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codeName="ThisWorkbook" defaultThemeVersion="166925"/>
  <mc:AlternateContent xmlns:mc="http://schemas.openxmlformats.org/markup-compatibility/2006">
    <mc:Choice Requires="x15">
      <x15ac:absPath xmlns:x15ac="http://schemas.microsoft.com/office/spreadsheetml/2010/11/ac" url="\\AYASE00P\72hrs\高齢介護課　横内\"/>
    </mc:Choice>
  </mc:AlternateContent>
  <xr:revisionPtr revIDLastSave="0" documentId="8_{65679EAB-C780-4475-BE0A-8AF8D8E425ED}" xr6:coauthVersionLast="47" xr6:coauthVersionMax="47" xr10:uidLastSave="{00000000-0000-0000-0000-000000000000}"/>
  <bookViews>
    <workbookView xWindow="-120" yWindow="-120" windowWidth="29040" windowHeight="15990" xr2:uid="{00000000-000D-0000-FFFF-FFFF00000000}"/>
  </bookViews>
  <sheets>
    <sheet name="運営状況点検書" sheetId="10" r:id="rId1"/>
    <sheet name="地密通所（1枚版）" sheetId="12" r:id="rId2"/>
    <sheet name="シフト記号表（勤務時間帯）" sheetId="13" r:id="rId3"/>
    <sheet name="プルダウン・リスト" sheetId="14" r:id="rId4"/>
    <sheet name="※従業者の勤務の体制及び勤務形態一覧表の記入方法" sheetId="7" r:id="rId5"/>
    <sheet name="別紙１_綾瀬市従業者の勤務の体制及び勤務形態一覧表" sheetId="2" r:id="rId6"/>
    <sheet name="綾瀬市勤務の体制及び勤務形態一覧表シフト記号表（勤務時間帯)" sheetId="9" r:id="rId7"/>
    <sheet name="綾瀬市業者の勤務の体制及び勤務形態一覧表プルダウン・リスト" sheetId="3" r:id="rId8"/>
    <sheet name="別紙２_単位ごとの利用定員等" sheetId="11" r:id="rId9"/>
  </sheets>
  <externalReferences>
    <externalReference r:id="rId10"/>
  </externalReferences>
  <definedNames>
    <definedName name="【記載例】シフト記号" localSheetId="2">'シフト記号表（勤務時間帯）'!$C$6:$C$35</definedName>
    <definedName name="【記載例】シフト記号">'[1]【記載例】シフト記号表（勤務時間帯）'!$C$6:$C$35</definedName>
    <definedName name="HIT_ROW107" localSheetId="0">運営状況点検書!#REF!</definedName>
    <definedName name="HIT_ROW109" localSheetId="0">運営状況点検書!#REF!</definedName>
    <definedName name="HIT_ROW124" localSheetId="0">運営状況点検書!#REF!</definedName>
    <definedName name="HIT_ROW180" localSheetId="0">運営状況点検書!#REF!</definedName>
    <definedName name="HIT_ROW81" localSheetId="0">運営状況点検書!#REF!</definedName>
    <definedName name="_xlnm.Print_Area" localSheetId="4">※従業者の勤務の体制及び勤務形態一覧表の記入方法!$B$1:$S$85</definedName>
    <definedName name="_xlnm.Print_Area" localSheetId="0">運営状況点検書!$A$1:$AA$1285</definedName>
    <definedName name="_xlnm.Print_Area" localSheetId="1">'地密通所（1枚版）'!$A$1:$BF$74</definedName>
    <definedName name="_xlnm.Print_Area" localSheetId="5">別紙１_綾瀬市従業者の勤務の体制及び勤務形態一覧表!$A$1:$BF$78</definedName>
    <definedName name="_xlnm.Print_Titles" localSheetId="1">'地密通所（1枚版）'!$1:$23</definedName>
    <definedName name="シフト記号表" localSheetId="3">'[1]シフト記号表（勤務時間帯）'!$C$6:$C$35</definedName>
    <definedName name="シフト記号表">'シフト記号表（勤務時間帯）'!$C$6:$C$35</definedName>
    <definedName name="介護職員" localSheetId="3">プルダウン・リスト!$F$13:$F$25</definedName>
    <definedName name="介護職員">綾瀬市業者の勤務の体制及び勤務形態一覧表プルダウン・リスト!$F$13:$F$25</definedName>
    <definedName name="看護職員" localSheetId="3">プルダウン・リスト!$E$13:$E$25</definedName>
    <definedName name="看護職員">綾瀬市業者の勤務の体制及び勤務形態一覧表プルダウン・リスト!$E$13:$E$25</definedName>
    <definedName name="管理者" localSheetId="3">プルダウン・リスト!$C$13:$C$25</definedName>
    <definedName name="管理者">綾瀬市業者の勤務の体制及び勤務形態一覧表プルダウン・リスト!$C$13:$C$25</definedName>
    <definedName name="機能訓練指導員" localSheetId="3">プルダウン・リスト!$G$13:$G$25</definedName>
    <definedName name="機能訓練指導員">綾瀬市業者の勤務の体制及び勤務形態一覧表プルダウン・リスト!$G$13:$G$25</definedName>
    <definedName name="職種" localSheetId="2">[1]プルダウン・リスト!$C$12:$L$12</definedName>
    <definedName name="職種" localSheetId="3">プルダウン・リスト!$C$12:$L$12</definedName>
    <definedName name="職種" localSheetId="1">[1]プルダウン・リスト!$C$12:$L$12</definedName>
    <definedName name="職種">綾瀬市業者の勤務の体制及び勤務形態一覧表プルダウン・リスト!$C$12:$L$12</definedName>
    <definedName name="生活相談員" localSheetId="3">プルダウン・リスト!$D$13:$D$25</definedName>
    <definedName name="生活相談員">綾瀬市業者の勤務の体制及び勤務形態一覧表プルダウン・リスト!$D$13:$D$25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S25" i="13" l="1"/>
  <c r="U25" i="13" s="1"/>
  <c r="Q25" i="13"/>
  <c r="K25" i="13"/>
  <c r="S24" i="13"/>
  <c r="U24" i="13" s="1"/>
  <c r="Q24" i="13"/>
  <c r="K24" i="13"/>
  <c r="S23" i="13"/>
  <c r="Q23" i="13"/>
  <c r="U23" i="13" s="1"/>
  <c r="K23" i="13"/>
  <c r="S22" i="13"/>
  <c r="U22" i="13" s="1"/>
  <c r="Q22" i="13"/>
  <c r="K22" i="13"/>
  <c r="S21" i="13"/>
  <c r="U21" i="13" s="1"/>
  <c r="Q21" i="13"/>
  <c r="K21" i="13"/>
  <c r="S20" i="13"/>
  <c r="Q20" i="13"/>
  <c r="U20" i="13" s="1"/>
  <c r="K20" i="13"/>
  <c r="S19" i="13"/>
  <c r="U19" i="13" s="1"/>
  <c r="Q19" i="13"/>
  <c r="K19" i="13"/>
  <c r="S18" i="13"/>
  <c r="U18" i="13" s="1"/>
  <c r="Q18" i="13"/>
  <c r="K18" i="13"/>
  <c r="S17" i="13"/>
  <c r="Q17" i="13"/>
  <c r="U17" i="13" s="1"/>
  <c r="K17" i="13"/>
  <c r="S16" i="13"/>
  <c r="U16" i="13" s="1"/>
  <c r="Q16" i="13"/>
  <c r="K16" i="13"/>
  <c r="S15" i="13"/>
  <c r="U15" i="13" s="1"/>
  <c r="Q15" i="13"/>
  <c r="K15" i="13"/>
  <c r="S14" i="13"/>
  <c r="Q14" i="13"/>
  <c r="U14" i="13" s="1"/>
  <c r="K14" i="13"/>
  <c r="S13" i="13"/>
  <c r="U13" i="13" s="1"/>
  <c r="Q13" i="13"/>
  <c r="K13" i="13"/>
  <c r="S12" i="13"/>
  <c r="U12" i="13" s="1"/>
  <c r="Q12" i="13"/>
  <c r="K12" i="13"/>
  <c r="S11" i="13"/>
  <c r="Q11" i="13"/>
  <c r="U11" i="13" s="1"/>
  <c r="K11" i="13"/>
  <c r="S10" i="13"/>
  <c r="U10" i="13" s="1"/>
  <c r="Q10" i="13"/>
  <c r="K10" i="13"/>
  <c r="S9" i="13"/>
  <c r="U9" i="13" s="1"/>
  <c r="Q9" i="13"/>
  <c r="K9" i="13"/>
  <c r="S8" i="13"/>
  <c r="Q8" i="13"/>
  <c r="U8" i="13" s="1"/>
  <c r="K8" i="13"/>
  <c r="S7" i="13"/>
  <c r="U7" i="13" s="1"/>
  <c r="Q7" i="13"/>
  <c r="K7" i="13"/>
  <c r="S6" i="13"/>
  <c r="U6" i="13" s="1"/>
  <c r="Q6" i="13"/>
  <c r="K6" i="13"/>
  <c r="AW74" i="12"/>
  <c r="AV74" i="12"/>
  <c r="AU74" i="12"/>
  <c r="AT74" i="12"/>
  <c r="AS74" i="12"/>
  <c r="AR74" i="12"/>
  <c r="AQ74" i="12"/>
  <c r="AP74" i="12"/>
  <c r="AO74" i="12"/>
  <c r="AN74" i="12"/>
  <c r="AM74" i="12"/>
  <c r="AL74" i="12"/>
  <c r="AK74" i="12"/>
  <c r="AJ74" i="12"/>
  <c r="AI74" i="12"/>
  <c r="AH74" i="12"/>
  <c r="AG74" i="12"/>
  <c r="AF74" i="12"/>
  <c r="AE74" i="12"/>
  <c r="AD74" i="12"/>
  <c r="AC74" i="12"/>
  <c r="AB74" i="12"/>
  <c r="AA74" i="12"/>
  <c r="Z74" i="12"/>
  <c r="Y74" i="12"/>
  <c r="X74" i="12"/>
  <c r="W74" i="12"/>
  <c r="V74" i="12"/>
  <c r="U74" i="12"/>
  <c r="T74" i="12"/>
  <c r="S74" i="12"/>
  <c r="AW69" i="12"/>
  <c r="AV69" i="12"/>
  <c r="AU69" i="12"/>
  <c r="AT69" i="12"/>
  <c r="AS69" i="12"/>
  <c r="AR69" i="12"/>
  <c r="AQ69" i="12"/>
  <c r="AP69" i="12"/>
  <c r="AO69" i="12"/>
  <c r="AN69" i="12"/>
  <c r="AM69" i="12"/>
  <c r="AL69" i="12"/>
  <c r="AK69" i="12"/>
  <c r="AJ69" i="12"/>
  <c r="AI69" i="12"/>
  <c r="AH69" i="12"/>
  <c r="AG69" i="12"/>
  <c r="AF69" i="12"/>
  <c r="AE69" i="12"/>
  <c r="AD69" i="12"/>
  <c r="AC69" i="12"/>
  <c r="AB69" i="12"/>
  <c r="AA69" i="12"/>
  <c r="Z69" i="12"/>
  <c r="Y69" i="12"/>
  <c r="X69" i="12"/>
  <c r="W69" i="12"/>
  <c r="V69" i="12"/>
  <c r="U69" i="12"/>
  <c r="T69" i="12"/>
  <c r="S69" i="12"/>
  <c r="AW62" i="12"/>
  <c r="AV62" i="12"/>
  <c r="AU62" i="12"/>
  <c r="AT62" i="12"/>
  <c r="AS62" i="12"/>
  <c r="AR62" i="12"/>
  <c r="AQ62" i="12"/>
  <c r="AP62" i="12"/>
  <c r="AO62" i="12"/>
  <c r="AN62" i="12"/>
  <c r="AM62" i="12"/>
  <c r="AL62" i="12"/>
  <c r="AK62" i="12"/>
  <c r="AJ62" i="12"/>
  <c r="AI62" i="12"/>
  <c r="AH62" i="12"/>
  <c r="AG62" i="12"/>
  <c r="AF62" i="12"/>
  <c r="AE62" i="12"/>
  <c r="AD62" i="12"/>
  <c r="AC62" i="12"/>
  <c r="AB62" i="12"/>
  <c r="AA62" i="12"/>
  <c r="Z62" i="12"/>
  <c r="Y62" i="12"/>
  <c r="X62" i="12"/>
  <c r="W62" i="12"/>
  <c r="V62" i="12"/>
  <c r="U62" i="12"/>
  <c r="T62" i="12"/>
  <c r="S62" i="12"/>
  <c r="AW61" i="12"/>
  <c r="AV61" i="12"/>
  <c r="AU61" i="12"/>
  <c r="AT61" i="12"/>
  <c r="AS61" i="12"/>
  <c r="AR61" i="12"/>
  <c r="AQ61" i="12"/>
  <c r="AP61" i="12"/>
  <c r="AO61" i="12"/>
  <c r="AN61" i="12"/>
  <c r="AM61" i="12"/>
  <c r="AL61" i="12"/>
  <c r="AK61" i="12"/>
  <c r="AJ61" i="12"/>
  <c r="AI61" i="12"/>
  <c r="AH61" i="12"/>
  <c r="AG61" i="12"/>
  <c r="AF61" i="12"/>
  <c r="AE61" i="12"/>
  <c r="AD61" i="12"/>
  <c r="AC61" i="12"/>
  <c r="AB61" i="12"/>
  <c r="AA61" i="12"/>
  <c r="Z61" i="12"/>
  <c r="Y61" i="12"/>
  <c r="X61" i="12"/>
  <c r="W61" i="12"/>
  <c r="V61" i="12"/>
  <c r="U61" i="12"/>
  <c r="T61" i="12"/>
  <c r="S61" i="12"/>
  <c r="AW59" i="12"/>
  <c r="AV59" i="12"/>
  <c r="AU59" i="12"/>
  <c r="AT59" i="12"/>
  <c r="AS59" i="12"/>
  <c r="AR59" i="12"/>
  <c r="AQ59" i="12"/>
  <c r="AP59" i="12"/>
  <c r="AO59" i="12"/>
  <c r="AN59" i="12"/>
  <c r="AM59" i="12"/>
  <c r="AL59" i="12"/>
  <c r="AK59" i="12"/>
  <c r="AJ59" i="12"/>
  <c r="AI59" i="12"/>
  <c r="AH59" i="12"/>
  <c r="AG59" i="12"/>
  <c r="AF59" i="12"/>
  <c r="AE59" i="12"/>
  <c r="AD59" i="12"/>
  <c r="AC59" i="12"/>
  <c r="AB59" i="12"/>
  <c r="AA59" i="12"/>
  <c r="Z59" i="12"/>
  <c r="Y59" i="12"/>
  <c r="X59" i="12"/>
  <c r="W59" i="12"/>
  <c r="V59" i="12"/>
  <c r="U59" i="12"/>
  <c r="T59" i="12"/>
  <c r="S59" i="12"/>
  <c r="F59" i="12"/>
  <c r="AW58" i="12"/>
  <c r="AV58" i="12"/>
  <c r="AU58" i="12"/>
  <c r="AT58" i="12"/>
  <c r="AS58" i="12"/>
  <c r="AR58" i="12"/>
  <c r="AQ58" i="12"/>
  <c r="AP58" i="12"/>
  <c r="AO58" i="12"/>
  <c r="AN58" i="12"/>
  <c r="AM58" i="12"/>
  <c r="AL58" i="12"/>
  <c r="AK58" i="12"/>
  <c r="AJ58" i="12"/>
  <c r="AI58" i="12"/>
  <c r="AH58" i="12"/>
  <c r="AG58" i="12"/>
  <c r="AF58" i="12"/>
  <c r="AE58" i="12"/>
  <c r="AD58" i="12"/>
  <c r="AC58" i="12"/>
  <c r="AB58" i="12"/>
  <c r="AA58" i="12"/>
  <c r="Z58" i="12"/>
  <c r="Y58" i="12"/>
  <c r="X58" i="12"/>
  <c r="W58" i="12"/>
  <c r="V58" i="12"/>
  <c r="U58" i="12"/>
  <c r="T58" i="12"/>
  <c r="S58" i="12"/>
  <c r="AW56" i="12"/>
  <c r="AV56" i="12"/>
  <c r="AU56" i="12"/>
  <c r="AT56" i="12"/>
  <c r="AS56" i="12"/>
  <c r="AR56" i="12"/>
  <c r="AQ56" i="12"/>
  <c r="AP56" i="12"/>
  <c r="AO56" i="12"/>
  <c r="AN56" i="12"/>
  <c r="AM56" i="12"/>
  <c r="AL56" i="12"/>
  <c r="AK56" i="12"/>
  <c r="AJ56" i="12"/>
  <c r="AI56" i="12"/>
  <c r="AH56" i="12"/>
  <c r="AG56" i="12"/>
  <c r="AF56" i="12"/>
  <c r="AE56" i="12"/>
  <c r="AD56" i="12"/>
  <c r="AC56" i="12"/>
  <c r="AB56" i="12"/>
  <c r="AA56" i="12"/>
  <c r="Z56" i="12"/>
  <c r="Y56" i="12"/>
  <c r="X56" i="12"/>
  <c r="W56" i="12"/>
  <c r="V56" i="12"/>
  <c r="U56" i="12"/>
  <c r="T56" i="12"/>
  <c r="S56" i="12"/>
  <c r="F56" i="12"/>
  <c r="AW55" i="12"/>
  <c r="AV55" i="12"/>
  <c r="AU55" i="12"/>
  <c r="AT55" i="12"/>
  <c r="AS55" i="12"/>
  <c r="AR55" i="12"/>
  <c r="AQ55" i="12"/>
  <c r="AP55" i="12"/>
  <c r="AO55" i="12"/>
  <c r="AN55" i="12"/>
  <c r="AM55" i="12"/>
  <c r="AL55" i="12"/>
  <c r="AK55" i="12"/>
  <c r="AJ55" i="12"/>
  <c r="AI55" i="12"/>
  <c r="AH55" i="12"/>
  <c r="AG55" i="12"/>
  <c r="AF55" i="12"/>
  <c r="AE55" i="12"/>
  <c r="AD55" i="12"/>
  <c r="AC55" i="12"/>
  <c r="AB55" i="12"/>
  <c r="AA55" i="12"/>
  <c r="Z55" i="12"/>
  <c r="Y55" i="12"/>
  <c r="X55" i="12"/>
  <c r="W55" i="12"/>
  <c r="V55" i="12"/>
  <c r="U55" i="12"/>
  <c r="T55" i="12"/>
  <c r="S55" i="12"/>
  <c r="AW53" i="12"/>
  <c r="AV53" i="12"/>
  <c r="AU53" i="12"/>
  <c r="AT53" i="12"/>
  <c r="AS53" i="12"/>
  <c r="AR53" i="12"/>
  <c r="AQ53" i="12"/>
  <c r="AP53" i="12"/>
  <c r="AO53" i="12"/>
  <c r="AN53" i="12"/>
  <c r="AM53" i="12"/>
  <c r="AL53" i="12"/>
  <c r="AK53" i="12"/>
  <c r="AJ53" i="12"/>
  <c r="AI53" i="12"/>
  <c r="AH53" i="12"/>
  <c r="AG53" i="12"/>
  <c r="AF53" i="12"/>
  <c r="AE53" i="12"/>
  <c r="AD53" i="12"/>
  <c r="AC53" i="12"/>
  <c r="AB53" i="12"/>
  <c r="AA53" i="12"/>
  <c r="Z53" i="12"/>
  <c r="Y53" i="12"/>
  <c r="X53" i="12"/>
  <c r="W53" i="12"/>
  <c r="V53" i="12"/>
  <c r="U53" i="12"/>
  <c r="T53" i="12"/>
  <c r="S53" i="12"/>
  <c r="F53" i="12"/>
  <c r="AW52" i="12"/>
  <c r="AV52" i="12"/>
  <c r="AU52" i="12"/>
  <c r="AT52" i="12"/>
  <c r="AS52" i="12"/>
  <c r="AR52" i="12"/>
  <c r="AQ52" i="12"/>
  <c r="AP52" i="12"/>
  <c r="AO52" i="12"/>
  <c r="AN52" i="12"/>
  <c r="AM52" i="12"/>
  <c r="AL52" i="12"/>
  <c r="AK52" i="12"/>
  <c r="AJ52" i="12"/>
  <c r="AI52" i="12"/>
  <c r="AH52" i="12"/>
  <c r="AG52" i="12"/>
  <c r="AF52" i="12"/>
  <c r="AE52" i="12"/>
  <c r="AD52" i="12"/>
  <c r="AC52" i="12"/>
  <c r="AB52" i="12"/>
  <c r="AA52" i="12"/>
  <c r="Z52" i="12"/>
  <c r="Y52" i="12"/>
  <c r="X52" i="12"/>
  <c r="W52" i="12"/>
  <c r="V52" i="12"/>
  <c r="U52" i="12"/>
  <c r="T52" i="12"/>
  <c r="S52" i="12"/>
  <c r="AW50" i="12"/>
  <c r="AV50" i="12"/>
  <c r="AU50" i="12"/>
  <c r="AT50" i="12"/>
  <c r="AS50" i="12"/>
  <c r="AR50" i="12"/>
  <c r="AQ50" i="12"/>
  <c r="AP50" i="12"/>
  <c r="AO50" i="12"/>
  <c r="AN50" i="12"/>
  <c r="AM50" i="12"/>
  <c r="AL50" i="12"/>
  <c r="AK50" i="12"/>
  <c r="AJ50" i="12"/>
  <c r="AI50" i="12"/>
  <c r="AH50" i="12"/>
  <c r="AG50" i="12"/>
  <c r="AF50" i="12"/>
  <c r="AE50" i="12"/>
  <c r="AD50" i="12"/>
  <c r="AC50" i="12"/>
  <c r="AB50" i="12"/>
  <c r="AA50" i="12"/>
  <c r="Z50" i="12"/>
  <c r="Y50" i="12"/>
  <c r="X50" i="12"/>
  <c r="W50" i="12"/>
  <c r="V50" i="12"/>
  <c r="U50" i="12"/>
  <c r="T50" i="12"/>
  <c r="S50" i="12"/>
  <c r="F50" i="12"/>
  <c r="AW49" i="12"/>
  <c r="AV49" i="12"/>
  <c r="AU49" i="12"/>
  <c r="AT49" i="12"/>
  <c r="AS49" i="12"/>
  <c r="AR49" i="12"/>
  <c r="AQ49" i="12"/>
  <c r="AP49" i="12"/>
  <c r="AO49" i="12"/>
  <c r="AN49" i="12"/>
  <c r="AM49" i="12"/>
  <c r="AL49" i="12"/>
  <c r="AK49" i="12"/>
  <c r="AJ49" i="12"/>
  <c r="AI49" i="12"/>
  <c r="AH49" i="12"/>
  <c r="AG49" i="12"/>
  <c r="AF49" i="12"/>
  <c r="AE49" i="12"/>
  <c r="AD49" i="12"/>
  <c r="AC49" i="12"/>
  <c r="AB49" i="12"/>
  <c r="AA49" i="12"/>
  <c r="Z49" i="12"/>
  <c r="Y49" i="12"/>
  <c r="X49" i="12"/>
  <c r="W49" i="12"/>
  <c r="V49" i="12"/>
  <c r="U49" i="12"/>
  <c r="T49" i="12"/>
  <c r="S49" i="12"/>
  <c r="AW47" i="12"/>
  <c r="AV47" i="12"/>
  <c r="AU47" i="12"/>
  <c r="AT47" i="12"/>
  <c r="AS47" i="12"/>
  <c r="AR47" i="12"/>
  <c r="AQ47" i="12"/>
  <c r="AP47" i="12"/>
  <c r="AO47" i="12"/>
  <c r="AN47" i="12"/>
  <c r="AM47" i="12"/>
  <c r="AL47" i="12"/>
  <c r="AK47" i="12"/>
  <c r="AJ47" i="12"/>
  <c r="AI47" i="12"/>
  <c r="AH47" i="12"/>
  <c r="AG47" i="12"/>
  <c r="AF47" i="12"/>
  <c r="AE47" i="12"/>
  <c r="AD47" i="12"/>
  <c r="AC47" i="12"/>
  <c r="AB47" i="12"/>
  <c r="AA47" i="12"/>
  <c r="Z47" i="12"/>
  <c r="Y47" i="12"/>
  <c r="X47" i="12"/>
  <c r="W47" i="12"/>
  <c r="V47" i="12"/>
  <c r="U47" i="12"/>
  <c r="T47" i="12"/>
  <c r="S47" i="12"/>
  <c r="F47" i="12"/>
  <c r="AW46" i="12"/>
  <c r="AV46" i="12"/>
  <c r="AU46" i="12"/>
  <c r="AT46" i="12"/>
  <c r="AS46" i="12"/>
  <c r="AR46" i="12"/>
  <c r="AQ46" i="12"/>
  <c r="AP46" i="12"/>
  <c r="AO46" i="12"/>
  <c r="AN46" i="12"/>
  <c r="AM46" i="12"/>
  <c r="AL46" i="12"/>
  <c r="AK46" i="12"/>
  <c r="AJ46" i="12"/>
  <c r="AI46" i="12"/>
  <c r="AH46" i="12"/>
  <c r="AG46" i="12"/>
  <c r="AF46" i="12"/>
  <c r="AE46" i="12"/>
  <c r="AD46" i="12"/>
  <c r="AC46" i="12"/>
  <c r="AB46" i="12"/>
  <c r="AA46" i="12"/>
  <c r="Z46" i="12"/>
  <c r="Y46" i="12"/>
  <c r="X46" i="12"/>
  <c r="W46" i="12"/>
  <c r="V46" i="12"/>
  <c r="U46" i="12"/>
  <c r="T46" i="12"/>
  <c r="S46" i="12"/>
  <c r="AW44" i="12"/>
  <c r="AV44" i="12"/>
  <c r="AU44" i="12"/>
  <c r="AT44" i="12"/>
  <c r="AS44" i="12"/>
  <c r="AR44" i="12"/>
  <c r="AQ44" i="12"/>
  <c r="AP44" i="12"/>
  <c r="AO44" i="12"/>
  <c r="AN44" i="12"/>
  <c r="AM44" i="12"/>
  <c r="AL44" i="12"/>
  <c r="AK44" i="12"/>
  <c r="AJ44" i="12"/>
  <c r="AI44" i="12"/>
  <c r="AH44" i="12"/>
  <c r="AG44" i="12"/>
  <c r="AF44" i="12"/>
  <c r="AE44" i="12"/>
  <c r="AD44" i="12"/>
  <c r="AC44" i="12"/>
  <c r="AB44" i="12"/>
  <c r="AA44" i="12"/>
  <c r="Z44" i="12"/>
  <c r="Y44" i="12"/>
  <c r="X44" i="12"/>
  <c r="W44" i="12"/>
  <c r="V44" i="12"/>
  <c r="U44" i="12"/>
  <c r="T44" i="12"/>
  <c r="S44" i="12"/>
  <c r="F44" i="12"/>
  <c r="AW43" i="12"/>
  <c r="AV43" i="12"/>
  <c r="AU43" i="12"/>
  <c r="AT43" i="12"/>
  <c r="AS43" i="12"/>
  <c r="AR43" i="12"/>
  <c r="AQ43" i="12"/>
  <c r="AP43" i="12"/>
  <c r="AO43" i="12"/>
  <c r="AN43" i="12"/>
  <c r="AM43" i="12"/>
  <c r="AL43" i="12"/>
  <c r="AK43" i="12"/>
  <c r="AJ43" i="12"/>
  <c r="AI43" i="12"/>
  <c r="AH43" i="12"/>
  <c r="AG43" i="12"/>
  <c r="AF43" i="12"/>
  <c r="AE43" i="12"/>
  <c r="AD43" i="12"/>
  <c r="AC43" i="12"/>
  <c r="AB43" i="12"/>
  <c r="AA43" i="12"/>
  <c r="Z43" i="12"/>
  <c r="Y43" i="12"/>
  <c r="X43" i="12"/>
  <c r="W43" i="12"/>
  <c r="V43" i="12"/>
  <c r="U43" i="12"/>
  <c r="T43" i="12"/>
  <c r="S43" i="12"/>
  <c r="AW41" i="12"/>
  <c r="AV41" i="12"/>
  <c r="AU41" i="12"/>
  <c r="AT41" i="12"/>
  <c r="AS41" i="12"/>
  <c r="AR41" i="12"/>
  <c r="AQ41" i="12"/>
  <c r="AP41" i="12"/>
  <c r="AO41" i="12"/>
  <c r="AN41" i="12"/>
  <c r="AM41" i="12"/>
  <c r="AL41" i="12"/>
  <c r="AK41" i="12"/>
  <c r="AJ41" i="12"/>
  <c r="AI41" i="12"/>
  <c r="AH41" i="12"/>
  <c r="AG41" i="12"/>
  <c r="AF41" i="12"/>
  <c r="AE41" i="12"/>
  <c r="AD41" i="12"/>
  <c r="AC41" i="12"/>
  <c r="AB41" i="12"/>
  <c r="AA41" i="12"/>
  <c r="Z41" i="12"/>
  <c r="Y41" i="12"/>
  <c r="X41" i="12"/>
  <c r="W41" i="12"/>
  <c r="V41" i="12"/>
  <c r="U41" i="12"/>
  <c r="T41" i="12"/>
  <c r="S41" i="12"/>
  <c r="F41" i="12"/>
  <c r="AW40" i="12"/>
  <c r="AV40" i="12"/>
  <c r="AU40" i="12"/>
  <c r="AT40" i="12"/>
  <c r="AS40" i="12"/>
  <c r="AR40" i="12"/>
  <c r="AQ40" i="12"/>
  <c r="AP40" i="12"/>
  <c r="AO40" i="12"/>
  <c r="AN40" i="12"/>
  <c r="AM40" i="12"/>
  <c r="AL40" i="12"/>
  <c r="AK40" i="12"/>
  <c r="AJ40" i="12"/>
  <c r="AI40" i="12"/>
  <c r="AH40" i="12"/>
  <c r="AG40" i="12"/>
  <c r="AF40" i="12"/>
  <c r="AE40" i="12"/>
  <c r="AD40" i="12"/>
  <c r="AC40" i="12"/>
  <c r="AB40" i="12"/>
  <c r="AA40" i="12"/>
  <c r="Z40" i="12"/>
  <c r="Y40" i="12"/>
  <c r="X40" i="12"/>
  <c r="W40" i="12"/>
  <c r="V40" i="12"/>
  <c r="U40" i="12"/>
  <c r="T40" i="12"/>
  <c r="S40" i="12"/>
  <c r="AW38" i="12"/>
  <c r="AV38" i="12"/>
  <c r="AU38" i="12"/>
  <c r="AT38" i="12"/>
  <c r="AS38" i="12"/>
  <c r="AR38" i="12"/>
  <c r="AQ38" i="12"/>
  <c r="AP38" i="12"/>
  <c r="AO38" i="12"/>
  <c r="AN38" i="12"/>
  <c r="AM38" i="12"/>
  <c r="AL38" i="12"/>
  <c r="AK38" i="12"/>
  <c r="AJ38" i="12"/>
  <c r="AI38" i="12"/>
  <c r="AH38" i="12"/>
  <c r="AG38" i="12"/>
  <c r="AF38" i="12"/>
  <c r="AE38" i="12"/>
  <c r="AD38" i="12"/>
  <c r="AC38" i="12"/>
  <c r="AB38" i="12"/>
  <c r="AA38" i="12"/>
  <c r="Z38" i="12"/>
  <c r="Y38" i="12"/>
  <c r="X38" i="12"/>
  <c r="W38" i="12"/>
  <c r="V38" i="12"/>
  <c r="U38" i="12"/>
  <c r="T38" i="12"/>
  <c r="S38" i="12"/>
  <c r="F38" i="12"/>
  <c r="AW37" i="12"/>
  <c r="AV37" i="12"/>
  <c r="AU37" i="12"/>
  <c r="AT37" i="12"/>
  <c r="AS37" i="12"/>
  <c r="AR37" i="12"/>
  <c r="AQ37" i="12"/>
  <c r="AP37" i="12"/>
  <c r="AO37" i="12"/>
  <c r="AN37" i="12"/>
  <c r="AM37" i="12"/>
  <c r="AL37" i="12"/>
  <c r="AK37" i="12"/>
  <c r="AJ37" i="12"/>
  <c r="AI37" i="12"/>
  <c r="AH37" i="12"/>
  <c r="AG37" i="12"/>
  <c r="AF37" i="12"/>
  <c r="AE37" i="12"/>
  <c r="AD37" i="12"/>
  <c r="AC37" i="12"/>
  <c r="AB37" i="12"/>
  <c r="AA37" i="12"/>
  <c r="Z37" i="12"/>
  <c r="Y37" i="12"/>
  <c r="X37" i="12"/>
  <c r="W37" i="12"/>
  <c r="V37" i="12"/>
  <c r="U37" i="12"/>
  <c r="T37" i="12"/>
  <c r="S37" i="12"/>
  <c r="AW35" i="12"/>
  <c r="AV35" i="12"/>
  <c r="AU35" i="12"/>
  <c r="AT35" i="12"/>
  <c r="AS35" i="12"/>
  <c r="AR35" i="12"/>
  <c r="AQ35" i="12"/>
  <c r="AP35" i="12"/>
  <c r="AO35" i="12"/>
  <c r="AN35" i="12"/>
  <c r="AM35" i="12"/>
  <c r="AL35" i="12"/>
  <c r="AK35" i="12"/>
  <c r="AJ35" i="12"/>
  <c r="AI35" i="12"/>
  <c r="AH35" i="12"/>
  <c r="AG35" i="12"/>
  <c r="AF35" i="12"/>
  <c r="AE35" i="12"/>
  <c r="AD35" i="12"/>
  <c r="AC35" i="12"/>
  <c r="AB35" i="12"/>
  <c r="AA35" i="12"/>
  <c r="Z35" i="12"/>
  <c r="Y35" i="12"/>
  <c r="X35" i="12"/>
  <c r="W35" i="12"/>
  <c r="V35" i="12"/>
  <c r="U35" i="12"/>
  <c r="T35" i="12"/>
  <c r="S35" i="12"/>
  <c r="F35" i="12"/>
  <c r="AW34" i="12"/>
  <c r="AV34" i="12"/>
  <c r="AU34" i="12"/>
  <c r="AT34" i="12"/>
  <c r="AS34" i="12"/>
  <c r="AR34" i="12"/>
  <c r="AQ34" i="12"/>
  <c r="AP34" i="12"/>
  <c r="AO34" i="12"/>
  <c r="AN34" i="12"/>
  <c r="AM34" i="12"/>
  <c r="AL34" i="12"/>
  <c r="AK34" i="12"/>
  <c r="AJ34" i="12"/>
  <c r="AI34" i="12"/>
  <c r="AH34" i="12"/>
  <c r="AG34" i="12"/>
  <c r="AF34" i="12"/>
  <c r="AE34" i="12"/>
  <c r="AD34" i="12"/>
  <c r="AC34" i="12"/>
  <c r="AB34" i="12"/>
  <c r="AA34" i="12"/>
  <c r="Z34" i="12"/>
  <c r="Y34" i="12"/>
  <c r="X34" i="12"/>
  <c r="W34" i="12"/>
  <c r="V34" i="12"/>
  <c r="U34" i="12"/>
  <c r="T34" i="12"/>
  <c r="S34" i="12"/>
  <c r="AW32" i="12"/>
  <c r="AV32" i="12"/>
  <c r="AU32" i="12"/>
  <c r="AT32" i="12"/>
  <c r="AS32" i="12"/>
  <c r="AR32" i="12"/>
  <c r="AQ32" i="12"/>
  <c r="AP32" i="12"/>
  <c r="AO32" i="12"/>
  <c r="AN32" i="12"/>
  <c r="AM32" i="12"/>
  <c r="AL32" i="12"/>
  <c r="AK32" i="12"/>
  <c r="AJ32" i="12"/>
  <c r="AI32" i="12"/>
  <c r="AH32" i="12"/>
  <c r="AG32" i="12"/>
  <c r="AF32" i="12"/>
  <c r="AE32" i="12"/>
  <c r="AD32" i="12"/>
  <c r="AC32" i="12"/>
  <c r="AB32" i="12"/>
  <c r="AA32" i="12"/>
  <c r="Z32" i="12"/>
  <c r="Y32" i="12"/>
  <c r="X32" i="12"/>
  <c r="W32" i="12"/>
  <c r="V32" i="12"/>
  <c r="U32" i="12"/>
  <c r="T32" i="12"/>
  <c r="S32" i="12"/>
  <c r="F32" i="12"/>
  <c r="AW31" i="12"/>
  <c r="AV31" i="12"/>
  <c r="AU31" i="12"/>
  <c r="AT31" i="12"/>
  <c r="AS31" i="12"/>
  <c r="AR31" i="12"/>
  <c r="AQ31" i="12"/>
  <c r="AP31" i="12"/>
  <c r="AO31" i="12"/>
  <c r="AN31" i="12"/>
  <c r="AM31" i="12"/>
  <c r="AL31" i="12"/>
  <c r="AK31" i="12"/>
  <c r="AJ31" i="12"/>
  <c r="AI31" i="12"/>
  <c r="AH31" i="12"/>
  <c r="AG31" i="12"/>
  <c r="AF31" i="12"/>
  <c r="AE31" i="12"/>
  <c r="AD31" i="12"/>
  <c r="AC31" i="12"/>
  <c r="AB31" i="12"/>
  <c r="AA31" i="12"/>
  <c r="Z31" i="12"/>
  <c r="Y31" i="12"/>
  <c r="X31" i="12"/>
  <c r="W31" i="12"/>
  <c r="V31" i="12"/>
  <c r="U31" i="12"/>
  <c r="T31" i="12"/>
  <c r="S31" i="12"/>
  <c r="B30" i="12"/>
  <c r="B33" i="12" s="1"/>
  <c r="B36" i="12" s="1"/>
  <c r="B39" i="12" s="1"/>
  <c r="B42" i="12" s="1"/>
  <c r="B45" i="12" s="1"/>
  <c r="B48" i="12" s="1"/>
  <c r="B51" i="12" s="1"/>
  <c r="B54" i="12" s="1"/>
  <c r="B57" i="12" s="1"/>
  <c r="B60" i="12" s="1"/>
  <c r="AW29" i="12"/>
  <c r="AV29" i="12"/>
  <c r="AU29" i="12"/>
  <c r="AT29" i="12"/>
  <c r="AS29" i="12"/>
  <c r="AR29" i="12"/>
  <c r="AQ29" i="12"/>
  <c r="AP29" i="12"/>
  <c r="AO29" i="12"/>
  <c r="AN29" i="12"/>
  <c r="AM29" i="12"/>
  <c r="AL29" i="12"/>
  <c r="AK29" i="12"/>
  <c r="AJ29" i="12"/>
  <c r="AI29" i="12"/>
  <c r="AH29" i="12"/>
  <c r="AG29" i="12"/>
  <c r="AF29" i="12"/>
  <c r="AE29" i="12"/>
  <c r="AD29" i="12"/>
  <c r="AC29" i="12"/>
  <c r="AB29" i="12"/>
  <c r="AA29" i="12"/>
  <c r="Z29" i="12"/>
  <c r="Y29" i="12"/>
  <c r="X29" i="12"/>
  <c r="W29" i="12"/>
  <c r="V29" i="12"/>
  <c r="U29" i="12"/>
  <c r="T29" i="12"/>
  <c r="S29" i="12"/>
  <c r="F29" i="12"/>
  <c r="AW28" i="12"/>
  <c r="AV28" i="12"/>
  <c r="AU28" i="12"/>
  <c r="AT28" i="12"/>
  <c r="AS28" i="12"/>
  <c r="AR28" i="12"/>
  <c r="AQ28" i="12"/>
  <c r="AP28" i="12"/>
  <c r="AO28" i="12"/>
  <c r="AN28" i="12"/>
  <c r="AM28" i="12"/>
  <c r="AL28" i="12"/>
  <c r="AK28" i="12"/>
  <c r="AJ28" i="12"/>
  <c r="AI28" i="12"/>
  <c r="AH28" i="12"/>
  <c r="AG28" i="12"/>
  <c r="AF28" i="12"/>
  <c r="AE28" i="12"/>
  <c r="AD28" i="12"/>
  <c r="AC28" i="12"/>
  <c r="AB28" i="12"/>
  <c r="AA28" i="12"/>
  <c r="Z28" i="12"/>
  <c r="Y28" i="12"/>
  <c r="X28" i="12"/>
  <c r="W28" i="12"/>
  <c r="V28" i="12"/>
  <c r="U28" i="12"/>
  <c r="T28" i="12"/>
  <c r="S28" i="12"/>
  <c r="B27" i="12"/>
  <c r="AW26" i="12"/>
  <c r="AV26" i="12"/>
  <c r="AU26" i="12"/>
  <c r="AT26" i="12"/>
  <c r="AS26" i="12"/>
  <c r="AR26" i="12"/>
  <c r="AQ26" i="12"/>
  <c r="AP26" i="12"/>
  <c r="AO26" i="12"/>
  <c r="AN26" i="12"/>
  <c r="AM26" i="12"/>
  <c r="AL26" i="12"/>
  <c r="AK26" i="12"/>
  <c r="AJ26" i="12"/>
  <c r="AI26" i="12"/>
  <c r="AH26" i="12"/>
  <c r="AG26" i="12"/>
  <c r="AF26" i="12"/>
  <c r="AE26" i="12"/>
  <c r="AD26" i="12"/>
  <c r="AC26" i="12"/>
  <c r="AB26" i="12"/>
  <c r="AA26" i="12"/>
  <c r="Z26" i="12"/>
  <c r="Y26" i="12"/>
  <c r="X26" i="12"/>
  <c r="W26" i="12"/>
  <c r="V26" i="12"/>
  <c r="U26" i="12"/>
  <c r="T26" i="12"/>
  <c r="S26" i="12"/>
  <c r="F26" i="12"/>
  <c r="AR73" i="12" s="1"/>
  <c r="AW25" i="12"/>
  <c r="AV25" i="12"/>
  <c r="AU25" i="12"/>
  <c r="AT25" i="12"/>
  <c r="AS25" i="12"/>
  <c r="AR25" i="12"/>
  <c r="AQ25" i="12"/>
  <c r="AP25" i="12"/>
  <c r="AO25" i="12"/>
  <c r="AN25" i="12"/>
  <c r="AM25" i="12"/>
  <c r="AL25" i="12"/>
  <c r="AK25" i="12"/>
  <c r="AJ25" i="12"/>
  <c r="AI25" i="12"/>
  <c r="AH25" i="12"/>
  <c r="AG25" i="12"/>
  <c r="AF25" i="12"/>
  <c r="AE25" i="12"/>
  <c r="AD25" i="12"/>
  <c r="AC25" i="12"/>
  <c r="AB25" i="12"/>
  <c r="AA25" i="12"/>
  <c r="Z25" i="12"/>
  <c r="Y25" i="12"/>
  <c r="X25" i="12"/>
  <c r="W25" i="12"/>
  <c r="V25" i="12"/>
  <c r="U25" i="12"/>
  <c r="T25" i="12"/>
  <c r="S25" i="12"/>
  <c r="AX19" i="12"/>
  <c r="BC14" i="12"/>
  <c r="AC2" i="12"/>
  <c r="AO22" i="12" s="1"/>
  <c r="AO23" i="12" s="1"/>
  <c r="AX29" i="12" l="1"/>
  <c r="AX35" i="12"/>
  <c r="AX47" i="12"/>
  <c r="AX53" i="12"/>
  <c r="AX25" i="12"/>
  <c r="AX26" i="12"/>
  <c r="AX41" i="12"/>
  <c r="AX49" i="12"/>
  <c r="AX37" i="12"/>
  <c r="AX55" i="12"/>
  <c r="AX61" i="12"/>
  <c r="AX62" i="12"/>
  <c r="AX43" i="12"/>
  <c r="AX38" i="12"/>
  <c r="AX44" i="12"/>
  <c r="AX31" i="12"/>
  <c r="AX59" i="12"/>
  <c r="AX28" i="12"/>
  <c r="AX32" i="12"/>
  <c r="AX34" i="12"/>
  <c r="AX40" i="12"/>
  <c r="AX50" i="12"/>
  <c r="AX56" i="12"/>
  <c r="AX58" i="12"/>
  <c r="AX46" i="12"/>
  <c r="AX52" i="12"/>
  <c r="AJ22" i="12"/>
  <c r="AJ23" i="12" s="1"/>
  <c r="AN64" i="12"/>
  <c r="Y65" i="12"/>
  <c r="V66" i="12"/>
  <c r="AD70" i="12"/>
  <c r="W71" i="12"/>
  <c r="V72" i="12"/>
  <c r="U73" i="12"/>
  <c r="AS73" i="12"/>
  <c r="BB8" i="12"/>
  <c r="AZ29" i="12" s="1"/>
  <c r="S22" i="12"/>
  <c r="S23" i="12" s="1"/>
  <c r="Y22" i="12"/>
  <c r="Y23" i="12" s="1"/>
  <c r="AE22" i="12"/>
  <c r="AE23" i="12" s="1"/>
  <c r="AK22" i="12"/>
  <c r="AK23" i="12" s="1"/>
  <c r="AQ22" i="12"/>
  <c r="AQ23" i="12" s="1"/>
  <c r="W64" i="12"/>
  <c r="AC64" i="12"/>
  <c r="AI64" i="12"/>
  <c r="AO64" i="12"/>
  <c r="AU64" i="12"/>
  <c r="T65" i="12"/>
  <c r="Z65" i="12"/>
  <c r="AF65" i="12"/>
  <c r="AL65" i="12"/>
  <c r="AR65" i="12"/>
  <c r="AX65" i="12"/>
  <c r="AZ65" i="12" s="1"/>
  <c r="W66" i="12"/>
  <c r="AC66" i="12"/>
  <c r="AI66" i="12"/>
  <c r="AO66" i="12"/>
  <c r="AU66" i="12"/>
  <c r="S70" i="12"/>
  <c r="Y70" i="12"/>
  <c r="AE70" i="12"/>
  <c r="AK70" i="12"/>
  <c r="AQ70" i="12"/>
  <c r="AW70" i="12"/>
  <c r="X71" i="12"/>
  <c r="AD71" i="12"/>
  <c r="AJ71" i="12"/>
  <c r="AP71" i="12"/>
  <c r="AV71" i="12"/>
  <c r="W72" i="12"/>
  <c r="AC72" i="12"/>
  <c r="AI72" i="12"/>
  <c r="AO72" i="12"/>
  <c r="AU72" i="12"/>
  <c r="V73" i="12"/>
  <c r="AB73" i="12"/>
  <c r="AH73" i="12"/>
  <c r="AN73" i="12"/>
  <c r="AT73" i="12"/>
  <c r="AB64" i="12"/>
  <c r="AE65" i="12"/>
  <c r="AB66" i="12"/>
  <c r="X70" i="12"/>
  <c r="AV70" i="12"/>
  <c r="AO71" i="12"/>
  <c r="AN72" i="12"/>
  <c r="AM73" i="12"/>
  <c r="T22" i="12"/>
  <c r="T23" i="12" s="1"/>
  <c r="Z22" i="12"/>
  <c r="Z23" i="12" s="1"/>
  <c r="AF22" i="12"/>
  <c r="AF23" i="12" s="1"/>
  <c r="AL22" i="12"/>
  <c r="AL23" i="12" s="1"/>
  <c r="AR22" i="12"/>
  <c r="AR23" i="12" s="1"/>
  <c r="X64" i="12"/>
  <c r="AD64" i="12"/>
  <c r="AJ64" i="12"/>
  <c r="AP64" i="12"/>
  <c r="AV64" i="12"/>
  <c r="U65" i="12"/>
  <c r="AA65" i="12"/>
  <c r="AG65" i="12"/>
  <c r="AM65" i="12"/>
  <c r="AS65" i="12"/>
  <c r="X66" i="12"/>
  <c r="AD66" i="12"/>
  <c r="AJ66" i="12"/>
  <c r="AP66" i="12"/>
  <c r="AV66" i="12"/>
  <c r="T70" i="12"/>
  <c r="Z70" i="12"/>
  <c r="AF70" i="12"/>
  <c r="AL70" i="12"/>
  <c r="AR70" i="12"/>
  <c r="S71" i="12"/>
  <c r="Y71" i="12"/>
  <c r="AE71" i="12"/>
  <c r="AK71" i="12"/>
  <c r="AQ71" i="12"/>
  <c r="AW71" i="12"/>
  <c r="X72" i="12"/>
  <c r="AD72" i="12"/>
  <c r="AJ72" i="12"/>
  <c r="AP72" i="12"/>
  <c r="AV72" i="12"/>
  <c r="W73" i="12"/>
  <c r="AC73" i="12"/>
  <c r="AI73" i="12"/>
  <c r="AO73" i="12"/>
  <c r="AU73" i="12"/>
  <c r="X22" i="12"/>
  <c r="X23" i="12" s="1"/>
  <c r="AH64" i="12"/>
  <c r="AK65" i="12"/>
  <c r="AH66" i="12"/>
  <c r="AJ70" i="12"/>
  <c r="AC71" i="12"/>
  <c r="AB72" i="12"/>
  <c r="AT72" i="12"/>
  <c r="AG73" i="12"/>
  <c r="U22" i="12"/>
  <c r="U23" i="12" s="1"/>
  <c r="AA22" i="12"/>
  <c r="AA23" i="12" s="1"/>
  <c r="AG22" i="12"/>
  <c r="AG23" i="12" s="1"/>
  <c r="AM22" i="12"/>
  <c r="AM23" i="12" s="1"/>
  <c r="AS22" i="12"/>
  <c r="AS23" i="12" s="1"/>
  <c r="S64" i="12"/>
  <c r="Y64" i="12"/>
  <c r="AE64" i="12"/>
  <c r="AK64" i="12"/>
  <c r="AQ64" i="12"/>
  <c r="AW64" i="12"/>
  <c r="V65" i="12"/>
  <c r="AB65" i="12"/>
  <c r="AH65" i="12"/>
  <c r="AN65" i="12"/>
  <c r="AT65" i="12"/>
  <c r="S66" i="12"/>
  <c r="Y66" i="12"/>
  <c r="AE66" i="12"/>
  <c r="AK66" i="12"/>
  <c r="AQ66" i="12"/>
  <c r="AW66" i="12"/>
  <c r="U70" i="12"/>
  <c r="AA70" i="12"/>
  <c r="AG70" i="12"/>
  <c r="AM70" i="12"/>
  <c r="AS70" i="12"/>
  <c r="T71" i="12"/>
  <c r="Z71" i="12"/>
  <c r="AF71" i="12"/>
  <c r="AL71" i="12"/>
  <c r="AR71" i="12"/>
  <c r="S72" i="12"/>
  <c r="Y72" i="12"/>
  <c r="AE72" i="12"/>
  <c r="AK72" i="12"/>
  <c r="AQ72" i="12"/>
  <c r="AW72" i="12"/>
  <c r="X73" i="12"/>
  <c r="AD73" i="12"/>
  <c r="AJ73" i="12"/>
  <c r="AP73" i="12"/>
  <c r="AV73" i="12"/>
  <c r="V64" i="12"/>
  <c r="S65" i="12"/>
  <c r="AW65" i="12"/>
  <c r="AT66" i="12"/>
  <c r="AP70" i="12"/>
  <c r="AI71" i="12"/>
  <c r="AH72" i="12"/>
  <c r="AA73" i="12"/>
  <c r="AU21" i="12"/>
  <c r="AU22" i="12" s="1"/>
  <c r="AU23" i="12" s="1"/>
  <c r="V22" i="12"/>
  <c r="V23" i="12" s="1"/>
  <c r="AB22" i="12"/>
  <c r="AB23" i="12" s="1"/>
  <c r="AH22" i="12"/>
  <c r="AH23" i="12" s="1"/>
  <c r="AN22" i="12"/>
  <c r="AN23" i="12" s="1"/>
  <c r="AT22" i="12"/>
  <c r="AT23" i="12" s="1"/>
  <c r="T64" i="12"/>
  <c r="Z64" i="12"/>
  <c r="AF64" i="12"/>
  <c r="AL64" i="12"/>
  <c r="AR64" i="12"/>
  <c r="AX64" i="12"/>
  <c r="AZ64" i="12" s="1"/>
  <c r="W65" i="12"/>
  <c r="AC65" i="12"/>
  <c r="AI65" i="12"/>
  <c r="AO65" i="12"/>
  <c r="AU65" i="12"/>
  <c r="T66" i="12"/>
  <c r="Z66" i="12"/>
  <c r="AF66" i="12"/>
  <c r="AL66" i="12"/>
  <c r="AR66" i="12"/>
  <c r="AX66" i="12"/>
  <c r="AZ66" i="12" s="1"/>
  <c r="V70" i="12"/>
  <c r="AB70" i="12"/>
  <c r="AH70" i="12"/>
  <c r="AN70" i="12"/>
  <c r="AT70" i="12"/>
  <c r="U71" i="12"/>
  <c r="AA71" i="12"/>
  <c r="AG71" i="12"/>
  <c r="AM71" i="12"/>
  <c r="AS71" i="12"/>
  <c r="T72" i="12"/>
  <c r="Z72" i="12"/>
  <c r="AF72" i="12"/>
  <c r="AL72" i="12"/>
  <c r="AR72" i="12"/>
  <c r="S73" i="12"/>
  <c r="Y73" i="12"/>
  <c r="AE73" i="12"/>
  <c r="AK73" i="12"/>
  <c r="AQ73" i="12"/>
  <c r="AW73" i="12"/>
  <c r="AW21" i="12"/>
  <c r="AW22" i="12" s="1"/>
  <c r="AW23" i="12" s="1"/>
  <c r="AD22" i="12"/>
  <c r="AD23" i="12" s="1"/>
  <c r="AP22" i="12"/>
  <c r="AP23" i="12" s="1"/>
  <c r="AT64" i="12"/>
  <c r="AQ65" i="12"/>
  <c r="AN66" i="12"/>
  <c r="AU71" i="12"/>
  <c r="AV21" i="12"/>
  <c r="AV22" i="12" s="1"/>
  <c r="AV23" i="12" s="1"/>
  <c r="W22" i="12"/>
  <c r="W23" i="12" s="1"/>
  <c r="AC22" i="12"/>
  <c r="AC23" i="12" s="1"/>
  <c r="AI22" i="12"/>
  <c r="AI23" i="12" s="1"/>
  <c r="U64" i="12"/>
  <c r="AA64" i="12"/>
  <c r="AG64" i="12"/>
  <c r="AM64" i="12"/>
  <c r="AS64" i="12"/>
  <c r="X65" i="12"/>
  <c r="AD65" i="12"/>
  <c r="AJ65" i="12"/>
  <c r="AP65" i="12"/>
  <c r="AV65" i="12"/>
  <c r="U66" i="12"/>
  <c r="AA66" i="12"/>
  <c r="AG66" i="12"/>
  <c r="AM66" i="12"/>
  <c r="AS66" i="12"/>
  <c r="W70" i="12"/>
  <c r="AC70" i="12"/>
  <c r="AI70" i="12"/>
  <c r="AO70" i="12"/>
  <c r="AU70" i="12"/>
  <c r="V71" i="12"/>
  <c r="AB71" i="12"/>
  <c r="AH71" i="12"/>
  <c r="AN71" i="12"/>
  <c r="AT71" i="12"/>
  <c r="U72" i="12"/>
  <c r="AA72" i="12"/>
  <c r="AG72" i="12"/>
  <c r="AM72" i="12"/>
  <c r="AS72" i="12"/>
  <c r="T73" i="12"/>
  <c r="Z73" i="12"/>
  <c r="AF73" i="12"/>
  <c r="AL73" i="12"/>
  <c r="AZ50" i="12" l="1"/>
  <c r="AZ37" i="12"/>
  <c r="AZ46" i="12"/>
  <c r="AZ40" i="12"/>
  <c r="AZ62" i="12"/>
  <c r="AZ41" i="12"/>
  <c r="AZ28" i="12"/>
  <c r="AZ43" i="12"/>
  <c r="AZ34" i="12"/>
  <c r="AZ61" i="12"/>
  <c r="AZ31" i="12"/>
  <c r="AZ53" i="12"/>
  <c r="AZ32" i="12"/>
  <c r="AZ55" i="12"/>
  <c r="AZ26" i="12"/>
  <c r="AZ47" i="12"/>
  <c r="AZ58" i="12"/>
  <c r="AZ44" i="12"/>
  <c r="AZ59" i="12"/>
  <c r="AZ25" i="12"/>
  <c r="AZ35" i="12"/>
  <c r="AZ56" i="12"/>
  <c r="AZ38" i="12"/>
  <c r="AZ49" i="12"/>
  <c r="AZ52" i="12"/>
  <c r="H73" i="2" l="1"/>
  <c r="AX17" i="2"/>
  <c r="T73" i="2" l="1"/>
  <c r="U73" i="2"/>
  <c r="V73" i="2"/>
  <c r="W73" i="2"/>
  <c r="X73" i="2"/>
  <c r="Y73" i="2"/>
  <c r="Z73" i="2"/>
  <c r="AA73" i="2"/>
  <c r="AB73" i="2"/>
  <c r="AC73" i="2"/>
  <c r="AD73" i="2"/>
  <c r="AE73" i="2"/>
  <c r="AF73" i="2"/>
  <c r="AG73" i="2"/>
  <c r="AH73" i="2"/>
  <c r="AI73" i="2"/>
  <c r="AJ73" i="2"/>
  <c r="AK73" i="2"/>
  <c r="AL73" i="2"/>
  <c r="AM73" i="2"/>
  <c r="AN73" i="2"/>
  <c r="AO73" i="2"/>
  <c r="AP73" i="2"/>
  <c r="AQ73" i="2"/>
  <c r="AR73" i="2"/>
  <c r="AS73" i="2"/>
  <c r="AT73" i="2"/>
  <c r="AU73" i="2"/>
  <c r="AV73" i="2"/>
  <c r="AW73" i="2"/>
  <c r="S73" i="2"/>
  <c r="F66" i="2" l="1"/>
  <c r="F63" i="2"/>
  <c r="F60" i="2"/>
  <c r="F57" i="2"/>
  <c r="F54" i="2"/>
  <c r="F51" i="2"/>
  <c r="F48" i="2"/>
  <c r="F45" i="2"/>
  <c r="F42" i="2"/>
  <c r="F39" i="2"/>
  <c r="F36" i="2"/>
  <c r="F33" i="2"/>
  <c r="F30" i="2"/>
  <c r="F27" i="2"/>
  <c r="F24" i="2"/>
  <c r="S75" i="2" l="1"/>
  <c r="S74" i="2"/>
  <c r="S70" i="2"/>
  <c r="AX68" i="2" l="1"/>
  <c r="AZ68" i="2" s="1"/>
  <c r="B25" i="2" l="1"/>
  <c r="B28" i="2" s="1"/>
  <c r="B31" i="2" s="1"/>
  <c r="B37" i="2"/>
  <c r="B40" i="2" s="1"/>
  <c r="B43" i="2" s="1"/>
  <c r="B46" i="2" s="1"/>
  <c r="B49" i="2" s="1"/>
  <c r="B52" i="2" s="1"/>
  <c r="B55" i="2" s="1"/>
  <c r="B58" i="2" s="1"/>
  <c r="B61" i="2" s="1"/>
  <c r="B64" i="2" s="1"/>
  <c r="T59" i="2"/>
  <c r="U59" i="2"/>
  <c r="W59" i="2"/>
  <c r="X59" i="2"/>
  <c r="AA59" i="2"/>
  <c r="AB59" i="2"/>
  <c r="AD59" i="2"/>
  <c r="AE59" i="2"/>
  <c r="AH59" i="2"/>
  <c r="AI59" i="2"/>
  <c r="AK59" i="2"/>
  <c r="AL59" i="2"/>
  <c r="AO59" i="2"/>
  <c r="AP59" i="2"/>
  <c r="AR59" i="2"/>
  <c r="AS59" i="2"/>
  <c r="AU59" i="2"/>
  <c r="AV59" i="2"/>
  <c r="AW59" i="2"/>
  <c r="T60" i="2"/>
  <c r="U60" i="2"/>
  <c r="W60" i="2"/>
  <c r="X60" i="2"/>
  <c r="AA60" i="2"/>
  <c r="AB60" i="2"/>
  <c r="AD60" i="2"/>
  <c r="AE60" i="2"/>
  <c r="AH60" i="2"/>
  <c r="AI60" i="2"/>
  <c r="AK60" i="2"/>
  <c r="AL60" i="2"/>
  <c r="AO60" i="2"/>
  <c r="AP60" i="2"/>
  <c r="AR60" i="2"/>
  <c r="AS60" i="2"/>
  <c r="AU60" i="2"/>
  <c r="AV60" i="2"/>
  <c r="AW60" i="2"/>
  <c r="AW57" i="2"/>
  <c r="AV57" i="2"/>
  <c r="AU57" i="2"/>
  <c r="AT57" i="2"/>
  <c r="AS57" i="2"/>
  <c r="AQ57" i="2"/>
  <c r="AP57" i="2"/>
  <c r="AN57" i="2"/>
  <c r="AM57" i="2"/>
  <c r="AL57" i="2"/>
  <c r="AJ57" i="2"/>
  <c r="AI57" i="2"/>
  <c r="AG57" i="2"/>
  <c r="AF57" i="2"/>
  <c r="AE57" i="2"/>
  <c r="AC57" i="2"/>
  <c r="AB57" i="2"/>
  <c r="Z57" i="2"/>
  <c r="Y57" i="2"/>
  <c r="X57" i="2"/>
  <c r="V57" i="2"/>
  <c r="U57" i="2"/>
  <c r="S57" i="2"/>
  <c r="AW56" i="2"/>
  <c r="AV56" i="2"/>
  <c r="AU56" i="2"/>
  <c r="AT56" i="2"/>
  <c r="AS56" i="2"/>
  <c r="AQ56" i="2"/>
  <c r="AP56" i="2"/>
  <c r="AN56" i="2"/>
  <c r="AM56" i="2"/>
  <c r="AL56" i="2"/>
  <c r="AJ56" i="2"/>
  <c r="AI56" i="2"/>
  <c r="AG56" i="2"/>
  <c r="AF56" i="2"/>
  <c r="AE56" i="2"/>
  <c r="AC56" i="2"/>
  <c r="AB56" i="2"/>
  <c r="Z56" i="2"/>
  <c r="Y56" i="2"/>
  <c r="X56" i="2"/>
  <c r="V56" i="2"/>
  <c r="U56" i="2"/>
  <c r="S56" i="2"/>
  <c r="AW78" i="2" l="1"/>
  <c r="AV78" i="2"/>
  <c r="AU78" i="2"/>
  <c r="AT78" i="2"/>
  <c r="AS78" i="2"/>
  <c r="AR78" i="2"/>
  <c r="AQ78" i="2"/>
  <c r="AP78" i="2"/>
  <c r="AO78" i="2"/>
  <c r="AN78" i="2"/>
  <c r="AM78" i="2"/>
  <c r="AL78" i="2"/>
  <c r="AK78" i="2"/>
  <c r="AJ78" i="2"/>
  <c r="AI78" i="2"/>
  <c r="AH78" i="2"/>
  <c r="AG78" i="2"/>
  <c r="AF78" i="2"/>
  <c r="AE78" i="2"/>
  <c r="AD78" i="2"/>
  <c r="AC78" i="2"/>
  <c r="AB78" i="2"/>
  <c r="AA78" i="2"/>
  <c r="Z78" i="2"/>
  <c r="Y78" i="2"/>
  <c r="X78" i="2"/>
  <c r="W78" i="2"/>
  <c r="V78" i="2"/>
  <c r="U78" i="2"/>
  <c r="T78" i="2"/>
  <c r="S78" i="2"/>
  <c r="AW66" i="2" l="1"/>
  <c r="AV66" i="2"/>
  <c r="AU66" i="2"/>
  <c r="AT66" i="2"/>
  <c r="AS66" i="2"/>
  <c r="AR66" i="2"/>
  <c r="AQ66" i="2"/>
  <c r="AP66" i="2"/>
  <c r="AO66" i="2"/>
  <c r="AM66" i="2"/>
  <c r="AL66" i="2"/>
  <c r="AK66" i="2"/>
  <c r="AJ66" i="2"/>
  <c r="AI66" i="2"/>
  <c r="AH66" i="2"/>
  <c r="AF66" i="2"/>
  <c r="AE66" i="2"/>
  <c r="AD66" i="2"/>
  <c r="AC66" i="2"/>
  <c r="AB66" i="2"/>
  <c r="AA66" i="2"/>
  <c r="Y66" i="2"/>
  <c r="X66" i="2"/>
  <c r="W66" i="2"/>
  <c r="V66" i="2"/>
  <c r="U66" i="2"/>
  <c r="T66" i="2"/>
  <c r="AW65" i="2"/>
  <c r="AV65" i="2"/>
  <c r="AU65" i="2"/>
  <c r="AT65" i="2"/>
  <c r="AS65" i="2"/>
  <c r="AR65" i="2"/>
  <c r="AQ65" i="2"/>
  <c r="AP65" i="2"/>
  <c r="AO65" i="2"/>
  <c r="AM65" i="2"/>
  <c r="AL65" i="2"/>
  <c r="AK65" i="2"/>
  <c r="AJ65" i="2"/>
  <c r="AI65" i="2"/>
  <c r="AH65" i="2"/>
  <c r="AF65" i="2"/>
  <c r="AE65" i="2"/>
  <c r="AD65" i="2"/>
  <c r="AC65" i="2"/>
  <c r="AB65" i="2"/>
  <c r="AA65" i="2"/>
  <c r="Y65" i="2"/>
  <c r="X65" i="2"/>
  <c r="W65" i="2"/>
  <c r="V65" i="2"/>
  <c r="U65" i="2"/>
  <c r="T65" i="2"/>
  <c r="AW63" i="2"/>
  <c r="AV63" i="2"/>
  <c r="AU63" i="2"/>
  <c r="AT63" i="2"/>
  <c r="AS63" i="2"/>
  <c r="AR63" i="2"/>
  <c r="AQ63" i="2"/>
  <c r="AO63" i="2"/>
  <c r="AN63" i="2"/>
  <c r="AM63" i="2"/>
  <c r="AL63" i="2"/>
  <c r="AK63" i="2"/>
  <c r="AJ63" i="2"/>
  <c r="AH63" i="2"/>
  <c r="AG63" i="2"/>
  <c r="AF63" i="2"/>
  <c r="AE63" i="2"/>
  <c r="AD63" i="2"/>
  <c r="AC63" i="2"/>
  <c r="AA63" i="2"/>
  <c r="Z63" i="2"/>
  <c r="Y63" i="2"/>
  <c r="X63" i="2"/>
  <c r="W63" i="2"/>
  <c r="V63" i="2"/>
  <c r="T63" i="2"/>
  <c r="S63" i="2"/>
  <c r="AW62" i="2"/>
  <c r="AV62" i="2"/>
  <c r="AU62" i="2"/>
  <c r="AT62" i="2"/>
  <c r="AS62" i="2"/>
  <c r="AR62" i="2"/>
  <c r="AQ62" i="2"/>
  <c r="AO62" i="2"/>
  <c r="AN62" i="2"/>
  <c r="AM62" i="2"/>
  <c r="AL62" i="2"/>
  <c r="AK62" i="2"/>
  <c r="AJ62" i="2"/>
  <c r="AH62" i="2"/>
  <c r="AG62" i="2"/>
  <c r="AF62" i="2"/>
  <c r="AE62" i="2"/>
  <c r="AD62" i="2"/>
  <c r="AC62" i="2"/>
  <c r="AA62" i="2"/>
  <c r="Z62" i="2"/>
  <c r="Y62" i="2"/>
  <c r="X62" i="2"/>
  <c r="W62" i="2"/>
  <c r="V62" i="2"/>
  <c r="T62" i="2"/>
  <c r="S62" i="2"/>
  <c r="AW54" i="2"/>
  <c r="AV54" i="2"/>
  <c r="AU54" i="2"/>
  <c r="AT54" i="2"/>
  <c r="AS54" i="2"/>
  <c r="AR54" i="2"/>
  <c r="AQ54" i="2"/>
  <c r="AP54" i="2"/>
  <c r="AO54" i="2"/>
  <c r="AN54" i="2"/>
  <c r="AM54" i="2"/>
  <c r="AL54" i="2"/>
  <c r="AK54" i="2"/>
  <c r="AJ54" i="2"/>
  <c r="AI54" i="2"/>
  <c r="AH54" i="2"/>
  <c r="AG54" i="2"/>
  <c r="AF54" i="2"/>
  <c r="AE54" i="2"/>
  <c r="AD54" i="2"/>
  <c r="AC54" i="2"/>
  <c r="AB54" i="2"/>
  <c r="AA54" i="2"/>
  <c r="Z54" i="2"/>
  <c r="Y54" i="2"/>
  <c r="X54" i="2"/>
  <c r="W54" i="2"/>
  <c r="V54" i="2"/>
  <c r="U54" i="2"/>
  <c r="T54" i="2"/>
  <c r="S54" i="2"/>
  <c r="AW53" i="2"/>
  <c r="AV53" i="2"/>
  <c r="AU53" i="2"/>
  <c r="AT53" i="2"/>
  <c r="AS53" i="2"/>
  <c r="AR53" i="2"/>
  <c r="AQ53" i="2"/>
  <c r="AP53" i="2"/>
  <c r="AO53" i="2"/>
  <c r="AN53" i="2"/>
  <c r="AM53" i="2"/>
  <c r="AL53" i="2"/>
  <c r="AK53" i="2"/>
  <c r="AJ53" i="2"/>
  <c r="AI53" i="2"/>
  <c r="AH53" i="2"/>
  <c r="AG53" i="2"/>
  <c r="AF53" i="2"/>
  <c r="AE53" i="2"/>
  <c r="AD53" i="2"/>
  <c r="AC53" i="2"/>
  <c r="AB53" i="2"/>
  <c r="AA53" i="2"/>
  <c r="Z53" i="2"/>
  <c r="Y53" i="2"/>
  <c r="X53" i="2"/>
  <c r="W53" i="2"/>
  <c r="V53" i="2"/>
  <c r="U53" i="2"/>
  <c r="T53" i="2"/>
  <c r="S53" i="2"/>
  <c r="AW51" i="2"/>
  <c r="AV51" i="2"/>
  <c r="AU51" i="2"/>
  <c r="AT51" i="2"/>
  <c r="AS51" i="2"/>
  <c r="AR51" i="2"/>
  <c r="AQ51" i="2"/>
  <c r="AP51" i="2"/>
  <c r="AO51" i="2"/>
  <c r="AN51" i="2"/>
  <c r="AM51" i="2"/>
  <c r="AL51" i="2"/>
  <c r="AK51" i="2"/>
  <c r="AJ51" i="2"/>
  <c r="AI51" i="2"/>
  <c r="AH51" i="2"/>
  <c r="AG51" i="2"/>
  <c r="AF51" i="2"/>
  <c r="AE51" i="2"/>
  <c r="AD51" i="2"/>
  <c r="AC51" i="2"/>
  <c r="AB51" i="2"/>
  <c r="AA51" i="2"/>
  <c r="Z51" i="2"/>
  <c r="Y51" i="2"/>
  <c r="X51" i="2"/>
  <c r="W51" i="2"/>
  <c r="V51" i="2"/>
  <c r="U51" i="2"/>
  <c r="T51" i="2"/>
  <c r="S51" i="2"/>
  <c r="AW50" i="2"/>
  <c r="AV50" i="2"/>
  <c r="AU50" i="2"/>
  <c r="AT50" i="2"/>
  <c r="AS50" i="2"/>
  <c r="AR50" i="2"/>
  <c r="AQ50" i="2"/>
  <c r="AP50" i="2"/>
  <c r="AO50" i="2"/>
  <c r="AN50" i="2"/>
  <c r="AM50" i="2"/>
  <c r="AL50" i="2"/>
  <c r="AK50" i="2"/>
  <c r="AJ50" i="2"/>
  <c r="AI50" i="2"/>
  <c r="AH50" i="2"/>
  <c r="AG50" i="2"/>
  <c r="AF50" i="2"/>
  <c r="AE50" i="2"/>
  <c r="AD50" i="2"/>
  <c r="AC50" i="2"/>
  <c r="AB50" i="2"/>
  <c r="AA50" i="2"/>
  <c r="Z50" i="2"/>
  <c r="Y50" i="2"/>
  <c r="X50" i="2"/>
  <c r="W50" i="2"/>
  <c r="V50" i="2"/>
  <c r="U50" i="2"/>
  <c r="T50" i="2"/>
  <c r="S50" i="2"/>
  <c r="AW48" i="2"/>
  <c r="AV48" i="2"/>
  <c r="AU48" i="2"/>
  <c r="AT48" i="2"/>
  <c r="AS48" i="2"/>
  <c r="AR48" i="2"/>
  <c r="AQ48" i="2"/>
  <c r="AP48" i="2"/>
  <c r="AO48" i="2"/>
  <c r="AN48" i="2"/>
  <c r="AM48" i="2"/>
  <c r="AL48" i="2"/>
  <c r="AK48" i="2"/>
  <c r="AJ48" i="2"/>
  <c r="AI48" i="2"/>
  <c r="AH48" i="2"/>
  <c r="AG48" i="2"/>
  <c r="AF48" i="2"/>
  <c r="AE48" i="2"/>
  <c r="AD48" i="2"/>
  <c r="AC48" i="2"/>
  <c r="AB48" i="2"/>
  <c r="AA48" i="2"/>
  <c r="Z48" i="2"/>
  <c r="Y48" i="2"/>
  <c r="X48" i="2"/>
  <c r="W48" i="2"/>
  <c r="V48" i="2"/>
  <c r="U48" i="2"/>
  <c r="T48" i="2"/>
  <c r="S48" i="2"/>
  <c r="AW47" i="2"/>
  <c r="AV47" i="2"/>
  <c r="AU47" i="2"/>
  <c r="AT47" i="2"/>
  <c r="AS47" i="2"/>
  <c r="AR47" i="2"/>
  <c r="AQ47" i="2"/>
  <c r="AP47" i="2"/>
  <c r="AO47" i="2"/>
  <c r="AN47" i="2"/>
  <c r="AM47" i="2"/>
  <c r="AL47" i="2"/>
  <c r="AK47" i="2"/>
  <c r="AJ47" i="2"/>
  <c r="AI47" i="2"/>
  <c r="AH47" i="2"/>
  <c r="AG47" i="2"/>
  <c r="AF47" i="2"/>
  <c r="AE47" i="2"/>
  <c r="AD47" i="2"/>
  <c r="AC47" i="2"/>
  <c r="AB47" i="2"/>
  <c r="AA47" i="2"/>
  <c r="Z47" i="2"/>
  <c r="Y47" i="2"/>
  <c r="X47" i="2"/>
  <c r="W47" i="2"/>
  <c r="V47" i="2"/>
  <c r="U47" i="2"/>
  <c r="T47" i="2"/>
  <c r="S47" i="2"/>
  <c r="AW45" i="2"/>
  <c r="AV45" i="2"/>
  <c r="AU45" i="2"/>
  <c r="AT45" i="2"/>
  <c r="AS45" i="2"/>
  <c r="AR45" i="2"/>
  <c r="AQ45" i="2"/>
  <c r="AP45" i="2"/>
  <c r="AO45" i="2"/>
  <c r="AN45" i="2"/>
  <c r="AM45" i="2"/>
  <c r="AL45" i="2"/>
  <c r="AK45" i="2"/>
  <c r="AJ45" i="2"/>
  <c r="AI45" i="2"/>
  <c r="AH45" i="2"/>
  <c r="AG45" i="2"/>
  <c r="AF45" i="2"/>
  <c r="AE45" i="2"/>
  <c r="AD45" i="2"/>
  <c r="AC45" i="2"/>
  <c r="AB45" i="2"/>
  <c r="AA45" i="2"/>
  <c r="Z45" i="2"/>
  <c r="Y45" i="2"/>
  <c r="X45" i="2"/>
  <c r="W45" i="2"/>
  <c r="V45" i="2"/>
  <c r="U45" i="2"/>
  <c r="T45" i="2"/>
  <c r="S45" i="2"/>
  <c r="AW44" i="2"/>
  <c r="AV44" i="2"/>
  <c r="AU44" i="2"/>
  <c r="AT44" i="2"/>
  <c r="AS44" i="2"/>
  <c r="AR44" i="2"/>
  <c r="AQ44" i="2"/>
  <c r="AP44" i="2"/>
  <c r="AO44" i="2"/>
  <c r="AN44" i="2"/>
  <c r="AM44" i="2"/>
  <c r="AL44" i="2"/>
  <c r="AK44" i="2"/>
  <c r="AJ44" i="2"/>
  <c r="AI44" i="2"/>
  <c r="AH44" i="2"/>
  <c r="AG44" i="2"/>
  <c r="AF44" i="2"/>
  <c r="AE44" i="2"/>
  <c r="AD44" i="2"/>
  <c r="AC44" i="2"/>
  <c r="AB44" i="2"/>
  <c r="AA44" i="2"/>
  <c r="Z44" i="2"/>
  <c r="Y44" i="2"/>
  <c r="X44" i="2"/>
  <c r="W44" i="2"/>
  <c r="V44" i="2"/>
  <c r="U44" i="2"/>
  <c r="T44" i="2"/>
  <c r="S44" i="2"/>
  <c r="AW42" i="2"/>
  <c r="AV42" i="2"/>
  <c r="AU42" i="2"/>
  <c r="AT42" i="2"/>
  <c r="AS42" i="2"/>
  <c r="AR42" i="2"/>
  <c r="AQ42" i="2"/>
  <c r="AP42" i="2"/>
  <c r="AO42" i="2"/>
  <c r="AN42" i="2"/>
  <c r="AM42" i="2"/>
  <c r="AL42" i="2"/>
  <c r="AK42" i="2"/>
  <c r="AJ42" i="2"/>
  <c r="AI42" i="2"/>
  <c r="AH42" i="2"/>
  <c r="AG42" i="2"/>
  <c r="AF42" i="2"/>
  <c r="AE42" i="2"/>
  <c r="AD42" i="2"/>
  <c r="AC42" i="2"/>
  <c r="AB42" i="2"/>
  <c r="AA42" i="2"/>
  <c r="Z42" i="2"/>
  <c r="Y42" i="2"/>
  <c r="X42" i="2"/>
  <c r="W42" i="2"/>
  <c r="V42" i="2"/>
  <c r="U42" i="2"/>
  <c r="T42" i="2"/>
  <c r="S42" i="2"/>
  <c r="AW41" i="2"/>
  <c r="AV41" i="2"/>
  <c r="AU41" i="2"/>
  <c r="AT41" i="2"/>
  <c r="AS41" i="2"/>
  <c r="AR41" i="2"/>
  <c r="AQ41" i="2"/>
  <c r="AP41" i="2"/>
  <c r="AO41" i="2"/>
  <c r="AN41" i="2"/>
  <c r="AM41" i="2"/>
  <c r="AL41" i="2"/>
  <c r="AK41" i="2"/>
  <c r="AJ41" i="2"/>
  <c r="AI41" i="2"/>
  <c r="AH41" i="2"/>
  <c r="AG41" i="2"/>
  <c r="AF41" i="2"/>
  <c r="AE41" i="2"/>
  <c r="AD41" i="2"/>
  <c r="AC41" i="2"/>
  <c r="AB41" i="2"/>
  <c r="AA41" i="2"/>
  <c r="Z41" i="2"/>
  <c r="Y41" i="2"/>
  <c r="X41" i="2"/>
  <c r="W41" i="2"/>
  <c r="V41" i="2"/>
  <c r="U41" i="2"/>
  <c r="T41" i="2"/>
  <c r="S41" i="2"/>
  <c r="AW39" i="2"/>
  <c r="AV39" i="2"/>
  <c r="AU39" i="2"/>
  <c r="AT39" i="2"/>
  <c r="AS39" i="2"/>
  <c r="AR39" i="2"/>
  <c r="AQ39" i="2"/>
  <c r="AP39" i="2"/>
  <c r="AO39" i="2"/>
  <c r="AN39" i="2"/>
  <c r="AM39" i="2"/>
  <c r="AL39" i="2"/>
  <c r="AK39" i="2"/>
  <c r="AJ39" i="2"/>
  <c r="AI39" i="2"/>
  <c r="AH39" i="2"/>
  <c r="AG39" i="2"/>
  <c r="AF39" i="2"/>
  <c r="AE39" i="2"/>
  <c r="AD39" i="2"/>
  <c r="AC39" i="2"/>
  <c r="AB39" i="2"/>
  <c r="AA39" i="2"/>
  <c r="Z39" i="2"/>
  <c r="Y39" i="2"/>
  <c r="X39" i="2"/>
  <c r="W39" i="2"/>
  <c r="V39" i="2"/>
  <c r="U39" i="2"/>
  <c r="T39" i="2"/>
  <c r="S39" i="2"/>
  <c r="AW38" i="2"/>
  <c r="AV38" i="2"/>
  <c r="AU38" i="2"/>
  <c r="AT38" i="2"/>
  <c r="AS38" i="2"/>
  <c r="AR38" i="2"/>
  <c r="AQ38" i="2"/>
  <c r="AP38" i="2"/>
  <c r="AO38" i="2"/>
  <c r="AN38" i="2"/>
  <c r="AM38" i="2"/>
  <c r="AL38" i="2"/>
  <c r="AK38" i="2"/>
  <c r="AJ38" i="2"/>
  <c r="AI38" i="2"/>
  <c r="AH38" i="2"/>
  <c r="AG38" i="2"/>
  <c r="AF38" i="2"/>
  <c r="AE38" i="2"/>
  <c r="AD38" i="2"/>
  <c r="AC38" i="2"/>
  <c r="AB38" i="2"/>
  <c r="AA38" i="2"/>
  <c r="Z38" i="2"/>
  <c r="Y38" i="2"/>
  <c r="X38" i="2"/>
  <c r="W38" i="2"/>
  <c r="V38" i="2"/>
  <c r="U38" i="2"/>
  <c r="T38" i="2"/>
  <c r="S38" i="2"/>
  <c r="AW36" i="2"/>
  <c r="AV36" i="2"/>
  <c r="AU36" i="2"/>
  <c r="AT36" i="2"/>
  <c r="AS36" i="2"/>
  <c r="AR36" i="2"/>
  <c r="AQ36" i="2"/>
  <c r="AP36" i="2"/>
  <c r="AO36" i="2"/>
  <c r="AN36" i="2"/>
  <c r="AM36" i="2"/>
  <c r="AL36" i="2"/>
  <c r="AK36" i="2"/>
  <c r="AJ36" i="2"/>
  <c r="AI36" i="2"/>
  <c r="AH36" i="2"/>
  <c r="AG36" i="2"/>
  <c r="AF36" i="2"/>
  <c r="AE36" i="2"/>
  <c r="AD36" i="2"/>
  <c r="AC36" i="2"/>
  <c r="AB36" i="2"/>
  <c r="AA36" i="2"/>
  <c r="Z36" i="2"/>
  <c r="Y36" i="2"/>
  <c r="X36" i="2"/>
  <c r="W36" i="2"/>
  <c r="V36" i="2"/>
  <c r="U36" i="2"/>
  <c r="T36" i="2"/>
  <c r="S36" i="2"/>
  <c r="AW35" i="2"/>
  <c r="AV35" i="2"/>
  <c r="AU35" i="2"/>
  <c r="AT35" i="2"/>
  <c r="AS35" i="2"/>
  <c r="AR35" i="2"/>
  <c r="AQ35" i="2"/>
  <c r="AP35" i="2"/>
  <c r="AO35" i="2"/>
  <c r="AN35" i="2"/>
  <c r="AM35" i="2"/>
  <c r="AL35" i="2"/>
  <c r="AK35" i="2"/>
  <c r="AJ35" i="2"/>
  <c r="AI35" i="2"/>
  <c r="AH35" i="2"/>
  <c r="AG35" i="2"/>
  <c r="AF35" i="2"/>
  <c r="AE35" i="2"/>
  <c r="AD35" i="2"/>
  <c r="AC35" i="2"/>
  <c r="AB35" i="2"/>
  <c r="AA35" i="2"/>
  <c r="Z35" i="2"/>
  <c r="Y35" i="2"/>
  <c r="X35" i="2"/>
  <c r="W35" i="2"/>
  <c r="V35" i="2"/>
  <c r="U35" i="2"/>
  <c r="T35" i="2"/>
  <c r="S35" i="2"/>
  <c r="AW33" i="2"/>
  <c r="AV33" i="2"/>
  <c r="AU33" i="2"/>
  <c r="AT33" i="2"/>
  <c r="AS33" i="2"/>
  <c r="AR33" i="2"/>
  <c r="AQ33" i="2"/>
  <c r="AP33" i="2"/>
  <c r="AO33" i="2"/>
  <c r="AN33" i="2"/>
  <c r="AM33" i="2"/>
  <c r="AL33" i="2"/>
  <c r="AK33" i="2"/>
  <c r="AJ33" i="2"/>
  <c r="AI33" i="2"/>
  <c r="AH33" i="2"/>
  <c r="AG33" i="2"/>
  <c r="AF33" i="2"/>
  <c r="AE33" i="2"/>
  <c r="AD33" i="2"/>
  <c r="AC33" i="2"/>
  <c r="AB33" i="2"/>
  <c r="AA33" i="2"/>
  <c r="Z33" i="2"/>
  <c r="Y33" i="2"/>
  <c r="X33" i="2"/>
  <c r="W33" i="2"/>
  <c r="V33" i="2"/>
  <c r="U33" i="2"/>
  <c r="T33" i="2"/>
  <c r="S33" i="2"/>
  <c r="S68" i="2" s="1"/>
  <c r="AW32" i="2"/>
  <c r="AV32" i="2"/>
  <c r="AU32" i="2"/>
  <c r="AT32" i="2"/>
  <c r="AS32" i="2"/>
  <c r="AR32" i="2"/>
  <c r="AQ32" i="2"/>
  <c r="AP32" i="2"/>
  <c r="AO32" i="2"/>
  <c r="AN32" i="2"/>
  <c r="AM32" i="2"/>
  <c r="AL32" i="2"/>
  <c r="AK32" i="2"/>
  <c r="AJ32" i="2"/>
  <c r="AI32" i="2"/>
  <c r="AH32" i="2"/>
  <c r="AG32" i="2"/>
  <c r="AF32" i="2"/>
  <c r="AE32" i="2"/>
  <c r="AD32" i="2"/>
  <c r="AC32" i="2"/>
  <c r="AB32" i="2"/>
  <c r="AA32" i="2"/>
  <c r="Z32" i="2"/>
  <c r="Y32" i="2"/>
  <c r="X32" i="2"/>
  <c r="W32" i="2"/>
  <c r="V32" i="2"/>
  <c r="U32" i="2"/>
  <c r="T32" i="2"/>
  <c r="S32" i="2"/>
  <c r="AW30" i="2"/>
  <c r="AV30" i="2"/>
  <c r="AU30" i="2"/>
  <c r="AT30" i="2"/>
  <c r="AS30" i="2"/>
  <c r="AR30" i="2"/>
  <c r="AQ30" i="2"/>
  <c r="AP30" i="2"/>
  <c r="AO30" i="2"/>
  <c r="AN30" i="2"/>
  <c r="AM30" i="2"/>
  <c r="AL30" i="2"/>
  <c r="AK30" i="2"/>
  <c r="AJ30" i="2"/>
  <c r="AI30" i="2"/>
  <c r="AH30" i="2"/>
  <c r="AG30" i="2"/>
  <c r="AF30" i="2"/>
  <c r="AE30" i="2"/>
  <c r="AD30" i="2"/>
  <c r="AC30" i="2"/>
  <c r="AB30" i="2"/>
  <c r="AA30" i="2"/>
  <c r="Z30" i="2"/>
  <c r="Y30" i="2"/>
  <c r="X30" i="2"/>
  <c r="W30" i="2"/>
  <c r="V30" i="2"/>
  <c r="U30" i="2"/>
  <c r="T30" i="2"/>
  <c r="AW29" i="2"/>
  <c r="AV29" i="2"/>
  <c r="AU29" i="2"/>
  <c r="AT29" i="2"/>
  <c r="AS29" i="2"/>
  <c r="AR29" i="2"/>
  <c r="AQ29" i="2"/>
  <c r="AP29" i="2"/>
  <c r="AO29" i="2"/>
  <c r="AN29" i="2"/>
  <c r="AM29" i="2"/>
  <c r="AL29" i="2"/>
  <c r="AK29" i="2"/>
  <c r="AJ29" i="2"/>
  <c r="AI29" i="2"/>
  <c r="AH29" i="2"/>
  <c r="AG29" i="2"/>
  <c r="AF29" i="2"/>
  <c r="AE29" i="2"/>
  <c r="AD29" i="2"/>
  <c r="AC29" i="2"/>
  <c r="AB29" i="2"/>
  <c r="AA29" i="2"/>
  <c r="Z29" i="2"/>
  <c r="Y29" i="2"/>
  <c r="X29" i="2"/>
  <c r="W29" i="2"/>
  <c r="V29" i="2"/>
  <c r="U29" i="2"/>
  <c r="T29" i="2"/>
  <c r="S29" i="2"/>
  <c r="AW27" i="2"/>
  <c r="AV27" i="2"/>
  <c r="AU27" i="2"/>
  <c r="AT27" i="2"/>
  <c r="AS27" i="2"/>
  <c r="AR27" i="2"/>
  <c r="AQ27" i="2"/>
  <c r="AP27" i="2"/>
  <c r="AO27" i="2"/>
  <c r="AN27" i="2"/>
  <c r="AM27" i="2"/>
  <c r="AL27" i="2"/>
  <c r="AK27" i="2"/>
  <c r="AJ27" i="2"/>
  <c r="AI27" i="2"/>
  <c r="AH27" i="2"/>
  <c r="AG27" i="2"/>
  <c r="AF27" i="2"/>
  <c r="AE27" i="2"/>
  <c r="AD27" i="2"/>
  <c r="AC27" i="2"/>
  <c r="AB27" i="2"/>
  <c r="AA27" i="2"/>
  <c r="Z27" i="2"/>
  <c r="Y27" i="2"/>
  <c r="X27" i="2"/>
  <c r="W27" i="2"/>
  <c r="V27" i="2"/>
  <c r="U27" i="2"/>
  <c r="T27" i="2"/>
  <c r="S27" i="2"/>
  <c r="AW26" i="2"/>
  <c r="AV26" i="2"/>
  <c r="AU26" i="2"/>
  <c r="AS26" i="2"/>
  <c r="AQ26" i="2"/>
  <c r="AL26" i="2"/>
  <c r="AJ26" i="2"/>
  <c r="AE26" i="2"/>
  <c r="AC26" i="2"/>
  <c r="X26" i="2"/>
  <c r="V26" i="2"/>
  <c r="T23" i="2"/>
  <c r="U23" i="2"/>
  <c r="V23" i="2"/>
  <c r="W23" i="2"/>
  <c r="X23" i="2"/>
  <c r="Y23" i="2"/>
  <c r="Z23" i="2"/>
  <c r="AA23" i="2"/>
  <c r="AB23" i="2"/>
  <c r="AC23" i="2"/>
  <c r="AD23" i="2"/>
  <c r="AE23" i="2"/>
  <c r="AF23" i="2"/>
  <c r="AG23" i="2"/>
  <c r="AH23" i="2"/>
  <c r="AI23" i="2"/>
  <c r="AJ23" i="2"/>
  <c r="AK23" i="2"/>
  <c r="AL23" i="2"/>
  <c r="AM23" i="2"/>
  <c r="AN23" i="2"/>
  <c r="AO23" i="2"/>
  <c r="AP23" i="2"/>
  <c r="AQ23" i="2"/>
  <c r="AR23" i="2"/>
  <c r="AS23" i="2"/>
  <c r="AT23" i="2"/>
  <c r="AU23" i="2"/>
  <c r="AV23" i="2"/>
  <c r="AW23" i="2"/>
  <c r="T24" i="2"/>
  <c r="U24" i="2"/>
  <c r="V24" i="2"/>
  <c r="W24" i="2"/>
  <c r="X24" i="2"/>
  <c r="Y24" i="2"/>
  <c r="Z24" i="2"/>
  <c r="AA24" i="2"/>
  <c r="AB24" i="2"/>
  <c r="AC24" i="2"/>
  <c r="AD24" i="2"/>
  <c r="AE24" i="2"/>
  <c r="AF24" i="2"/>
  <c r="AG24" i="2"/>
  <c r="AH24" i="2"/>
  <c r="AI24" i="2"/>
  <c r="AJ24" i="2"/>
  <c r="AK24" i="2"/>
  <c r="AL24" i="2"/>
  <c r="AM24" i="2"/>
  <c r="AN24" i="2"/>
  <c r="AO24" i="2"/>
  <c r="AP24" i="2"/>
  <c r="AQ24" i="2"/>
  <c r="AR24" i="2"/>
  <c r="AS24" i="2"/>
  <c r="AT24" i="2"/>
  <c r="AU24" i="2"/>
  <c r="AV24" i="2"/>
  <c r="AW24" i="2"/>
  <c r="S23" i="2"/>
  <c r="S36" i="9"/>
  <c r="Q36" i="9"/>
  <c r="K36" i="9"/>
  <c r="S35" i="9"/>
  <c r="Q35" i="9"/>
  <c r="K35" i="9"/>
  <c r="S34" i="9"/>
  <c r="Q34" i="9"/>
  <c r="K34" i="9"/>
  <c r="S33" i="9"/>
  <c r="Q33" i="9"/>
  <c r="K33" i="9"/>
  <c r="S21" i="9"/>
  <c r="Q21" i="9"/>
  <c r="K21" i="9"/>
  <c r="S20" i="9"/>
  <c r="Q20" i="9"/>
  <c r="K20" i="9"/>
  <c r="S19" i="9"/>
  <c r="Q19" i="9"/>
  <c r="K19" i="9"/>
  <c r="S18" i="9"/>
  <c r="Q18" i="9"/>
  <c r="K18" i="9"/>
  <c r="S17" i="9"/>
  <c r="Q17" i="9"/>
  <c r="K17" i="9"/>
  <c r="S16" i="9"/>
  <c r="Q16" i="9"/>
  <c r="K16" i="9"/>
  <c r="S15" i="9"/>
  <c r="Q15" i="9"/>
  <c r="K15" i="9"/>
  <c r="S14" i="9"/>
  <c r="Q14" i="9"/>
  <c r="K14" i="9"/>
  <c r="S13" i="9"/>
  <c r="Q13" i="9"/>
  <c r="K13" i="9"/>
  <c r="S26" i="2" s="1"/>
  <c r="S12" i="9"/>
  <c r="Q12" i="9"/>
  <c r="K12" i="9"/>
  <c r="S11" i="9"/>
  <c r="Q11" i="9"/>
  <c r="K11" i="9"/>
  <c r="S10" i="9"/>
  <c r="Q10" i="9"/>
  <c r="K10" i="9"/>
  <c r="S9" i="9"/>
  <c r="Q9" i="9"/>
  <c r="K9" i="9"/>
  <c r="AN65" i="2" s="1"/>
  <c r="S8" i="9"/>
  <c r="Q8" i="9"/>
  <c r="K8" i="9"/>
  <c r="AX23" i="2" l="1"/>
  <c r="T26" i="2"/>
  <c r="Z26" i="2"/>
  <c r="AB26" i="2"/>
  <c r="AD26" i="2"/>
  <c r="AF26" i="2"/>
  <c r="AH26" i="2"/>
  <c r="AN26" i="2"/>
  <c r="AP26" i="2"/>
  <c r="AR26" i="2"/>
  <c r="AT26" i="2"/>
  <c r="AX27" i="2"/>
  <c r="AX32" i="2"/>
  <c r="AX35" i="2"/>
  <c r="AX38" i="2"/>
  <c r="AX41" i="2"/>
  <c r="AX47" i="2"/>
  <c r="AX50" i="2"/>
  <c r="AX53" i="2"/>
  <c r="U26" i="2"/>
  <c r="W26" i="2"/>
  <c r="Y26" i="2"/>
  <c r="AA26" i="2"/>
  <c r="AG26" i="2"/>
  <c r="AI26" i="2"/>
  <c r="AK26" i="2"/>
  <c r="AM26" i="2"/>
  <c r="AO26" i="2"/>
  <c r="AX29" i="2"/>
  <c r="AX69" i="2" s="1"/>
  <c r="AX33" i="2"/>
  <c r="AX36" i="2"/>
  <c r="S69" i="2"/>
  <c r="AX39" i="2"/>
  <c r="AX42" i="2"/>
  <c r="AX44" i="2"/>
  <c r="AX48" i="2"/>
  <c r="AX51" i="2"/>
  <c r="AX54" i="2"/>
  <c r="AB62" i="2"/>
  <c r="AP62" i="2"/>
  <c r="Z65" i="2"/>
  <c r="V59" i="2"/>
  <c r="Z59" i="2"/>
  <c r="AF59" i="2"/>
  <c r="AJ59" i="2"/>
  <c r="AN59" i="2"/>
  <c r="AT59" i="2"/>
  <c r="AO56" i="2"/>
  <c r="AK56" i="2"/>
  <c r="AA56" i="2"/>
  <c r="W56" i="2"/>
  <c r="S59" i="2"/>
  <c r="Y59" i="2"/>
  <c r="AC59" i="2"/>
  <c r="AG59" i="2"/>
  <c r="AM59" i="2"/>
  <c r="AQ59" i="2"/>
  <c r="AR56" i="2"/>
  <c r="AH56" i="2"/>
  <c r="AD56" i="2"/>
  <c r="T56" i="2"/>
  <c r="U62" i="2"/>
  <c r="AI62" i="2"/>
  <c r="S65" i="2"/>
  <c r="AG65" i="2"/>
  <c r="V77" i="2"/>
  <c r="AX45" i="2"/>
  <c r="U11" i="9"/>
  <c r="U13" i="9"/>
  <c r="U15" i="9"/>
  <c r="U17" i="9"/>
  <c r="U19" i="9"/>
  <c r="U21" i="9"/>
  <c r="U34" i="9"/>
  <c r="U36" i="9"/>
  <c r="U9" i="9"/>
  <c r="U10" i="9"/>
  <c r="S30" i="2" s="1"/>
  <c r="AX30" i="2" s="1"/>
  <c r="U12" i="9"/>
  <c r="U14" i="9"/>
  <c r="U16" i="9"/>
  <c r="U18" i="9"/>
  <c r="U20" i="9"/>
  <c r="U33" i="9"/>
  <c r="U35" i="9"/>
  <c r="U8" i="9"/>
  <c r="S24" i="2" s="1"/>
  <c r="AX24" i="2" s="1"/>
  <c r="AX65" i="2" l="1"/>
  <c r="AX62" i="2"/>
  <c r="AX26" i="2"/>
  <c r="AX70" i="2" s="1"/>
  <c r="AX56" i="2"/>
  <c r="V60" i="2"/>
  <c r="Z60" i="2"/>
  <c r="AF60" i="2"/>
  <c r="AJ60" i="2"/>
  <c r="AN60" i="2"/>
  <c r="AT60" i="2"/>
  <c r="AO57" i="2"/>
  <c r="AK57" i="2"/>
  <c r="AA57" i="2"/>
  <c r="W57" i="2"/>
  <c r="S60" i="2"/>
  <c r="Y60" i="2"/>
  <c r="AC60" i="2"/>
  <c r="AG60" i="2"/>
  <c r="AM60" i="2"/>
  <c r="AQ60" i="2"/>
  <c r="AR57" i="2"/>
  <c r="AH57" i="2"/>
  <c r="AD57" i="2"/>
  <c r="T57" i="2"/>
  <c r="AN66" i="2"/>
  <c r="Z66" i="2"/>
  <c r="AP63" i="2"/>
  <c r="AB63" i="2"/>
  <c r="AG66" i="2"/>
  <c r="S66" i="2"/>
  <c r="AI63" i="2"/>
  <c r="U63" i="2"/>
  <c r="AX59" i="2"/>
  <c r="AX63" i="2" l="1"/>
  <c r="AX66" i="2"/>
  <c r="AX57" i="2"/>
  <c r="AX60" i="2"/>
  <c r="BC14" i="2"/>
  <c r="AC2" i="2" l="1"/>
  <c r="BB8" i="2" l="1"/>
  <c r="AZ54" i="2" s="1"/>
  <c r="AT20" i="2"/>
  <c r="AT21" i="2" s="1"/>
  <c r="AR20" i="2"/>
  <c r="AR21" i="2" s="1"/>
  <c r="AP20" i="2"/>
  <c r="AP21" i="2" s="1"/>
  <c r="AN20" i="2"/>
  <c r="AN21" i="2" s="1"/>
  <c r="AL20" i="2"/>
  <c r="AL21" i="2" s="1"/>
  <c r="AJ20" i="2"/>
  <c r="AJ21" i="2" s="1"/>
  <c r="AH20" i="2"/>
  <c r="AH21" i="2" s="1"/>
  <c r="AF20" i="2"/>
  <c r="AF21" i="2" s="1"/>
  <c r="AD20" i="2"/>
  <c r="AD21" i="2" s="1"/>
  <c r="AB20" i="2"/>
  <c r="AB21" i="2" s="1"/>
  <c r="Z20" i="2"/>
  <c r="Z21" i="2" s="1"/>
  <c r="X20" i="2"/>
  <c r="X21" i="2" s="1"/>
  <c r="V20" i="2"/>
  <c r="V21" i="2" s="1"/>
  <c r="T20" i="2"/>
  <c r="T21" i="2" s="1"/>
  <c r="AW19" i="2"/>
  <c r="AW20" i="2" s="1"/>
  <c r="AW21" i="2" s="1"/>
  <c r="AU19" i="2"/>
  <c r="AU20" i="2" s="1"/>
  <c r="AU21" i="2" s="1"/>
  <c r="AS20" i="2"/>
  <c r="AS21" i="2" s="1"/>
  <c r="AQ20" i="2"/>
  <c r="AQ21" i="2" s="1"/>
  <c r="AO20" i="2"/>
  <c r="AO21" i="2" s="1"/>
  <c r="AM20" i="2"/>
  <c r="AM21" i="2" s="1"/>
  <c r="AK20" i="2"/>
  <c r="AK21" i="2" s="1"/>
  <c r="AI20" i="2"/>
  <c r="AI21" i="2" s="1"/>
  <c r="AG20" i="2"/>
  <c r="AG21" i="2" s="1"/>
  <c r="AE20" i="2"/>
  <c r="AE21" i="2" s="1"/>
  <c r="AC20" i="2"/>
  <c r="AC21" i="2" s="1"/>
  <c r="AA20" i="2"/>
  <c r="AA21" i="2" s="1"/>
  <c r="Y20" i="2"/>
  <c r="Y21" i="2" s="1"/>
  <c r="W20" i="2"/>
  <c r="W21" i="2" s="1"/>
  <c r="U20" i="2"/>
  <c r="U21" i="2" s="1"/>
  <c r="S20" i="2"/>
  <c r="S21" i="2" s="1"/>
  <c r="AV19" i="2"/>
  <c r="AV20" i="2" s="1"/>
  <c r="AV21" i="2" s="1"/>
  <c r="AZ36" i="2" l="1"/>
  <c r="AZ42" i="2"/>
  <c r="AZ24" i="2"/>
  <c r="AZ60" i="2"/>
  <c r="AZ30" i="2"/>
  <c r="AZ53" i="2"/>
  <c r="AZ27" i="2"/>
  <c r="AZ47" i="2"/>
  <c r="AZ63" i="2"/>
  <c r="AZ26" i="2"/>
  <c r="AZ65" i="2"/>
  <c r="AZ35" i="2"/>
  <c r="AZ48" i="2"/>
  <c r="AZ29" i="2"/>
  <c r="AZ51" i="2"/>
  <c r="AZ66" i="2"/>
  <c r="AZ57" i="2"/>
  <c r="AZ56" i="2"/>
  <c r="AZ62" i="2"/>
  <c r="AZ59" i="2"/>
  <c r="AZ50" i="2"/>
  <c r="AZ44" i="2"/>
  <c r="AZ38" i="2"/>
  <c r="AZ33" i="2"/>
  <c r="AZ45" i="2"/>
  <c r="AZ41" i="2"/>
  <c r="AZ39" i="2"/>
  <c r="AZ32" i="2"/>
  <c r="AZ23" i="2"/>
  <c r="AZ69" i="2"/>
  <c r="AZ70" i="2"/>
  <c r="AV77" i="2"/>
  <c r="AT77" i="2"/>
  <c r="AR77" i="2"/>
  <c r="AP77" i="2"/>
  <c r="AN77" i="2"/>
  <c r="AL77" i="2"/>
  <c r="AJ77" i="2"/>
  <c r="AH77" i="2"/>
  <c r="AF77" i="2"/>
  <c r="AD77" i="2"/>
  <c r="AB77" i="2"/>
  <c r="Z77" i="2"/>
  <c r="X77" i="2"/>
  <c r="T77" i="2"/>
  <c r="AW76" i="2"/>
  <c r="AU76" i="2"/>
  <c r="AS76" i="2"/>
  <c r="AQ76" i="2"/>
  <c r="AO76" i="2"/>
  <c r="AM76" i="2"/>
  <c r="AK76" i="2"/>
  <c r="AI76" i="2"/>
  <c r="AG76" i="2"/>
  <c r="AE76" i="2"/>
  <c r="AC76" i="2"/>
  <c r="AA76" i="2"/>
  <c r="Y76" i="2"/>
  <c r="W76" i="2"/>
  <c r="U76" i="2"/>
  <c r="S76" i="2"/>
  <c r="AV75" i="2"/>
  <c r="AT75" i="2"/>
  <c r="AR75" i="2"/>
  <c r="AP75" i="2"/>
  <c r="AN75" i="2"/>
  <c r="AL75" i="2"/>
  <c r="AJ75" i="2"/>
  <c r="AH75" i="2"/>
  <c r="AF75" i="2"/>
  <c r="AD75" i="2"/>
  <c r="AB75" i="2"/>
  <c r="Z75" i="2"/>
  <c r="X75" i="2"/>
  <c r="V75" i="2"/>
  <c r="T75" i="2"/>
  <c r="AW74" i="2"/>
  <c r="AU74" i="2"/>
  <c r="AS74" i="2"/>
  <c r="AQ74" i="2"/>
  <c r="AO74" i="2"/>
  <c r="AM74" i="2"/>
  <c r="AK74" i="2"/>
  <c r="AI74" i="2"/>
  <c r="AG74" i="2"/>
  <c r="AE74" i="2"/>
  <c r="AC74" i="2"/>
  <c r="AA74" i="2"/>
  <c r="Y74" i="2"/>
  <c r="W74" i="2"/>
  <c r="U74" i="2"/>
  <c r="AW70" i="2"/>
  <c r="AU70" i="2"/>
  <c r="AS70" i="2"/>
  <c r="AQ70" i="2"/>
  <c r="AO70" i="2"/>
  <c r="AM70" i="2"/>
  <c r="AK70" i="2"/>
  <c r="AI70" i="2"/>
  <c r="AG70" i="2"/>
  <c r="AE70" i="2"/>
  <c r="AC70" i="2"/>
  <c r="AA70" i="2"/>
  <c r="Y70" i="2"/>
  <c r="W70" i="2"/>
  <c r="U70" i="2"/>
  <c r="AV69" i="2"/>
  <c r="AT69" i="2"/>
  <c r="AR69" i="2"/>
  <c r="AP69" i="2"/>
  <c r="AN69" i="2"/>
  <c r="AL69" i="2"/>
  <c r="AJ69" i="2"/>
  <c r="AU77" i="2"/>
  <c r="AQ77" i="2"/>
  <c r="AM77" i="2"/>
  <c r="AI77" i="2"/>
  <c r="AE77" i="2"/>
  <c r="AA77" i="2"/>
  <c r="W77" i="2"/>
  <c r="S77" i="2"/>
  <c r="AT76" i="2"/>
  <c r="AP76" i="2"/>
  <c r="AL76" i="2"/>
  <c r="AH76" i="2"/>
  <c r="AD76" i="2"/>
  <c r="Z76" i="2"/>
  <c r="V76" i="2"/>
  <c r="AW75" i="2"/>
  <c r="AS75" i="2"/>
  <c r="AO75" i="2"/>
  <c r="AK75" i="2"/>
  <c r="AG75" i="2"/>
  <c r="AC75" i="2"/>
  <c r="Y75" i="2"/>
  <c r="U75" i="2"/>
  <c r="AV74" i="2"/>
  <c r="AR74" i="2"/>
  <c r="AN74" i="2"/>
  <c r="AJ74" i="2"/>
  <c r="AF74" i="2"/>
  <c r="AB74" i="2"/>
  <c r="X74" i="2"/>
  <c r="T74" i="2"/>
  <c r="AV70" i="2"/>
  <c r="AR70" i="2"/>
  <c r="AN70" i="2"/>
  <c r="AJ70" i="2"/>
  <c r="AF70" i="2"/>
  <c r="AB70" i="2"/>
  <c r="X70" i="2"/>
  <c r="T70" i="2"/>
  <c r="AU69" i="2"/>
  <c r="AQ69" i="2"/>
  <c r="AM69" i="2"/>
  <c r="AI69" i="2"/>
  <c r="AG69" i="2"/>
  <c r="AE69" i="2"/>
  <c r="AC69" i="2"/>
  <c r="AA69" i="2"/>
  <c r="Y69" i="2"/>
  <c r="W69" i="2"/>
  <c r="U69" i="2"/>
  <c r="AV68" i="2"/>
  <c r="AT68" i="2"/>
  <c r="AR68" i="2"/>
  <c r="AP68" i="2"/>
  <c r="AN68" i="2"/>
  <c r="AL68" i="2"/>
  <c r="AJ68" i="2"/>
  <c r="AH68" i="2"/>
  <c r="AF68" i="2"/>
  <c r="AD68" i="2"/>
  <c r="AB68" i="2"/>
  <c r="Z68" i="2"/>
  <c r="X68" i="2"/>
  <c r="V68" i="2"/>
  <c r="T68" i="2"/>
  <c r="AW77" i="2"/>
  <c r="AS77" i="2"/>
  <c r="AO77" i="2"/>
  <c r="AK77" i="2"/>
  <c r="AG77" i="2"/>
  <c r="AC77" i="2"/>
  <c r="Y77" i="2"/>
  <c r="U77" i="2"/>
  <c r="AV76" i="2"/>
  <c r="AR76" i="2"/>
  <c r="AN76" i="2"/>
  <c r="AJ76" i="2"/>
  <c r="AF76" i="2"/>
  <c r="AB76" i="2"/>
  <c r="X76" i="2"/>
  <c r="T76" i="2"/>
  <c r="AU75" i="2"/>
  <c r="AQ75" i="2"/>
  <c r="AM75" i="2"/>
  <c r="AI75" i="2"/>
  <c r="AE75" i="2"/>
  <c r="AA75" i="2"/>
  <c r="W75" i="2"/>
  <c r="AT74" i="2"/>
  <c r="AP74" i="2"/>
  <c r="AL74" i="2"/>
  <c r="AH74" i="2"/>
  <c r="AD74" i="2"/>
  <c r="Z74" i="2"/>
  <c r="V74" i="2"/>
  <c r="AT70" i="2"/>
  <c r="AP70" i="2"/>
  <c r="AL70" i="2"/>
  <c r="AH70" i="2"/>
  <c r="AD70" i="2"/>
  <c r="V70" i="2"/>
  <c r="AW69" i="2"/>
  <c r="AS69" i="2"/>
  <c r="AK69" i="2"/>
  <c r="AF69" i="2"/>
  <c r="AB69" i="2"/>
  <c r="X69" i="2"/>
  <c r="T69" i="2"/>
  <c r="AU68" i="2"/>
  <c r="AQ68" i="2"/>
  <c r="AM68" i="2"/>
  <c r="AI68" i="2"/>
  <c r="AE68" i="2"/>
  <c r="AA68" i="2"/>
  <c r="W68" i="2"/>
  <c r="Z70" i="2"/>
  <c r="AO69" i="2"/>
  <c r="AH69" i="2"/>
  <c r="AD69" i="2"/>
  <c r="Z69" i="2"/>
  <c r="V69" i="2"/>
  <c r="AW68" i="2"/>
  <c r="AS68" i="2"/>
  <c r="AO68" i="2"/>
  <c r="AK68" i="2"/>
  <c r="AG68" i="2"/>
  <c r="AC68" i="2"/>
  <c r="Y68" i="2"/>
  <c r="U68" i="2"/>
</calcChain>
</file>

<file path=xl/sharedStrings.xml><?xml version="1.0" encoding="utf-8"?>
<sst xmlns="http://schemas.openxmlformats.org/spreadsheetml/2006/main" count="2369" uniqueCount="1049">
  <si>
    <t>従業者の勤務の体制及び勤務形態一覧表　</t>
  </si>
  <si>
    <t>年</t>
    <rPh sb="0" eb="1">
      <t>ネン</t>
    </rPh>
    <phoneticPr fontId="2"/>
  </si>
  <si>
    <t>～</t>
    <phoneticPr fontId="2"/>
  </si>
  <si>
    <t>職種名</t>
    <rPh sb="0" eb="2">
      <t>ショクシュ</t>
    </rPh>
    <rPh sb="2" eb="3">
      <t>メイ</t>
    </rPh>
    <phoneticPr fontId="2"/>
  </si>
  <si>
    <t>管理者</t>
    <rPh sb="0" eb="3">
      <t>カンリシャ</t>
    </rPh>
    <phoneticPr fontId="2"/>
  </si>
  <si>
    <t>看護職員</t>
    <rPh sb="0" eb="2">
      <t>カンゴ</t>
    </rPh>
    <rPh sb="2" eb="4">
      <t>ショクイン</t>
    </rPh>
    <phoneticPr fontId="2"/>
  </si>
  <si>
    <t>准看護師</t>
    <rPh sb="0" eb="4">
      <t>ジュンカンゴシ</t>
    </rPh>
    <phoneticPr fontId="2"/>
  </si>
  <si>
    <t>記号</t>
    <rPh sb="0" eb="2">
      <t>キゴウ</t>
    </rPh>
    <phoneticPr fontId="2"/>
  </si>
  <si>
    <t>区分</t>
    <rPh sb="0" eb="2">
      <t>クブン</t>
    </rPh>
    <phoneticPr fontId="2"/>
  </si>
  <si>
    <t>A</t>
    <phoneticPr fontId="2"/>
  </si>
  <si>
    <t>B</t>
    <phoneticPr fontId="2"/>
  </si>
  <si>
    <t>C</t>
    <phoneticPr fontId="2"/>
  </si>
  <si>
    <t>D</t>
    <phoneticPr fontId="2"/>
  </si>
  <si>
    <t>（注）常勤・非常勤の区分について</t>
    <rPh sb="1" eb="2">
      <t>チュウ</t>
    </rPh>
    <rPh sb="3" eb="5">
      <t>ジョウキン</t>
    </rPh>
    <rPh sb="6" eb="9">
      <t>ヒジョウキン</t>
    </rPh>
    <rPh sb="10" eb="12">
      <t>クブン</t>
    </rPh>
    <phoneticPr fontId="2"/>
  </si>
  <si>
    <t>看護師</t>
    <rPh sb="0" eb="3">
      <t>カンゴシ</t>
    </rPh>
    <phoneticPr fontId="2"/>
  </si>
  <si>
    <t>勤務時間数</t>
    <rPh sb="0" eb="2">
      <t>キンム</t>
    </rPh>
    <rPh sb="2" eb="4">
      <t>ジカン</t>
    </rPh>
    <rPh sb="4" eb="5">
      <t>スウ</t>
    </rPh>
    <phoneticPr fontId="2"/>
  </si>
  <si>
    <t>1週目</t>
    <rPh sb="1" eb="2">
      <t>シュウ</t>
    </rPh>
    <rPh sb="2" eb="3">
      <t>メ</t>
    </rPh>
    <phoneticPr fontId="2"/>
  </si>
  <si>
    <t>2週目</t>
    <rPh sb="1" eb="2">
      <t>シュウ</t>
    </rPh>
    <rPh sb="2" eb="3">
      <t>メ</t>
    </rPh>
    <phoneticPr fontId="2"/>
  </si>
  <si>
    <t>3週目</t>
    <rPh sb="1" eb="2">
      <t>シュウ</t>
    </rPh>
    <rPh sb="2" eb="3">
      <t>メ</t>
    </rPh>
    <phoneticPr fontId="2"/>
  </si>
  <si>
    <t>4週目</t>
    <rPh sb="1" eb="2">
      <t>シュウ</t>
    </rPh>
    <rPh sb="2" eb="3">
      <t>メ</t>
    </rPh>
    <phoneticPr fontId="2"/>
  </si>
  <si>
    <t>5週目</t>
    <rPh sb="1" eb="2">
      <t>シュウ</t>
    </rPh>
    <rPh sb="2" eb="3">
      <t>メ</t>
    </rPh>
    <phoneticPr fontId="2"/>
  </si>
  <si>
    <t>）</t>
    <phoneticPr fontId="2"/>
  </si>
  <si>
    <t>単位</t>
    <rPh sb="0" eb="2">
      <t>タンイ</t>
    </rPh>
    <phoneticPr fontId="2"/>
  </si>
  <si>
    <t>単位目</t>
    <rPh sb="0" eb="2">
      <t>タンイ</t>
    </rPh>
    <rPh sb="2" eb="3">
      <t>メ</t>
    </rPh>
    <phoneticPr fontId="2"/>
  </si>
  <si>
    <t>（計</t>
    <rPh sb="1" eb="2">
      <t>ケイ</t>
    </rPh>
    <phoneticPr fontId="2"/>
  </si>
  <si>
    <t>時間）</t>
    <rPh sb="0" eb="2">
      <t>ジカン</t>
    </rPh>
    <phoneticPr fontId="2"/>
  </si>
  <si>
    <t>理学療法士</t>
    <rPh sb="0" eb="2">
      <t>リガク</t>
    </rPh>
    <rPh sb="2" eb="5">
      <t>リョウホウシ</t>
    </rPh>
    <phoneticPr fontId="2"/>
  </si>
  <si>
    <t>作業療法士</t>
    <rPh sb="0" eb="2">
      <t>サギョウ</t>
    </rPh>
    <rPh sb="2" eb="5">
      <t>リョウホウシ</t>
    </rPh>
    <phoneticPr fontId="2"/>
  </si>
  <si>
    <t>言語聴覚士</t>
    <rPh sb="0" eb="2">
      <t>ゲンゴ</t>
    </rPh>
    <rPh sb="2" eb="5">
      <t>チョウカクシ</t>
    </rPh>
    <phoneticPr fontId="2"/>
  </si>
  <si>
    <t>ー</t>
    <phoneticPr fontId="2"/>
  </si>
  <si>
    <t>はり師</t>
    <rPh sb="2" eb="3">
      <t>シ</t>
    </rPh>
    <phoneticPr fontId="2"/>
  </si>
  <si>
    <t>きゅう師</t>
    <rPh sb="3" eb="4">
      <t>シ</t>
    </rPh>
    <phoneticPr fontId="2"/>
  </si>
  <si>
    <t>介護福祉士</t>
    <rPh sb="0" eb="2">
      <t>カイゴ</t>
    </rPh>
    <rPh sb="2" eb="5">
      <t>フクシシ</t>
    </rPh>
    <phoneticPr fontId="2"/>
  </si>
  <si>
    <t>（参考様式）</t>
    <rPh sb="1" eb="3">
      <t>サンコウ</t>
    </rPh>
    <rPh sb="3" eb="5">
      <t>ヨウシキ</t>
    </rPh>
    <phoneticPr fontId="3"/>
  </si>
  <si>
    <t>a</t>
    <phoneticPr fontId="2"/>
  </si>
  <si>
    <t>c</t>
    <phoneticPr fontId="2"/>
  </si>
  <si>
    <t>h</t>
    <phoneticPr fontId="2"/>
  </si>
  <si>
    <t>b</t>
    <phoneticPr fontId="2"/>
  </si>
  <si>
    <t>e</t>
    <phoneticPr fontId="2"/>
  </si>
  <si>
    <t>f</t>
    <phoneticPr fontId="2"/>
  </si>
  <si>
    <t>o</t>
    <phoneticPr fontId="2"/>
  </si>
  <si>
    <t>d</t>
    <phoneticPr fontId="2"/>
  </si>
  <si>
    <t>g</t>
    <phoneticPr fontId="2"/>
  </si>
  <si>
    <t>i</t>
    <phoneticPr fontId="2"/>
  </si>
  <si>
    <t>j</t>
    <phoneticPr fontId="2"/>
  </si>
  <si>
    <t>k</t>
    <phoneticPr fontId="2"/>
  </si>
  <si>
    <t>l</t>
    <phoneticPr fontId="2"/>
  </si>
  <si>
    <t>m</t>
    <phoneticPr fontId="2"/>
  </si>
  <si>
    <t>n</t>
    <phoneticPr fontId="2"/>
  </si>
  <si>
    <t>シフト記号</t>
    <phoneticPr fontId="2"/>
  </si>
  <si>
    <t>サービス提供時間内
の勤務時間数</t>
    <rPh sb="4" eb="6">
      <t>テイキョウ</t>
    </rPh>
    <rPh sb="6" eb="9">
      <t>ジカンナイ</t>
    </rPh>
    <rPh sb="11" eb="13">
      <t>キンム</t>
    </rPh>
    <rPh sb="13" eb="15">
      <t>ジカン</t>
    </rPh>
    <rPh sb="15" eb="16">
      <t>スウ</t>
    </rPh>
    <phoneticPr fontId="2"/>
  </si>
  <si>
    <t>サービス提供時間</t>
    <rPh sb="4" eb="6">
      <t>テイキョウ</t>
    </rPh>
    <rPh sb="6" eb="8">
      <t>ジカン</t>
    </rPh>
    <phoneticPr fontId="2"/>
  </si>
  <si>
    <t>開始</t>
    <rPh sb="0" eb="2">
      <t>カイシ</t>
    </rPh>
    <phoneticPr fontId="2"/>
  </si>
  <si>
    <t>終了</t>
    <rPh sb="0" eb="2">
      <t>シュウリョウ</t>
    </rPh>
    <phoneticPr fontId="2"/>
  </si>
  <si>
    <t>勤務時間</t>
    <rPh sb="0" eb="2">
      <t>キンム</t>
    </rPh>
    <rPh sb="2" eb="4">
      <t>ジカン</t>
    </rPh>
    <phoneticPr fontId="2"/>
  </si>
  <si>
    <t>月</t>
    <rPh sb="0" eb="1">
      <t>ゲツ</t>
    </rPh>
    <phoneticPr fontId="2"/>
  </si>
  <si>
    <t>p</t>
    <phoneticPr fontId="2"/>
  </si>
  <si>
    <t>q</t>
    <phoneticPr fontId="2"/>
  </si>
  <si>
    <t>r</t>
    <phoneticPr fontId="2"/>
  </si>
  <si>
    <t>y</t>
    <phoneticPr fontId="2"/>
  </si>
  <si>
    <t>z</t>
    <phoneticPr fontId="2"/>
  </si>
  <si>
    <t>時間/日</t>
    <rPh sb="0" eb="2">
      <t>ジカン</t>
    </rPh>
    <rPh sb="3" eb="4">
      <t>ニチ</t>
    </rPh>
    <phoneticPr fontId="2"/>
  </si>
  <si>
    <t>時間/週</t>
    <rPh sb="0" eb="2">
      <t>ジカン</t>
    </rPh>
    <rPh sb="3" eb="4">
      <t>シュウ</t>
    </rPh>
    <phoneticPr fontId="2"/>
  </si>
  <si>
    <t>時間/月</t>
    <rPh sb="0" eb="2">
      <t>ジカン</t>
    </rPh>
    <rPh sb="3" eb="4">
      <t>ツキ</t>
    </rPh>
    <phoneticPr fontId="2"/>
  </si>
  <si>
    <t>生活相談員</t>
    <rPh sb="0" eb="2">
      <t>セイカツ</t>
    </rPh>
    <rPh sb="2" eb="5">
      <t>ソウダンイン</t>
    </rPh>
    <phoneticPr fontId="2"/>
  </si>
  <si>
    <t>介護職員</t>
    <rPh sb="0" eb="2">
      <t>カイゴ</t>
    </rPh>
    <rPh sb="2" eb="4">
      <t>ショクイン</t>
    </rPh>
    <phoneticPr fontId="2"/>
  </si>
  <si>
    <t>機能訓練指導員</t>
    <rPh sb="0" eb="2">
      <t>キノウ</t>
    </rPh>
    <rPh sb="2" eb="4">
      <t>クンレン</t>
    </rPh>
    <rPh sb="4" eb="7">
      <t>シドウイン</t>
    </rPh>
    <phoneticPr fontId="2"/>
  </si>
  <si>
    <t>当月の日数</t>
    <rPh sb="0" eb="2">
      <t>トウゲツ</t>
    </rPh>
    <rPh sb="3" eb="5">
      <t>ニッスウ</t>
    </rPh>
    <phoneticPr fontId="2"/>
  </si>
  <si>
    <t>日</t>
    <rPh sb="0" eb="1">
      <t>ニチ</t>
    </rPh>
    <phoneticPr fontId="2"/>
  </si>
  <si>
    <t>令和</t>
    <rPh sb="0" eb="2">
      <t>レイワ</t>
    </rPh>
    <phoneticPr fontId="2"/>
  </si>
  <si>
    <t>(</t>
    <phoneticPr fontId="2"/>
  </si>
  <si>
    <t>)</t>
    <phoneticPr fontId="2"/>
  </si>
  <si>
    <t>事業所名（</t>
    <rPh sb="0" eb="3">
      <t>ジギョウショ</t>
    </rPh>
    <rPh sb="3" eb="4">
      <t>メイ</t>
    </rPh>
    <phoneticPr fontId="2"/>
  </si>
  <si>
    <t>サービス種別（</t>
    <rPh sb="4" eb="6">
      <t>シュベツ</t>
    </rPh>
    <phoneticPr fontId="2"/>
  </si>
  <si>
    <t>≪要 提出≫</t>
    <rPh sb="1" eb="2">
      <t>ヨウ</t>
    </rPh>
    <rPh sb="3" eb="5">
      <t>テイシュツ</t>
    </rPh>
    <phoneticPr fontId="2"/>
  </si>
  <si>
    <t>■シフト記号表（勤務時間帯）</t>
    <rPh sb="4" eb="6">
      <t>キゴウ</t>
    </rPh>
    <rPh sb="6" eb="7">
      <t>ヒョウ</t>
    </rPh>
    <rPh sb="8" eb="10">
      <t>キンム</t>
    </rPh>
    <rPh sb="10" eb="13">
      <t>ジカンタイ</t>
    </rPh>
    <phoneticPr fontId="2"/>
  </si>
  <si>
    <t>（記号の意味）</t>
    <rPh sb="1" eb="3">
      <t>キゴウ</t>
    </rPh>
    <rPh sb="4" eb="6">
      <t>イミ</t>
    </rPh>
    <phoneticPr fontId="2"/>
  </si>
  <si>
    <t>始業時間</t>
    <rPh sb="0" eb="2">
      <t>シギョウ</t>
    </rPh>
    <rPh sb="2" eb="4">
      <t>ジカン</t>
    </rPh>
    <phoneticPr fontId="2"/>
  </si>
  <si>
    <t>終業時間</t>
    <rPh sb="0" eb="2">
      <t>シュウギョウ</t>
    </rPh>
    <rPh sb="2" eb="4">
      <t>ジカン</t>
    </rPh>
    <phoneticPr fontId="2"/>
  </si>
  <si>
    <t>うち、休憩時間</t>
    <rPh sb="3" eb="5">
      <t>キュウケイ</t>
    </rPh>
    <rPh sb="5" eb="7">
      <t>ジカン</t>
    </rPh>
    <phoneticPr fontId="2"/>
  </si>
  <si>
    <t>休：休暇</t>
    <rPh sb="0" eb="1">
      <t>ヤス</t>
    </rPh>
    <rPh sb="2" eb="4">
      <t>キュウカ</t>
    </rPh>
    <phoneticPr fontId="2"/>
  </si>
  <si>
    <t>休</t>
    <rPh sb="0" eb="1">
      <t>ヤス</t>
    </rPh>
    <phoneticPr fontId="2"/>
  </si>
  <si>
    <t>：</t>
    <phoneticPr fontId="2"/>
  </si>
  <si>
    <t>-</t>
    <phoneticPr fontId="2"/>
  </si>
  <si>
    <t>（</t>
    <phoneticPr fontId="2"/>
  </si>
  <si>
    <t>出：出張</t>
    <rPh sb="0" eb="1">
      <t>シュツ</t>
    </rPh>
    <rPh sb="2" eb="4">
      <t>シュッチョウ</t>
    </rPh>
    <phoneticPr fontId="2"/>
  </si>
  <si>
    <t>出</t>
    <rPh sb="0" eb="1">
      <t>シュツ</t>
    </rPh>
    <phoneticPr fontId="2"/>
  </si>
  <si>
    <t>研：研修</t>
    <rPh sb="0" eb="1">
      <t>ケン</t>
    </rPh>
    <rPh sb="2" eb="4">
      <t>ケンシュウ</t>
    </rPh>
    <phoneticPr fontId="2"/>
  </si>
  <si>
    <t>研</t>
    <rPh sb="0" eb="1">
      <t>ケン</t>
    </rPh>
    <phoneticPr fontId="2"/>
  </si>
  <si>
    <t>s</t>
    <phoneticPr fontId="2"/>
  </si>
  <si>
    <t>t</t>
    <phoneticPr fontId="2"/>
  </si>
  <si>
    <t>u</t>
    <phoneticPr fontId="2"/>
  </si>
  <si>
    <t>v</t>
    <phoneticPr fontId="2"/>
  </si>
  <si>
    <t>w</t>
    <phoneticPr fontId="2"/>
  </si>
  <si>
    <t>x</t>
    <phoneticPr fontId="2"/>
  </si>
  <si>
    <t>az</t>
    <phoneticPr fontId="2"/>
  </si>
  <si>
    <t>サービス提供時間内の勤務時間</t>
    <rPh sb="4" eb="6">
      <t>テイキョウ</t>
    </rPh>
    <rPh sb="6" eb="8">
      <t>ジカン</t>
    </rPh>
    <rPh sb="8" eb="9">
      <t>ナイ</t>
    </rPh>
    <rPh sb="10" eb="12">
      <t>キンム</t>
    </rPh>
    <rPh sb="12" eb="14">
      <t>ジカン</t>
    </rPh>
    <phoneticPr fontId="2"/>
  </si>
  <si>
    <t>１．サービス種別</t>
    <rPh sb="6" eb="8">
      <t>シュベツ</t>
    </rPh>
    <phoneticPr fontId="2"/>
  </si>
  <si>
    <t>看護師</t>
    <rPh sb="0" eb="3">
      <t>カンゴシ</t>
    </rPh>
    <phoneticPr fontId="2"/>
  </si>
  <si>
    <t>准看護師</t>
    <rPh sb="0" eb="4">
      <t>ジュンカンゴシ</t>
    </rPh>
    <phoneticPr fontId="2"/>
  </si>
  <si>
    <t>柔道整復師</t>
    <rPh sb="0" eb="2">
      <t>ジュウドウ</t>
    </rPh>
    <rPh sb="2" eb="5">
      <t>セイフクシ</t>
    </rPh>
    <phoneticPr fontId="2"/>
  </si>
  <si>
    <t>あん摩マッサージ指圧師</t>
    <rPh sb="2" eb="3">
      <t>マ</t>
    </rPh>
    <rPh sb="8" eb="11">
      <t>シアツシ</t>
    </rPh>
    <phoneticPr fontId="2"/>
  </si>
  <si>
    <t>職種名</t>
    <rPh sb="0" eb="2">
      <t>ショクシュ</t>
    </rPh>
    <rPh sb="2" eb="3">
      <t>メイ</t>
    </rPh>
    <phoneticPr fontId="2"/>
  </si>
  <si>
    <t>資格</t>
    <rPh sb="0" eb="2">
      <t>シカク</t>
    </rPh>
    <phoneticPr fontId="2"/>
  </si>
  <si>
    <t>※ INDIRECT関数使用のため、以下のとおりセルに「名前の定義」をしています。</t>
    <rPh sb="10" eb="12">
      <t>カンスウ</t>
    </rPh>
    <rPh sb="12" eb="14">
      <t>シヨウ</t>
    </rPh>
    <rPh sb="18" eb="20">
      <t>イカ</t>
    </rPh>
    <rPh sb="28" eb="30">
      <t>ナマエ</t>
    </rPh>
    <rPh sb="31" eb="33">
      <t>テイギ</t>
    </rPh>
    <phoneticPr fontId="2"/>
  </si>
  <si>
    <t>※自治体の条例により定められた資格等、自治体独自の資格を追加する必要がある場合は、上表の空欄に資格名称を追加してください。</t>
    <rPh sb="1" eb="4">
      <t>ジチタイ</t>
    </rPh>
    <rPh sb="5" eb="7">
      <t>ジョウレイ</t>
    </rPh>
    <rPh sb="10" eb="11">
      <t>サダ</t>
    </rPh>
    <rPh sb="15" eb="17">
      <t>シカク</t>
    </rPh>
    <rPh sb="17" eb="18">
      <t>トウ</t>
    </rPh>
    <rPh sb="19" eb="22">
      <t>ジチタイ</t>
    </rPh>
    <rPh sb="22" eb="24">
      <t>ドクジ</t>
    </rPh>
    <rPh sb="25" eb="27">
      <t>シカク</t>
    </rPh>
    <rPh sb="28" eb="30">
      <t>ツイカ</t>
    </rPh>
    <rPh sb="32" eb="34">
      <t>ヒツヨウ</t>
    </rPh>
    <rPh sb="37" eb="39">
      <t>バアイ</t>
    </rPh>
    <rPh sb="41" eb="43">
      <t>ジョウヒョウ</t>
    </rPh>
    <rPh sb="44" eb="46">
      <t>クウラン</t>
    </rPh>
    <rPh sb="47" eb="49">
      <t>シカク</t>
    </rPh>
    <rPh sb="49" eb="51">
      <t>メイショウ</t>
    </rPh>
    <rPh sb="52" eb="54">
      <t>ツイカ</t>
    </rPh>
    <phoneticPr fontId="2"/>
  </si>
  <si>
    <t>　行が足りない場合は、適宜追加してください。</t>
    <rPh sb="1" eb="2">
      <t>ギョウ</t>
    </rPh>
    <rPh sb="3" eb="4">
      <t>タ</t>
    </rPh>
    <rPh sb="7" eb="9">
      <t>バアイ</t>
    </rPh>
    <rPh sb="11" eb="13">
      <t>テキギ</t>
    </rPh>
    <rPh sb="13" eb="15">
      <t>ツイカ</t>
    </rPh>
    <phoneticPr fontId="2"/>
  </si>
  <si>
    <t>　その後、以下の手順で必要資格について「名前の定義」をします。</t>
    <rPh sb="3" eb="4">
      <t>ゴ</t>
    </rPh>
    <rPh sb="5" eb="7">
      <t>イカ</t>
    </rPh>
    <rPh sb="8" eb="10">
      <t>テジュン</t>
    </rPh>
    <rPh sb="11" eb="13">
      <t>ヒツヨウ</t>
    </rPh>
    <rPh sb="13" eb="15">
      <t>シカク</t>
    </rPh>
    <rPh sb="20" eb="22">
      <t>ナマエ</t>
    </rPh>
    <rPh sb="23" eb="25">
      <t>テイギ</t>
    </rPh>
    <phoneticPr fontId="2"/>
  </si>
  <si>
    <t>　・「数式」タブ　⇒　「名前の定義」を選択</t>
    <rPh sb="3" eb="5">
      <t>スウシキ</t>
    </rPh>
    <rPh sb="12" eb="14">
      <t>ナマエ</t>
    </rPh>
    <rPh sb="15" eb="17">
      <t>テイギ</t>
    </rPh>
    <rPh sb="19" eb="21">
      <t>センタク</t>
    </rPh>
    <phoneticPr fontId="2"/>
  </si>
  <si>
    <t>　・「名前」に職種名を入力</t>
    <rPh sb="3" eb="5">
      <t>ナマエ</t>
    </rPh>
    <rPh sb="7" eb="9">
      <t>ショクシュ</t>
    </rPh>
    <rPh sb="9" eb="10">
      <t>メイ</t>
    </rPh>
    <rPh sb="11" eb="13">
      <t>ニュウリョク</t>
    </rPh>
    <phoneticPr fontId="2"/>
  </si>
  <si>
    <t>　・「参照範囲」にその職種の必要資格を範囲設定する　⇒　OKボタン</t>
    <rPh sb="3" eb="5">
      <t>サンショウ</t>
    </rPh>
    <rPh sb="5" eb="7">
      <t>ハンイ</t>
    </rPh>
    <rPh sb="11" eb="13">
      <t>ショクシュ</t>
    </rPh>
    <rPh sb="14" eb="16">
      <t>ヒツヨウ</t>
    </rPh>
    <rPh sb="16" eb="18">
      <t>シカク</t>
    </rPh>
    <rPh sb="19" eb="21">
      <t>ハンイ</t>
    </rPh>
    <rPh sb="21" eb="23">
      <t>セッテイ</t>
    </rPh>
    <phoneticPr fontId="2"/>
  </si>
  <si>
    <t>　編集したい場合は、「数式」タブ　⇒　「名前の管理」で編集してください。</t>
    <rPh sb="1" eb="3">
      <t>ヘンシュウ</t>
    </rPh>
    <rPh sb="6" eb="8">
      <t>バアイ</t>
    </rPh>
    <rPh sb="11" eb="13">
      <t>スウシキ</t>
    </rPh>
    <rPh sb="20" eb="22">
      <t>ナマエ</t>
    </rPh>
    <rPh sb="23" eb="25">
      <t>カンリ</t>
    </rPh>
    <rPh sb="27" eb="29">
      <t>ヘンシュウ</t>
    </rPh>
    <phoneticPr fontId="2"/>
  </si>
  <si>
    <t>No</t>
    <phoneticPr fontId="2"/>
  </si>
  <si>
    <t>サービス種別</t>
    <rPh sb="4" eb="6">
      <t>シュベツ</t>
    </rPh>
    <phoneticPr fontId="2"/>
  </si>
  <si>
    <t>２．職種名・資格名称</t>
    <rPh sb="2" eb="4">
      <t>ショクシュ</t>
    </rPh>
    <rPh sb="4" eb="5">
      <t>メイ</t>
    </rPh>
    <rPh sb="6" eb="8">
      <t>シカク</t>
    </rPh>
    <rPh sb="8" eb="10">
      <t>メイショウ</t>
    </rPh>
    <phoneticPr fontId="2"/>
  </si>
  <si>
    <t>　C12～L12・・・「職種」</t>
    <rPh sb="12" eb="14">
      <t>ショクシュ</t>
    </rPh>
    <phoneticPr fontId="2"/>
  </si>
  <si>
    <t>　C列・・・「管理者」</t>
    <rPh sb="2" eb="3">
      <t>レツ</t>
    </rPh>
    <rPh sb="7" eb="10">
      <t>カンリシャ</t>
    </rPh>
    <phoneticPr fontId="2"/>
  </si>
  <si>
    <t>　D列・・・「生活相談員」</t>
    <rPh sb="2" eb="3">
      <t>レツ</t>
    </rPh>
    <rPh sb="7" eb="9">
      <t>セイカツ</t>
    </rPh>
    <rPh sb="9" eb="12">
      <t>ソウダンイン</t>
    </rPh>
    <phoneticPr fontId="2"/>
  </si>
  <si>
    <t>　E列・・・「看護職員」</t>
    <rPh sb="2" eb="3">
      <t>レツ</t>
    </rPh>
    <rPh sb="7" eb="9">
      <t>カンゴ</t>
    </rPh>
    <rPh sb="9" eb="11">
      <t>ショクイン</t>
    </rPh>
    <phoneticPr fontId="2"/>
  </si>
  <si>
    <t>　F列・・・「介護職員」</t>
    <rPh sb="2" eb="3">
      <t>レツ</t>
    </rPh>
    <rPh sb="7" eb="9">
      <t>カイゴ</t>
    </rPh>
    <rPh sb="9" eb="11">
      <t>ショクイン</t>
    </rPh>
    <phoneticPr fontId="2"/>
  </si>
  <si>
    <t>人</t>
    <rPh sb="0" eb="1">
      <t>ニン</t>
    </rPh>
    <phoneticPr fontId="2"/>
  </si>
  <si>
    <t>(1)</t>
    <phoneticPr fontId="2"/>
  </si>
  <si>
    <t>≪提出不要≫</t>
    <rPh sb="1" eb="3">
      <t>テイシュツ</t>
    </rPh>
    <rPh sb="3" eb="5">
      <t>フヨウ</t>
    </rPh>
    <phoneticPr fontId="2"/>
  </si>
  <si>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2"/>
  </si>
  <si>
    <t xml:space="preserve"> 　　 記入の順序は、職種ごとにまとめてください。</t>
    <rPh sb="4" eb="6">
      <t>キニュウ</t>
    </rPh>
    <rPh sb="7" eb="9">
      <t>ジュンジョ</t>
    </rPh>
    <rPh sb="11" eb="13">
      <t>ショクシュ</t>
    </rPh>
    <phoneticPr fontId="2"/>
  </si>
  <si>
    <t>介護職員</t>
    <rPh sb="0" eb="2">
      <t>カイゴ</t>
    </rPh>
    <rPh sb="2" eb="4">
      <t>ショクイン</t>
    </rPh>
    <phoneticPr fontId="2"/>
  </si>
  <si>
    <t>機能訓練指導員</t>
    <rPh sb="0" eb="2">
      <t>キノウ</t>
    </rPh>
    <rPh sb="2" eb="4">
      <t>クンレン</t>
    </rPh>
    <rPh sb="4" eb="7">
      <t>シドウイン</t>
    </rPh>
    <phoneticPr fontId="2"/>
  </si>
  <si>
    <t xml:space="preserve"> 　　 記入の順序は、各職種の中で勤務形態の区分ごとにまとめてください。</t>
    <rPh sb="4" eb="6">
      <t>キニュウ</t>
    </rPh>
    <rPh sb="7" eb="9">
      <t>ジュンジョ</t>
    </rPh>
    <rPh sb="11" eb="12">
      <t>カク</t>
    </rPh>
    <rPh sb="12" eb="14">
      <t>ショクシュ</t>
    </rPh>
    <rPh sb="15" eb="16">
      <t>ナカ</t>
    </rPh>
    <rPh sb="17" eb="19">
      <t>キンム</t>
    </rPh>
    <rPh sb="19" eb="21">
      <t>ケイタイ</t>
    </rPh>
    <rPh sb="22" eb="24">
      <t>クブン</t>
    </rPh>
    <phoneticPr fontId="2"/>
  </si>
  <si>
    <t>常勤で専従</t>
    <rPh sb="0" eb="2">
      <t>ジョウキン</t>
    </rPh>
    <rPh sb="3" eb="5">
      <t>センジュウ</t>
    </rPh>
    <phoneticPr fontId="2"/>
  </si>
  <si>
    <t>常勤で兼務</t>
    <rPh sb="0" eb="2">
      <t>ジョウキン</t>
    </rPh>
    <rPh sb="3" eb="5">
      <t>ケンム</t>
    </rPh>
    <phoneticPr fontId="2"/>
  </si>
  <si>
    <t>非常勤で専従</t>
    <rPh sb="0" eb="3">
      <t>ヒジョウキン</t>
    </rPh>
    <rPh sb="4" eb="6">
      <t>センジュウ</t>
    </rPh>
    <phoneticPr fontId="2"/>
  </si>
  <si>
    <r>
      <t>　　　当該事業所における勤務時間が、当該事業所において定められている常勤の従業者が勤務すべき時間数に達していることをいいます。</t>
    </r>
    <r>
      <rPr>
        <u/>
        <sz val="12"/>
        <rFont val="HGSｺﾞｼｯｸE"/>
        <family val="3"/>
        <charset val="128"/>
      </rPr>
      <t>雇用の形態は考慮しません</t>
    </r>
    <r>
      <rPr>
        <sz val="12"/>
        <rFont val="HGSｺﾞｼｯｸM"/>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2"/>
  </si>
  <si>
    <t xml:space="preserve"> 　　 保有資格を全て記入するのではなく、人員基準上、求められる資格等を入力してください。</t>
    <rPh sb="4" eb="6">
      <t>ホユウ</t>
    </rPh>
    <rPh sb="6" eb="8">
      <t>シカク</t>
    </rPh>
    <rPh sb="9" eb="10">
      <t>スベ</t>
    </rPh>
    <rPh sb="11" eb="13">
      <t>キニュウ</t>
    </rPh>
    <rPh sb="21" eb="23">
      <t>ジンイン</t>
    </rPh>
    <rPh sb="23" eb="25">
      <t>キジュン</t>
    </rPh>
    <rPh sb="25" eb="26">
      <t>ジョウ</t>
    </rPh>
    <rPh sb="27" eb="28">
      <t>モト</t>
    </rPh>
    <rPh sb="32" eb="34">
      <t>シカク</t>
    </rPh>
    <rPh sb="34" eb="35">
      <t>トウ</t>
    </rPh>
    <rPh sb="36" eb="38">
      <t>ニュウリョク</t>
    </rPh>
    <phoneticPr fontId="2"/>
  </si>
  <si>
    <r>
      <t xml:space="preserve">       ※選択した資格及び研修に関して、</t>
    </r>
    <r>
      <rPr>
        <b/>
        <u/>
        <sz val="12"/>
        <rFont val="HGSｺﾞｼｯｸM"/>
        <family val="3"/>
        <charset val="128"/>
      </rPr>
      <t>必要に応じて、資格証又は研修修了証等の写しを添付資料として提出</t>
    </r>
    <r>
      <rPr>
        <b/>
        <sz val="12"/>
        <rFont val="HGSｺﾞｼｯｸM"/>
        <family val="3"/>
        <charset val="128"/>
      </rPr>
      <t>してください。</t>
    </r>
    <rPh sb="8" eb="10">
      <t>センタク</t>
    </rPh>
    <rPh sb="12" eb="14">
      <t>シカク</t>
    </rPh>
    <rPh sb="14" eb="15">
      <t>オヨ</t>
    </rPh>
    <rPh sb="16" eb="18">
      <t>ケンシュウ</t>
    </rPh>
    <rPh sb="19" eb="20">
      <t>カン</t>
    </rPh>
    <rPh sb="23" eb="25">
      <t>ヒツヨウ</t>
    </rPh>
    <rPh sb="26" eb="27">
      <t>オウ</t>
    </rPh>
    <rPh sb="30" eb="33">
      <t>シカクショウ</t>
    </rPh>
    <rPh sb="33" eb="34">
      <t>マタ</t>
    </rPh>
    <rPh sb="35" eb="37">
      <t>ケンシュウ</t>
    </rPh>
    <rPh sb="37" eb="39">
      <t>シュウリョウ</t>
    </rPh>
    <rPh sb="39" eb="41">
      <t>ショウトウ</t>
    </rPh>
    <rPh sb="42" eb="43">
      <t>ウツ</t>
    </rPh>
    <rPh sb="45" eb="47">
      <t>テンプ</t>
    </rPh>
    <rPh sb="47" eb="49">
      <t>シリョウ</t>
    </rPh>
    <rPh sb="52" eb="54">
      <t>テイシュツ</t>
    </rPh>
    <phoneticPr fontId="2"/>
  </si>
  <si>
    <t>　　  ※指定基準の確認に際しては、4週分の入力で可とします。実績を表す場合には、暦月で入力ください。</t>
    <rPh sb="5" eb="7">
      <t>シテイ</t>
    </rPh>
    <rPh sb="7" eb="9">
      <t>キジュン</t>
    </rPh>
    <rPh sb="10" eb="12">
      <t>カクニン</t>
    </rPh>
    <rPh sb="13" eb="14">
      <t>サイ</t>
    </rPh>
    <rPh sb="19" eb="20">
      <t>シュウ</t>
    </rPh>
    <rPh sb="20" eb="21">
      <t>ブン</t>
    </rPh>
    <rPh sb="22" eb="24">
      <t>ニュウリョク</t>
    </rPh>
    <rPh sb="25" eb="26">
      <t>カ</t>
    </rPh>
    <rPh sb="31" eb="33">
      <t>ジッセキ</t>
    </rPh>
    <rPh sb="34" eb="35">
      <t>アラワ</t>
    </rPh>
    <rPh sb="36" eb="38">
      <t>バアイ</t>
    </rPh>
    <rPh sb="41" eb="42">
      <t>コヨミ</t>
    </rPh>
    <rPh sb="42" eb="43">
      <t>ヅキ</t>
    </rPh>
    <rPh sb="44" eb="46">
      <t>ニュウリョク</t>
    </rPh>
    <phoneticPr fontId="2"/>
  </si>
  <si>
    <t xml:space="preserve"> 　　 ※入力することができる勤務時間数は、当該事業所において常勤の従業者が勤務すべき勤務時間数を上限とします。</t>
    <rPh sb="5" eb="7">
      <t>ニュウリョク</t>
    </rPh>
    <rPh sb="15" eb="17">
      <t>キンム</t>
    </rPh>
    <rPh sb="17" eb="19">
      <t>ジカン</t>
    </rPh>
    <rPh sb="19" eb="20">
      <t>スウ</t>
    </rPh>
    <rPh sb="20" eb="21">
      <t>ジスウ</t>
    </rPh>
    <rPh sb="22" eb="24">
      <t>トウガイ</t>
    </rPh>
    <rPh sb="24" eb="27">
      <t>ジギョウショ</t>
    </rPh>
    <rPh sb="31" eb="33">
      <t>ジョウキン</t>
    </rPh>
    <rPh sb="34" eb="37">
      <t>ジュウギョウシャ</t>
    </rPh>
    <rPh sb="38" eb="40">
      <t>キンム</t>
    </rPh>
    <rPh sb="43" eb="45">
      <t>キンム</t>
    </rPh>
    <rPh sb="45" eb="47">
      <t>ジカン</t>
    </rPh>
    <rPh sb="47" eb="48">
      <t>スウ</t>
    </rPh>
    <rPh sb="49" eb="51">
      <t>ジョウゲン</t>
    </rPh>
    <phoneticPr fontId="2"/>
  </si>
  <si>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2"/>
  </si>
  <si>
    <t>　G列・・・「機能訓練指導員」</t>
    <rPh sb="2" eb="3">
      <t>レツ</t>
    </rPh>
    <rPh sb="7" eb="9">
      <t>キノウ</t>
    </rPh>
    <rPh sb="9" eb="11">
      <t>クンレン</t>
    </rPh>
    <rPh sb="11" eb="14">
      <t>シドウイン</t>
    </rPh>
    <phoneticPr fontId="2"/>
  </si>
  <si>
    <t>　なお、「従業者の勤務の体制及び勤務形態一覧表」に「シフト記号表（勤務時間帯）」も必ず添付して提出してください。</t>
    <rPh sb="5" eb="8">
      <t>ジュウギョウシャ</t>
    </rPh>
    <rPh sb="9" eb="11">
      <t>キンム</t>
    </rPh>
    <rPh sb="12" eb="14">
      <t>タイセイ</t>
    </rPh>
    <rPh sb="14" eb="15">
      <t>オヨ</t>
    </rPh>
    <rPh sb="16" eb="18">
      <t>キンム</t>
    </rPh>
    <rPh sb="18" eb="20">
      <t>ケイタイ</t>
    </rPh>
    <rPh sb="20" eb="23">
      <t>イチランヒョウ</t>
    </rPh>
    <rPh sb="29" eb="31">
      <t>キゴウ</t>
    </rPh>
    <rPh sb="31" eb="32">
      <t>ヒョウ</t>
    </rPh>
    <rPh sb="33" eb="35">
      <t>キンム</t>
    </rPh>
    <rPh sb="35" eb="38">
      <t>ジカンタイ</t>
    </rPh>
    <rPh sb="41" eb="42">
      <t>カナラ</t>
    </rPh>
    <rPh sb="43" eb="45">
      <t>テンプ</t>
    </rPh>
    <rPh sb="47" eb="49">
      <t>テイシュツ</t>
    </rPh>
    <phoneticPr fontId="2"/>
  </si>
  <si>
    <t>非常勤で兼務</t>
    <rPh sb="0" eb="1">
      <t>ヒ</t>
    </rPh>
    <rPh sb="1" eb="3">
      <t>ジョウキン</t>
    </rPh>
    <rPh sb="4" eb="6">
      <t>ケンム</t>
    </rPh>
    <phoneticPr fontId="2"/>
  </si>
  <si>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2"/>
  </si>
  <si>
    <t>※24時間表記</t>
    <rPh sb="3" eb="5">
      <t>ジカン</t>
    </rPh>
    <rPh sb="5" eb="7">
      <t>ヒョウキ</t>
    </rPh>
    <phoneticPr fontId="2"/>
  </si>
  <si>
    <t>休憩時間1時間は「1:00」、休憩時間45分は「00:45」と入力してください。</t>
    <rPh sb="0" eb="2">
      <t>キュウケイ</t>
    </rPh>
    <rPh sb="2" eb="4">
      <t>ジカン</t>
    </rPh>
    <rPh sb="5" eb="7">
      <t>ジカン</t>
    </rPh>
    <rPh sb="15" eb="17">
      <t>キュウケイ</t>
    </rPh>
    <rPh sb="17" eb="19">
      <t>ジカン</t>
    </rPh>
    <rPh sb="21" eb="22">
      <t>フン</t>
    </rPh>
    <rPh sb="31" eb="33">
      <t>ニュウリョク</t>
    </rPh>
    <phoneticPr fontId="2"/>
  </si>
  <si>
    <t>早退(1)</t>
    <rPh sb="0" eb="2">
      <t>ソウタイ</t>
    </rPh>
    <phoneticPr fontId="2"/>
  </si>
  <si>
    <t>早退(2)</t>
    <rPh sb="0" eb="2">
      <t>ソウタイ</t>
    </rPh>
    <phoneticPr fontId="2"/>
  </si>
  <si>
    <t>実績で早退者がいた場合に使用</t>
    <rPh sb="0" eb="2">
      <t>ジッセキ</t>
    </rPh>
    <rPh sb="3" eb="6">
      <t>ソウタイシャ</t>
    </rPh>
    <rPh sb="9" eb="11">
      <t>バアイ</t>
    </rPh>
    <rPh sb="12" eb="14">
      <t>シヨウ</t>
    </rPh>
    <phoneticPr fontId="2"/>
  </si>
  <si>
    <t>地域密着型通所介護</t>
    <rPh sb="0" eb="2">
      <t>チイキ</t>
    </rPh>
    <rPh sb="2" eb="5">
      <t>ミッチャクガタ</t>
    </rPh>
    <rPh sb="5" eb="7">
      <t>ツウショ</t>
    </rPh>
    <rPh sb="7" eb="9">
      <t>カイゴ</t>
    </rPh>
    <phoneticPr fontId="2"/>
  </si>
  <si>
    <t>従業者の勤務の体制及び勤務形態一覧表　記入方法　（地域密着型通所介護）</t>
    <rPh sb="0" eb="3">
      <t>ジュウギョウシャ</t>
    </rPh>
    <rPh sb="4" eb="6">
      <t>キンム</t>
    </rPh>
    <rPh sb="7" eb="9">
      <t>タイセイ</t>
    </rPh>
    <rPh sb="9" eb="10">
      <t>オヨ</t>
    </rPh>
    <rPh sb="11" eb="13">
      <t>キンム</t>
    </rPh>
    <rPh sb="13" eb="15">
      <t>ケイタイ</t>
    </rPh>
    <rPh sb="15" eb="18">
      <t>イチランヒョウ</t>
    </rPh>
    <rPh sb="19" eb="21">
      <t>キニュウ</t>
    </rPh>
    <rPh sb="21" eb="23">
      <t>ホウホウ</t>
    </rPh>
    <rPh sb="25" eb="27">
      <t>チイキ</t>
    </rPh>
    <rPh sb="27" eb="30">
      <t>ミッチャクガタ</t>
    </rPh>
    <rPh sb="30" eb="32">
      <t>ツウショ</t>
    </rPh>
    <rPh sb="32" eb="34">
      <t>カイゴ</t>
    </rPh>
    <phoneticPr fontId="3"/>
  </si>
  <si>
    <t>・・・直接入力する必要がある箇所です。</t>
    <rPh sb="3" eb="5">
      <t>チョクセツ</t>
    </rPh>
    <rPh sb="5" eb="7">
      <t>ニュウリョク</t>
    </rPh>
    <rPh sb="9" eb="11">
      <t>ヒツヨウ</t>
    </rPh>
    <rPh sb="14" eb="16">
      <t>カショ</t>
    </rPh>
    <phoneticPr fontId="2"/>
  </si>
  <si>
    <t>下記の記入方法に従って、入力してください。</t>
    <phoneticPr fontId="2"/>
  </si>
  <si>
    <t>・・・プルダウンから選択して入力する必要がある箇所です。</t>
    <rPh sb="10" eb="12">
      <t>センタク</t>
    </rPh>
    <rPh sb="14" eb="16">
      <t>ニュウリョク</t>
    </rPh>
    <rPh sb="18" eb="20">
      <t>ヒツヨウ</t>
    </rPh>
    <rPh sb="23" eb="25">
      <t>カショ</t>
    </rPh>
    <phoneticPr fontId="2"/>
  </si>
  <si>
    <t>【自治体の皆様へ】</t>
    <rPh sb="1" eb="4">
      <t>ジチタイ</t>
    </rPh>
    <rPh sb="5" eb="7">
      <t>ミナサマ</t>
    </rPh>
    <phoneticPr fontId="2"/>
  </si>
  <si>
    <t>※職種を追加したい場合は、12行目に職種名を追加し、それぞれの列に必要資格を入力してください。</t>
    <rPh sb="1" eb="3">
      <t>ショクシュ</t>
    </rPh>
    <rPh sb="4" eb="6">
      <t>ツイカ</t>
    </rPh>
    <rPh sb="9" eb="11">
      <t>バアイ</t>
    </rPh>
    <rPh sb="15" eb="17">
      <t>ギョウメ</t>
    </rPh>
    <rPh sb="18" eb="20">
      <t>ショクシュ</t>
    </rPh>
    <rPh sb="20" eb="21">
      <t>メイ</t>
    </rPh>
    <rPh sb="22" eb="24">
      <t>ツイカ</t>
    </rPh>
    <rPh sb="31" eb="32">
      <t>レツ</t>
    </rPh>
    <rPh sb="33" eb="35">
      <t>ヒツヨウ</t>
    </rPh>
    <rPh sb="35" eb="37">
      <t>シカク</t>
    </rPh>
    <rPh sb="38" eb="40">
      <t>ニュウリョク</t>
    </rPh>
    <phoneticPr fontId="2"/>
  </si>
  <si>
    <t>(2)</t>
    <phoneticPr fontId="2"/>
  </si>
  <si>
    <t>　(1) 「４週」・「暦月」のいずれかを選択してください。</t>
    <rPh sb="7" eb="8">
      <t>シュウ</t>
    </rPh>
    <rPh sb="11" eb="12">
      <t>レキ</t>
    </rPh>
    <rPh sb="12" eb="13">
      <t>ツキ</t>
    </rPh>
    <rPh sb="20" eb="22">
      <t>センタク</t>
    </rPh>
    <phoneticPr fontId="2"/>
  </si>
  <si>
    <t>　(2) 「予定」・「実績」・「予定・実績」のいずれかを選択してください。（「予定・実績」は予定と実績が同じだったことを示す場合に選択してください。）</t>
    <rPh sb="6" eb="8">
      <t>ヨテイ</t>
    </rPh>
    <rPh sb="11" eb="13">
      <t>ジッセキ</t>
    </rPh>
    <rPh sb="16" eb="18">
      <t>ヨテイ</t>
    </rPh>
    <rPh sb="19" eb="21">
      <t>ジッセキ</t>
    </rPh>
    <rPh sb="28" eb="30">
      <t>センタク</t>
    </rPh>
    <rPh sb="39" eb="41">
      <t>ヨテイ</t>
    </rPh>
    <rPh sb="42" eb="44">
      <t>ジッセキ</t>
    </rPh>
    <rPh sb="46" eb="48">
      <t>ヨテイ</t>
    </rPh>
    <rPh sb="49" eb="51">
      <t>ジッセキ</t>
    </rPh>
    <rPh sb="52" eb="53">
      <t>オナ</t>
    </rPh>
    <rPh sb="60" eb="61">
      <t>シメ</t>
    </rPh>
    <rPh sb="62" eb="64">
      <t>バアイ</t>
    </rPh>
    <rPh sb="65" eb="67">
      <t>センタク</t>
    </rPh>
    <phoneticPr fontId="2"/>
  </si>
  <si>
    <t xml:space="preserve"> （参考）</t>
    <rPh sb="2" eb="4">
      <t>サンコウ</t>
    </rPh>
    <phoneticPr fontId="2"/>
  </si>
  <si>
    <t>　　　（追加した職種の人員内訳を自動計算させるためには、職種名称は(5)職種と一致させる必要があります。）</t>
    <rPh sb="4" eb="6">
      <t>ツイカ</t>
    </rPh>
    <rPh sb="8" eb="10">
      <t>ショクシュ</t>
    </rPh>
    <rPh sb="11" eb="13">
      <t>ジンイン</t>
    </rPh>
    <rPh sb="13" eb="15">
      <t>ウチワケ</t>
    </rPh>
    <rPh sb="16" eb="18">
      <t>ジドウ</t>
    </rPh>
    <rPh sb="18" eb="20">
      <t>ケイサン</t>
    </rPh>
    <rPh sb="28" eb="30">
      <t>ショクシュ</t>
    </rPh>
    <rPh sb="30" eb="32">
      <t>メイショウ</t>
    </rPh>
    <rPh sb="36" eb="38">
      <t>ショクシュ</t>
    </rPh>
    <rPh sb="39" eb="41">
      <t>イッチ</t>
    </rPh>
    <rPh sb="44" eb="46">
      <t>ヒツヨウ</t>
    </rPh>
    <phoneticPr fontId="2"/>
  </si>
  <si>
    <t>介護支援専門員</t>
    <rPh sb="0" eb="7">
      <t>カイゴシエンセンモンイン</t>
    </rPh>
    <phoneticPr fontId="2"/>
  </si>
  <si>
    <t>歴月</t>
  </si>
  <si>
    <t>(3) 事業所における常勤の従業者が勤務すべき時間数</t>
    <rPh sb="4" eb="7">
      <t>ジギョウショ</t>
    </rPh>
    <rPh sb="11" eb="13">
      <t>ジョウキン</t>
    </rPh>
    <rPh sb="14" eb="17">
      <t>ジュウギョウシャ</t>
    </rPh>
    <rPh sb="18" eb="20">
      <t>キンム</t>
    </rPh>
    <rPh sb="23" eb="25">
      <t>ジカン</t>
    </rPh>
    <rPh sb="25" eb="26">
      <t>スウ</t>
    </rPh>
    <phoneticPr fontId="2"/>
  </si>
  <si>
    <t>(4) 利用定員</t>
    <rPh sb="4" eb="6">
      <t>リヨウ</t>
    </rPh>
    <rPh sb="6" eb="8">
      <t>テイイン</t>
    </rPh>
    <phoneticPr fontId="2"/>
  </si>
  <si>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2"/>
  </si>
  <si>
    <t>　(4) 利用定員数を入力してください。</t>
    <rPh sb="5" eb="7">
      <t>リヨウ</t>
    </rPh>
    <rPh sb="7" eb="9">
      <t>テイイン</t>
    </rPh>
    <rPh sb="9" eb="10">
      <t>スウ</t>
    </rPh>
    <rPh sb="11" eb="13">
      <t>ニュウリョク</t>
    </rPh>
    <phoneticPr fontId="2"/>
  </si>
  <si>
    <t>　(5) 事業所全体のサービス提供単位数及び、本シートに記入する単位目を入力してください。</t>
    <rPh sb="5" eb="8">
      <t>ジギョウショ</t>
    </rPh>
    <rPh sb="8" eb="10">
      <t>ゼンタイ</t>
    </rPh>
    <rPh sb="15" eb="17">
      <t>テイキョウ</t>
    </rPh>
    <rPh sb="17" eb="19">
      <t>タンイ</t>
    </rPh>
    <rPh sb="19" eb="20">
      <t>スウ</t>
    </rPh>
    <rPh sb="20" eb="21">
      <t>オヨ</t>
    </rPh>
    <rPh sb="23" eb="24">
      <t>ホン</t>
    </rPh>
    <rPh sb="28" eb="30">
      <t>キニュウ</t>
    </rPh>
    <rPh sb="32" eb="34">
      <t>タンイ</t>
    </rPh>
    <rPh sb="34" eb="35">
      <t>メ</t>
    </rPh>
    <rPh sb="36" eb="38">
      <t>ニュウリョク</t>
    </rPh>
    <phoneticPr fontId="2"/>
  </si>
  <si>
    <t>　(6) 当該サービス提供単位のサービス提供時間を入力してください。（送迎時間は含まれません。）</t>
    <rPh sb="5" eb="7">
      <t>トウガイ</t>
    </rPh>
    <rPh sb="11" eb="13">
      <t>テイキョウ</t>
    </rPh>
    <rPh sb="13" eb="15">
      <t>タンイ</t>
    </rPh>
    <rPh sb="20" eb="22">
      <t>テイキョウ</t>
    </rPh>
    <rPh sb="22" eb="24">
      <t>ジカン</t>
    </rPh>
    <rPh sb="25" eb="27">
      <t>ニュウリョク</t>
    </rPh>
    <rPh sb="35" eb="37">
      <t>ソウゲイ</t>
    </rPh>
    <rPh sb="37" eb="39">
      <t>ジカン</t>
    </rPh>
    <rPh sb="40" eb="41">
      <t>フク</t>
    </rPh>
    <phoneticPr fontId="2"/>
  </si>
  <si>
    <t>　(7) 従業者の職種について、下記のうち該当する職種をプルダウンより選択してください。</t>
    <rPh sb="5" eb="8">
      <t>ジュウギョウシャ</t>
    </rPh>
    <rPh sb="9" eb="11">
      <t>ショクシュ</t>
    </rPh>
    <rPh sb="16" eb="18">
      <t>カキ</t>
    </rPh>
    <rPh sb="21" eb="23">
      <t>ガイトウ</t>
    </rPh>
    <rPh sb="25" eb="27">
      <t>ショクシュ</t>
    </rPh>
    <rPh sb="35" eb="37">
      <t>センタク</t>
    </rPh>
    <phoneticPr fontId="2"/>
  </si>
  <si>
    <t>　(8) 従業者の勤務形態について、下記のうち該当する区分の記号をプルダウンより選択してください。</t>
    <rPh sb="5" eb="8">
      <t>ジュウギョウシャ</t>
    </rPh>
    <rPh sb="9" eb="11">
      <t>キンム</t>
    </rPh>
    <rPh sb="11" eb="13">
      <t>ケイタイ</t>
    </rPh>
    <rPh sb="18" eb="20">
      <t>カキ</t>
    </rPh>
    <rPh sb="23" eb="25">
      <t>ガイトウ</t>
    </rPh>
    <rPh sb="27" eb="29">
      <t>クブン</t>
    </rPh>
    <rPh sb="30" eb="32">
      <t>キゴウ</t>
    </rPh>
    <rPh sb="40" eb="42">
      <t>センタク</t>
    </rPh>
    <phoneticPr fontId="3"/>
  </si>
  <si>
    <t>　(9) 従業者の保有する資格について、該当する資格名称をプルダウンより選択してください。</t>
    <rPh sb="5" eb="8">
      <t>ジュウギョウシャ</t>
    </rPh>
    <rPh sb="9" eb="11">
      <t>ホユウ</t>
    </rPh>
    <rPh sb="13" eb="15">
      <t>シカク</t>
    </rPh>
    <rPh sb="20" eb="22">
      <t>ガイトウ</t>
    </rPh>
    <rPh sb="24" eb="26">
      <t>シカク</t>
    </rPh>
    <rPh sb="26" eb="28">
      <t>メイショウ</t>
    </rPh>
    <rPh sb="36" eb="38">
      <t>センタク</t>
    </rPh>
    <phoneticPr fontId="2"/>
  </si>
  <si>
    <t>　(10) 従業者の氏名を記入してください。</t>
    <rPh sb="6" eb="9">
      <t>ジュウギョウシャ</t>
    </rPh>
    <rPh sb="10" eb="12">
      <t>シメイ</t>
    </rPh>
    <rPh sb="13" eb="15">
      <t>キニュウ</t>
    </rPh>
    <phoneticPr fontId="2"/>
  </si>
  <si>
    <t>　(11) 申請する事業に係る従業者（管理者を含む。）の1ヶ月分の勤務時間数を入力してください。（別シートの「シフト記号表」を作成し、シフト記号を選択してください。）</t>
    <rPh sb="6" eb="8">
      <t>シンセイ</t>
    </rPh>
    <rPh sb="10" eb="12">
      <t>ジギョウ</t>
    </rPh>
    <rPh sb="13" eb="14">
      <t>カカ</t>
    </rPh>
    <rPh sb="15" eb="18">
      <t>ジュウギョウシャ</t>
    </rPh>
    <rPh sb="19" eb="22">
      <t>カンリシャ</t>
    </rPh>
    <rPh sb="23" eb="24">
      <t>フク</t>
    </rPh>
    <rPh sb="30" eb="31">
      <t>ゲツ</t>
    </rPh>
    <rPh sb="31" eb="32">
      <t>ブン</t>
    </rPh>
    <rPh sb="33" eb="35">
      <t>キンム</t>
    </rPh>
    <rPh sb="35" eb="38">
      <t>ジカンスウ</t>
    </rPh>
    <rPh sb="39" eb="41">
      <t>ニュウリョク</t>
    </rPh>
    <rPh sb="49" eb="50">
      <t>ベツ</t>
    </rPh>
    <rPh sb="58" eb="60">
      <t>キゴウ</t>
    </rPh>
    <rPh sb="60" eb="61">
      <t>ヒョウ</t>
    </rPh>
    <rPh sb="63" eb="65">
      <t>サクセイ</t>
    </rPh>
    <rPh sb="70" eb="72">
      <t>キゴウ</t>
    </rPh>
    <rPh sb="73" eb="75">
      <t>センタク</t>
    </rPh>
    <phoneticPr fontId="2"/>
  </si>
  <si>
    <t>　(12) 従業者ごとに、合計勤務時間数が自動計算されますので、誤りがないか確認してください。</t>
    <rPh sb="6" eb="9">
      <t>ジュウギョウシャ</t>
    </rPh>
    <rPh sb="13" eb="15">
      <t>ゴウケイ</t>
    </rPh>
    <rPh sb="15" eb="17">
      <t>キンム</t>
    </rPh>
    <rPh sb="17" eb="20">
      <t>ジカンスウ</t>
    </rPh>
    <rPh sb="21" eb="23">
      <t>ジドウ</t>
    </rPh>
    <rPh sb="23" eb="25">
      <t>ケイサン</t>
    </rPh>
    <rPh sb="32" eb="33">
      <t>アヤマ</t>
    </rPh>
    <rPh sb="38" eb="40">
      <t>カクニン</t>
    </rPh>
    <phoneticPr fontId="2"/>
  </si>
  <si>
    <t>　(13) 従業者ごとに、週平均の勤務時間数が自動計算されますので、誤りがないか確認してください。</t>
    <rPh sb="6" eb="9">
      <t>ジュウギョウシャ</t>
    </rPh>
    <rPh sb="13" eb="16">
      <t>シュウヘイキン</t>
    </rPh>
    <rPh sb="17" eb="19">
      <t>キンム</t>
    </rPh>
    <rPh sb="19" eb="22">
      <t>ジカンスウ</t>
    </rPh>
    <rPh sb="23" eb="25">
      <t>ジドウ</t>
    </rPh>
    <rPh sb="25" eb="27">
      <t>ケイサン</t>
    </rPh>
    <rPh sb="34" eb="35">
      <t>アヤマ</t>
    </rPh>
    <rPh sb="40" eb="42">
      <t>カクニン</t>
    </rPh>
    <phoneticPr fontId="2"/>
  </si>
  <si>
    <t>　(14) 申請する事業所以外の事業所・施設との兼務がある場合は、兼務先の事業所・施設の名称及び兼務する職務の内容について記入してください。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6" eb="47">
      <t>オヨ</t>
    </rPh>
    <rPh sb="48" eb="50">
      <t>ケンム</t>
    </rPh>
    <rPh sb="52" eb="54">
      <t>ショクム</t>
    </rPh>
    <rPh sb="55" eb="57">
      <t>ナイヨウ</t>
    </rPh>
    <rPh sb="61" eb="63">
      <t>キニュウ</t>
    </rPh>
    <phoneticPr fontId="2"/>
  </si>
  <si>
    <t>　(15) 生活相談員がサービス提供時間内に勤務する時間数の合計（勤務延時間数）が自動計算されますので、誤りがないか確認してください。</t>
    <rPh sb="6" eb="8">
      <t>セイカツ</t>
    </rPh>
    <rPh sb="8" eb="11">
      <t>ソウダンイン</t>
    </rPh>
    <rPh sb="16" eb="18">
      <t>テイキョウ</t>
    </rPh>
    <rPh sb="18" eb="20">
      <t>ジカン</t>
    </rPh>
    <rPh sb="20" eb="21">
      <t>ナイ</t>
    </rPh>
    <rPh sb="22" eb="24">
      <t>キンム</t>
    </rPh>
    <rPh sb="26" eb="28">
      <t>ジカン</t>
    </rPh>
    <rPh sb="28" eb="29">
      <t>スウ</t>
    </rPh>
    <rPh sb="30" eb="32">
      <t>ゴウケイ</t>
    </rPh>
    <rPh sb="33" eb="35">
      <t>キンム</t>
    </rPh>
    <rPh sb="35" eb="36">
      <t>エン</t>
    </rPh>
    <rPh sb="36" eb="38">
      <t>ジカン</t>
    </rPh>
    <rPh sb="38" eb="39">
      <t>スウ</t>
    </rPh>
    <rPh sb="41" eb="43">
      <t>ジドウ</t>
    </rPh>
    <rPh sb="43" eb="45">
      <t>ケイサン</t>
    </rPh>
    <rPh sb="52" eb="53">
      <t>アヤマ</t>
    </rPh>
    <rPh sb="58" eb="60">
      <t>カクニン</t>
    </rPh>
    <phoneticPr fontId="2"/>
  </si>
  <si>
    <t>　(16) 看護職員がサービス提供時間内に勤務する時間数の合計（勤務延時間数）が自動計算されますので、誤りがないか確認してください。</t>
    <rPh sb="6" eb="8">
      <t>カンゴ</t>
    </rPh>
    <rPh sb="8" eb="10">
      <t>ショクイン</t>
    </rPh>
    <rPh sb="15" eb="17">
      <t>テイキョウ</t>
    </rPh>
    <rPh sb="17" eb="19">
      <t>ジカン</t>
    </rPh>
    <rPh sb="19" eb="20">
      <t>ナイ</t>
    </rPh>
    <rPh sb="21" eb="23">
      <t>キンム</t>
    </rPh>
    <rPh sb="25" eb="27">
      <t>ジカン</t>
    </rPh>
    <rPh sb="27" eb="28">
      <t>スウ</t>
    </rPh>
    <rPh sb="29" eb="31">
      <t>ゴウケイ</t>
    </rPh>
    <rPh sb="32" eb="34">
      <t>キンム</t>
    </rPh>
    <rPh sb="34" eb="35">
      <t>エン</t>
    </rPh>
    <rPh sb="35" eb="37">
      <t>ジカン</t>
    </rPh>
    <rPh sb="37" eb="38">
      <t>スウ</t>
    </rPh>
    <rPh sb="40" eb="42">
      <t>ジドウ</t>
    </rPh>
    <rPh sb="42" eb="44">
      <t>ケイサン</t>
    </rPh>
    <rPh sb="51" eb="52">
      <t>アヤマ</t>
    </rPh>
    <rPh sb="57" eb="59">
      <t>カクニン</t>
    </rPh>
    <phoneticPr fontId="2"/>
  </si>
  <si>
    <t>　(17) 介護職員がサービス提供時間内に勤務する時間数の合計（勤務延時間数）が自動計算されますので、誤りがないか確認してください。</t>
    <rPh sb="6" eb="8">
      <t>カイゴ</t>
    </rPh>
    <rPh sb="8" eb="10">
      <t>ショクイン</t>
    </rPh>
    <rPh sb="15" eb="17">
      <t>テイキョウ</t>
    </rPh>
    <rPh sb="17" eb="19">
      <t>ジカン</t>
    </rPh>
    <rPh sb="19" eb="20">
      <t>ナイ</t>
    </rPh>
    <rPh sb="21" eb="23">
      <t>キンム</t>
    </rPh>
    <rPh sb="25" eb="27">
      <t>ジカン</t>
    </rPh>
    <rPh sb="27" eb="28">
      <t>スウ</t>
    </rPh>
    <rPh sb="29" eb="31">
      <t>ゴウケイ</t>
    </rPh>
    <rPh sb="32" eb="34">
      <t>キンム</t>
    </rPh>
    <rPh sb="34" eb="35">
      <t>エン</t>
    </rPh>
    <rPh sb="35" eb="37">
      <t>ジカン</t>
    </rPh>
    <rPh sb="37" eb="38">
      <t>スウ</t>
    </rPh>
    <rPh sb="40" eb="42">
      <t>ジドウ</t>
    </rPh>
    <rPh sb="42" eb="44">
      <t>ケイサン</t>
    </rPh>
    <rPh sb="51" eb="52">
      <t>アヤマ</t>
    </rPh>
    <rPh sb="57" eb="59">
      <t>カクニン</t>
    </rPh>
    <phoneticPr fontId="2"/>
  </si>
  <si>
    <t>　(18) 利用者数は、単位ごとの利用者の実人数（計画の場合は定員数）を入力してください。</t>
    <rPh sb="6" eb="9">
      <t>リヨウシャ</t>
    </rPh>
    <rPh sb="9" eb="10">
      <t>カズ</t>
    </rPh>
    <rPh sb="12" eb="14">
      <t>タンイ</t>
    </rPh>
    <rPh sb="17" eb="20">
      <t>リヨウシャ</t>
    </rPh>
    <rPh sb="21" eb="22">
      <t>ジツ</t>
    </rPh>
    <rPh sb="22" eb="24">
      <t>ニンズウ</t>
    </rPh>
    <rPh sb="25" eb="27">
      <t>ケイカク</t>
    </rPh>
    <rPh sb="28" eb="30">
      <t>バアイ</t>
    </rPh>
    <rPh sb="31" eb="34">
      <t>テイインスウ</t>
    </rPh>
    <rPh sb="36" eb="38">
      <t>ニュウリョク</t>
    </rPh>
    <phoneticPr fontId="2"/>
  </si>
  <si>
    <t>　(19) サービス提供時間（平均提供時間）を入力してください。（平均提供時間＝利用者ごとの提供時間数の合計を利用者数で除して得た数）</t>
    <rPh sb="10" eb="12">
      <t>テイキョウ</t>
    </rPh>
    <rPh sb="12" eb="14">
      <t>ジカン</t>
    </rPh>
    <rPh sb="15" eb="17">
      <t>ヘイキン</t>
    </rPh>
    <rPh sb="17" eb="19">
      <t>テイキョウ</t>
    </rPh>
    <rPh sb="19" eb="21">
      <t>ジカン</t>
    </rPh>
    <rPh sb="23" eb="25">
      <t>ニュウリョク</t>
    </rPh>
    <rPh sb="33" eb="35">
      <t>ヘイキン</t>
    </rPh>
    <rPh sb="35" eb="37">
      <t>テイキョウ</t>
    </rPh>
    <rPh sb="37" eb="39">
      <t>ジカン</t>
    </rPh>
    <rPh sb="40" eb="43">
      <t>リヨウシャ</t>
    </rPh>
    <rPh sb="46" eb="48">
      <t>テイキョウ</t>
    </rPh>
    <rPh sb="48" eb="51">
      <t>ジカンスウ</t>
    </rPh>
    <rPh sb="52" eb="54">
      <t>ゴウケイ</t>
    </rPh>
    <rPh sb="55" eb="58">
      <t>リヨウシャ</t>
    </rPh>
    <rPh sb="58" eb="59">
      <t>スウ</t>
    </rPh>
    <rPh sb="60" eb="61">
      <t>ジョ</t>
    </rPh>
    <rPh sb="63" eb="64">
      <t>エ</t>
    </rPh>
    <rPh sb="65" eb="66">
      <t>カズ</t>
    </rPh>
    <phoneticPr fontId="2"/>
  </si>
  <si>
    <t>　(21) 1日の職種別人員内訳が自動カウントされますので、誤りがないか確認してください。職種を追加したい場合は、機能訓練指導員の下に１種追加可能です。</t>
    <rPh sb="7" eb="8">
      <t>ニチ</t>
    </rPh>
    <rPh sb="9" eb="12">
      <t>ショクシュベツ</t>
    </rPh>
    <rPh sb="12" eb="14">
      <t>ジンイン</t>
    </rPh>
    <rPh sb="14" eb="16">
      <t>ウチワケ</t>
    </rPh>
    <rPh sb="17" eb="19">
      <t>ジドウ</t>
    </rPh>
    <rPh sb="30" eb="31">
      <t>アヤマ</t>
    </rPh>
    <rPh sb="36" eb="38">
      <t>カクニン</t>
    </rPh>
    <rPh sb="45" eb="47">
      <t>ショクシュ</t>
    </rPh>
    <rPh sb="48" eb="50">
      <t>ツイカ</t>
    </rPh>
    <rPh sb="53" eb="55">
      <t>バアイ</t>
    </rPh>
    <rPh sb="57" eb="59">
      <t>キノウ</t>
    </rPh>
    <rPh sb="59" eb="61">
      <t>クンレン</t>
    </rPh>
    <rPh sb="61" eb="64">
      <t>シドウイン</t>
    </rPh>
    <rPh sb="65" eb="66">
      <t>シタ</t>
    </rPh>
    <rPh sb="68" eb="69">
      <t>シュ</t>
    </rPh>
    <rPh sb="69" eb="71">
      <t>ツイカ</t>
    </rPh>
    <rPh sb="71" eb="73">
      <t>カノウ</t>
    </rPh>
    <phoneticPr fontId="2"/>
  </si>
  <si>
    <t>　(20) 確保すべき介護職員（利用定員が10人以下の場合は、介護職員及び看護職員）の勤務時間数が自動計算されます。（(18)(19)を入力しないと計算されません。）</t>
    <rPh sb="6" eb="8">
      <t>カクホ</t>
    </rPh>
    <rPh sb="11" eb="13">
      <t>カイゴ</t>
    </rPh>
    <rPh sb="13" eb="15">
      <t>ショクイン</t>
    </rPh>
    <rPh sb="16" eb="18">
      <t>リヨウ</t>
    </rPh>
    <rPh sb="18" eb="20">
      <t>テイイン</t>
    </rPh>
    <rPh sb="23" eb="24">
      <t>ニン</t>
    </rPh>
    <rPh sb="24" eb="26">
      <t>イカ</t>
    </rPh>
    <rPh sb="27" eb="29">
      <t>バアイ</t>
    </rPh>
    <rPh sb="31" eb="33">
      <t>カイゴ</t>
    </rPh>
    <rPh sb="33" eb="35">
      <t>ショクイン</t>
    </rPh>
    <rPh sb="35" eb="36">
      <t>オヨ</t>
    </rPh>
    <rPh sb="37" eb="39">
      <t>カンゴ</t>
    </rPh>
    <rPh sb="39" eb="41">
      <t>ショクイン</t>
    </rPh>
    <rPh sb="43" eb="45">
      <t>キンム</t>
    </rPh>
    <rPh sb="45" eb="48">
      <t>ジカンスウ</t>
    </rPh>
    <rPh sb="49" eb="51">
      <t>ジドウ</t>
    </rPh>
    <rPh sb="51" eb="53">
      <t>ケイサン</t>
    </rPh>
    <rPh sb="68" eb="70">
      <t>ニュウリョク</t>
    </rPh>
    <rPh sb="74" eb="76">
      <t>ケイサン</t>
    </rPh>
    <phoneticPr fontId="2"/>
  </si>
  <si>
    <t>(5) 事業所全体のサービス提供単位数</t>
    <phoneticPr fontId="2"/>
  </si>
  <si>
    <t xml:space="preserve">(6) 当該サービス提供単位のサービス提供時間 </t>
    <rPh sb="4" eb="6">
      <t>トウガイ</t>
    </rPh>
    <rPh sb="10" eb="12">
      <t>テイキョウ</t>
    </rPh>
    <rPh sb="12" eb="14">
      <t>タンイ</t>
    </rPh>
    <rPh sb="19" eb="21">
      <t>テイキョウ</t>
    </rPh>
    <rPh sb="21" eb="23">
      <t>ジカン</t>
    </rPh>
    <phoneticPr fontId="2"/>
  </si>
  <si>
    <t>(7) 
職種</t>
    <phoneticPr fontId="3"/>
  </si>
  <si>
    <t>(8)
勤務
形態</t>
    <phoneticPr fontId="3"/>
  </si>
  <si>
    <t>(9)
資格</t>
    <rPh sb="4" eb="6">
      <t>シカク</t>
    </rPh>
    <phoneticPr fontId="2"/>
  </si>
  <si>
    <t>(10) 氏　名</t>
    <phoneticPr fontId="3"/>
  </si>
  <si>
    <t>(11) 勤 務 時 間 数</t>
    <rPh sb="5" eb="6">
      <t>ツトム</t>
    </rPh>
    <rPh sb="7" eb="8">
      <t>ツトム</t>
    </rPh>
    <rPh sb="9" eb="10">
      <t>トキ</t>
    </rPh>
    <rPh sb="11" eb="12">
      <t>アイダ</t>
    </rPh>
    <rPh sb="13" eb="14">
      <t>スウ</t>
    </rPh>
    <phoneticPr fontId="2"/>
  </si>
  <si>
    <t>(13)
週平均
勤務時間
数</t>
    <phoneticPr fontId="2"/>
  </si>
  <si>
    <t>(14) 兼務状況
（兼務先及び兼務する
職務の内容）</t>
    <rPh sb="5" eb="7">
      <t>ケンム</t>
    </rPh>
    <rPh sb="7" eb="9">
      <t>ジョウキョウ</t>
    </rPh>
    <rPh sb="11" eb="13">
      <t>ケンム</t>
    </rPh>
    <rPh sb="13" eb="14">
      <t>サキ</t>
    </rPh>
    <rPh sb="14" eb="15">
      <t>オヨ</t>
    </rPh>
    <rPh sb="16" eb="18">
      <t>ケンム</t>
    </rPh>
    <rPh sb="21" eb="23">
      <t>ショクム</t>
    </rPh>
    <rPh sb="24" eb="26">
      <t>ナイヨウ</t>
    </rPh>
    <phoneticPr fontId="3"/>
  </si>
  <si>
    <t>(15) サービス提供時間内の勤務延時間数（生活相談員）</t>
    <rPh sb="9" eb="11">
      <t>テイキョウ</t>
    </rPh>
    <rPh sb="11" eb="13">
      <t>ジカン</t>
    </rPh>
    <rPh sb="13" eb="14">
      <t>ナイ</t>
    </rPh>
    <phoneticPr fontId="2"/>
  </si>
  <si>
    <t>(16) サービス提供時間内の勤務延時間数（看護職員）</t>
    <rPh sb="9" eb="11">
      <t>テイキョウ</t>
    </rPh>
    <rPh sb="11" eb="13">
      <t>ジカン</t>
    </rPh>
    <rPh sb="13" eb="14">
      <t>ナイ</t>
    </rPh>
    <rPh sb="22" eb="24">
      <t>カンゴ</t>
    </rPh>
    <phoneticPr fontId="2"/>
  </si>
  <si>
    <t>(17) サービス提供時間内の勤務延時間数（介護職員）</t>
    <rPh sb="9" eb="11">
      <t>テイキョウ</t>
    </rPh>
    <rPh sb="11" eb="13">
      <t>ジカン</t>
    </rPh>
    <rPh sb="13" eb="14">
      <t>ナイ</t>
    </rPh>
    <phoneticPr fontId="2"/>
  </si>
  <si>
    <t>(18) 利用者数　　　</t>
    <phoneticPr fontId="2"/>
  </si>
  <si>
    <t>(19) サービス提供時間（平均提供時間）</t>
    <rPh sb="9" eb="11">
      <t>テイキョウ</t>
    </rPh>
    <rPh sb="11" eb="13">
      <t>ジカン</t>
    </rPh>
    <rPh sb="14" eb="16">
      <t>ヘイキン</t>
    </rPh>
    <rPh sb="16" eb="18">
      <t>テイキョウ</t>
    </rPh>
    <rPh sb="18" eb="20">
      <t>ジカン</t>
    </rPh>
    <phoneticPr fontId="2"/>
  </si>
  <si>
    <t>(21) 1日の職種別人員内訳</t>
    <rPh sb="6" eb="7">
      <t>ニチ</t>
    </rPh>
    <rPh sb="8" eb="11">
      <t>ショクシュベツ</t>
    </rPh>
    <rPh sb="11" eb="12">
      <t>ニン</t>
    </rPh>
    <rPh sb="12" eb="13">
      <t>イン</t>
    </rPh>
    <rPh sb="13" eb="14">
      <t>ウチ</t>
    </rPh>
    <rPh sb="14" eb="15">
      <t>ヤク</t>
    </rPh>
    <phoneticPr fontId="2"/>
  </si>
  <si>
    <t>介護職員初任者研修</t>
    <rPh sb="0" eb="2">
      <t>カイゴ</t>
    </rPh>
    <rPh sb="2" eb="4">
      <t>ショクイン</t>
    </rPh>
    <rPh sb="4" eb="7">
      <t>ショニンシャ</t>
    </rPh>
    <rPh sb="7" eb="9">
      <t>ケンシュウ</t>
    </rPh>
    <phoneticPr fontId="2"/>
  </si>
  <si>
    <t xml:space="preserve"> 点検日</t>
  </si>
  <si>
    <t>点検者（職・氏名）※原則として管理者が行ってください。　</t>
    <phoneticPr fontId="22"/>
  </si>
  <si>
    <t xml:space="preserve"> 令和　　　年 　　月　  　日</t>
    <rPh sb="1" eb="3">
      <t>レイワ</t>
    </rPh>
    <phoneticPr fontId="22"/>
  </si>
  <si>
    <t>法人名</t>
    <rPh sb="0" eb="2">
      <t>ホウジン</t>
    </rPh>
    <rPh sb="2" eb="3">
      <t>メイ</t>
    </rPh>
    <phoneticPr fontId="22"/>
  </si>
  <si>
    <t>代表者職・氏名</t>
    <rPh sb="0" eb="3">
      <t>ダイヒョウシャ</t>
    </rPh>
    <rPh sb="3" eb="4">
      <t>ショク</t>
    </rPh>
    <rPh sb="5" eb="7">
      <t>シメイ</t>
    </rPh>
    <phoneticPr fontId="22"/>
  </si>
  <si>
    <t>　</t>
  </si>
  <si>
    <t xml:space="preserve"> 事業所</t>
    <rPh sb="1" eb="4">
      <t>ジギョウショ</t>
    </rPh>
    <phoneticPr fontId="22"/>
  </si>
  <si>
    <t>介護保険</t>
    <phoneticPr fontId="22"/>
  </si>
  <si>
    <t>事業所番号</t>
  </si>
  <si>
    <t xml:space="preserve"> フリガナ</t>
  </si>
  <si>
    <t xml:space="preserve"> 名　　称</t>
  </si>
  <si>
    <t>所　在　地</t>
    <rPh sb="0" eb="1">
      <t>トコロ</t>
    </rPh>
    <rPh sb="2" eb="3">
      <t>ザイ</t>
    </rPh>
    <rPh sb="4" eb="5">
      <t>チ</t>
    </rPh>
    <phoneticPr fontId="22"/>
  </si>
  <si>
    <t>〒</t>
    <phoneticPr fontId="22"/>
  </si>
  <si>
    <t>連絡先</t>
    <rPh sb="0" eb="2">
      <t>レンラク</t>
    </rPh>
    <rPh sb="2" eb="3">
      <t>サキ</t>
    </rPh>
    <phoneticPr fontId="22"/>
  </si>
  <si>
    <t>電話番号</t>
    <rPh sb="0" eb="2">
      <t>デンワ</t>
    </rPh>
    <rPh sb="2" eb="4">
      <t>バンゴウ</t>
    </rPh>
    <phoneticPr fontId="22"/>
  </si>
  <si>
    <t>FAX番号</t>
    <rPh sb="3" eb="5">
      <t>バンゴウ</t>
    </rPh>
    <phoneticPr fontId="22"/>
  </si>
  <si>
    <t>介護予防・日常生活支援総合事業　通所介護相当サービスの有無</t>
    <rPh sb="0" eb="2">
      <t>カイゴ</t>
    </rPh>
    <rPh sb="2" eb="4">
      <t>ヨボウ</t>
    </rPh>
    <rPh sb="5" eb="7">
      <t>ニチジョウ</t>
    </rPh>
    <rPh sb="7" eb="9">
      <t>セイカツ</t>
    </rPh>
    <rPh sb="9" eb="11">
      <t>シエン</t>
    </rPh>
    <rPh sb="11" eb="13">
      <t>ソウゴウ</t>
    </rPh>
    <rPh sb="13" eb="15">
      <t>ジギョウ</t>
    </rPh>
    <rPh sb="16" eb="18">
      <t>ツウショ</t>
    </rPh>
    <rPh sb="18" eb="20">
      <t>カイゴ</t>
    </rPh>
    <rPh sb="20" eb="22">
      <t>ソウトウ</t>
    </rPh>
    <phoneticPr fontId="22"/>
  </si>
  <si>
    <t>有　・　無</t>
    <phoneticPr fontId="22"/>
  </si>
  <si>
    <t>※「勤務形態一覧表」等を添付してください。</t>
    <rPh sb="2" eb="4">
      <t>キンム</t>
    </rPh>
    <rPh sb="4" eb="6">
      <t>ケイタイ</t>
    </rPh>
    <rPh sb="6" eb="8">
      <t>イチラン</t>
    </rPh>
    <rPh sb="8" eb="9">
      <t>ヒョウ</t>
    </rPh>
    <rPh sb="10" eb="11">
      <t>トウ</t>
    </rPh>
    <phoneticPr fontId="22"/>
  </si>
  <si>
    <t>（１）　管理者</t>
    <phoneticPr fontId="22"/>
  </si>
  <si>
    <t>問1</t>
    <rPh sb="0" eb="1">
      <t>ト</t>
    </rPh>
    <phoneticPr fontId="22"/>
  </si>
  <si>
    <t xml:space="preserve"> 兼務の状況</t>
    <rPh sb="1" eb="3">
      <t>ケンム</t>
    </rPh>
    <rPh sb="4" eb="6">
      <t>ジョウキョウ</t>
    </rPh>
    <phoneticPr fontId="22"/>
  </si>
  <si>
    <t>兼務ありの場合記入してください</t>
    <rPh sb="0" eb="2">
      <t>ケンム</t>
    </rPh>
    <rPh sb="5" eb="7">
      <t>バアイ</t>
    </rPh>
    <rPh sb="7" eb="9">
      <t>キニュウ</t>
    </rPh>
    <phoneticPr fontId="22"/>
  </si>
  <si>
    <t>【同一事業所】</t>
    <rPh sb="1" eb="3">
      <t>ドウイツ</t>
    </rPh>
    <rPh sb="3" eb="6">
      <t>ジギョウショ</t>
    </rPh>
    <phoneticPr fontId="22"/>
  </si>
  <si>
    <t xml:space="preserve"> 職種</t>
    <rPh sb="1" eb="3">
      <t>ショクシュ</t>
    </rPh>
    <phoneticPr fontId="22"/>
  </si>
  <si>
    <t>【他の事業所】</t>
    <rPh sb="1" eb="2">
      <t>タ</t>
    </rPh>
    <rPh sb="3" eb="6">
      <t>ジギョウショ</t>
    </rPh>
    <phoneticPr fontId="22"/>
  </si>
  <si>
    <t xml:space="preserve"> 事業所名</t>
    <rPh sb="1" eb="4">
      <t>ジギョウショ</t>
    </rPh>
    <rPh sb="4" eb="5">
      <t>メイ</t>
    </rPh>
    <phoneticPr fontId="22"/>
  </si>
  <si>
    <t xml:space="preserve"> 兼務事業所の
 勤務時間</t>
    <rPh sb="1" eb="3">
      <t>ケンム</t>
    </rPh>
    <rPh sb="3" eb="6">
      <t>ジギョウショ</t>
    </rPh>
    <rPh sb="9" eb="11">
      <t>キンム</t>
    </rPh>
    <rPh sb="11" eb="13">
      <t>ジカン</t>
    </rPh>
    <phoneticPr fontId="22"/>
  </si>
  <si>
    <t>時間</t>
    <rPh sb="0" eb="2">
      <t>ジカン</t>
    </rPh>
    <phoneticPr fontId="22"/>
  </si>
  <si>
    <t>（２）　生活相談員</t>
    <rPh sb="4" eb="6">
      <t>セイカツ</t>
    </rPh>
    <rPh sb="6" eb="9">
      <t>ソウダンイン</t>
    </rPh>
    <phoneticPr fontId="22"/>
  </si>
  <si>
    <t>　サービス提供時間数に応じて、専従の生活相談員を１人以上配置している。</t>
    <phoneticPr fontId="22"/>
  </si>
  <si>
    <t>※生活相談員の勤務延時間数（合計）÷サービス提供時間数　≧　1
（単位の数に関わらず、サービス提供日ごとに、提供開始時刻から終了時刻までの時間数以上の勤務時間数が確保されている）</t>
    <phoneticPr fontId="22"/>
  </si>
  <si>
    <t>問2</t>
    <rPh sb="0" eb="1">
      <t>トイ</t>
    </rPh>
    <phoneticPr fontId="22"/>
  </si>
  <si>
    <t>　社会福祉主事任用資格を有する者（社会福祉法（昭和26年法律第45号）第19条第１項各号のいずれかに該当する者）又はこれらと同等以上の能力を有する者である。</t>
    <phoneticPr fontId="22"/>
  </si>
  <si>
    <t>※「同等以上の能力を有する者」</t>
    <rPh sb="2" eb="4">
      <t>ドウトウ</t>
    </rPh>
    <rPh sb="4" eb="6">
      <t>イジョウ</t>
    </rPh>
    <rPh sb="7" eb="9">
      <t>ノウリョク</t>
    </rPh>
    <rPh sb="10" eb="11">
      <t>ユウ</t>
    </rPh>
    <rPh sb="13" eb="14">
      <t>モノ</t>
    </rPh>
    <phoneticPr fontId="22"/>
  </si>
  <si>
    <t>①</t>
    <phoneticPr fontId="22"/>
  </si>
  <si>
    <t>②</t>
    <phoneticPr fontId="22"/>
  </si>
  <si>
    <t>介護福祉士</t>
    <rPh sb="0" eb="2">
      <t>カイゴ</t>
    </rPh>
    <rPh sb="2" eb="5">
      <t>フクシシ</t>
    </rPh>
    <phoneticPr fontId="22"/>
  </si>
  <si>
    <t>③</t>
    <phoneticPr fontId="22"/>
  </si>
  <si>
    <t>（３）　機能訓練指導員</t>
    <rPh sb="4" eb="6">
      <t>キノウ</t>
    </rPh>
    <rPh sb="6" eb="8">
      <t>クンレン</t>
    </rPh>
    <rPh sb="8" eb="11">
      <t>シドウイン</t>
    </rPh>
    <phoneticPr fontId="22"/>
  </si>
  <si>
    <t>　1人以上配置している。</t>
    <phoneticPr fontId="22"/>
  </si>
  <si>
    <t>※当該指定地域密着型通所介護事業所の他の職務との兼務可
※加算の届出の有無に関わらず1人以上の配置が必要</t>
    <phoneticPr fontId="22"/>
  </si>
  <si>
    <t>問2</t>
    <rPh sb="0" eb="1">
      <t>ト</t>
    </rPh>
    <phoneticPr fontId="22"/>
  </si>
  <si>
    <t>利用定員が11人以上の場合</t>
    <rPh sb="0" eb="2">
      <t>リヨウ</t>
    </rPh>
    <rPh sb="2" eb="4">
      <t>テイイン</t>
    </rPh>
    <rPh sb="7" eb="8">
      <t>ニン</t>
    </rPh>
    <rPh sb="8" eb="10">
      <t>イジョウ</t>
    </rPh>
    <rPh sb="11" eb="13">
      <t>バアイ</t>
    </rPh>
    <phoneticPr fontId="22"/>
  </si>
  <si>
    <t>（４）　看護職員（看護師又は准看護師）</t>
    <rPh sb="4" eb="6">
      <t>カンゴ</t>
    </rPh>
    <rPh sb="6" eb="8">
      <t>ショクイン</t>
    </rPh>
    <rPh sb="9" eb="11">
      <t>カンゴ</t>
    </rPh>
    <rPh sb="11" eb="12">
      <t>シ</t>
    </rPh>
    <rPh sb="12" eb="13">
      <t>マタ</t>
    </rPh>
    <rPh sb="14" eb="18">
      <t>ジュンカンゴシ</t>
    </rPh>
    <phoneticPr fontId="22"/>
  </si>
  <si>
    <t>　単位ごとに、専従の看護職員を１人以上配置している。</t>
    <phoneticPr fontId="22"/>
  </si>
  <si>
    <t>　サービス提供時間帯を通じて指定地域密着型通所介護事業所と密接かつ適切な連携を図っている。
（病院、診療所、訪問看護ステーションとの連携により、看護職員が指定地域密着型通所介護事業所の営業日ごとに利用者の健康状態の確認を行い、病院、診療所、訪問看護ステーションと指定地域密着型通所介護事業所が提供時間帯を通じて密接かつ適切な連携を図っている場合には、看護職員が確保されているものとする）</t>
    <phoneticPr fontId="22"/>
  </si>
  <si>
    <t>※密接かつ適切な連携
指定地域密着型通所介護事業所へ駆けつけられることができる体制や適切な指示ができる連絡体制などを確保すること</t>
    <phoneticPr fontId="22"/>
  </si>
  <si>
    <t>問3</t>
    <rPh sb="0" eb="1">
      <t>ト</t>
    </rPh>
    <phoneticPr fontId="22"/>
  </si>
  <si>
    <t>（５）　介護職員</t>
    <rPh sb="4" eb="6">
      <t>カイゴ</t>
    </rPh>
    <rPh sb="6" eb="8">
      <t>ショクイン</t>
    </rPh>
    <phoneticPr fontId="22"/>
  </si>
  <si>
    <t>　単位ごとに、サービス提供時間数に応じて、専従の介護職員を次のとおり配置している。</t>
    <phoneticPr fontId="22"/>
  </si>
  <si>
    <t>①利用者数（実人数）が16人以上の場合
　 【 （利用者数－15）÷5＋1】の計算式で得られる数以上配置している。　
　　（上記の数に平均提供時間を乗じて得た時間数以上の勤務時間数が確保されている）</t>
    <phoneticPr fontId="22"/>
  </si>
  <si>
    <t>　※平均提供時間数＝利用者ごとの提供時間数の合計÷利用者数（実人数）</t>
    <rPh sb="2" eb="4">
      <t>ヘイキン</t>
    </rPh>
    <rPh sb="4" eb="6">
      <t>テイキョウ</t>
    </rPh>
    <rPh sb="6" eb="8">
      <t>ジカン</t>
    </rPh>
    <rPh sb="8" eb="9">
      <t>スウ</t>
    </rPh>
    <rPh sb="10" eb="13">
      <t>リヨウシャ</t>
    </rPh>
    <rPh sb="16" eb="18">
      <t>テイキョウ</t>
    </rPh>
    <rPh sb="18" eb="20">
      <t>ジカン</t>
    </rPh>
    <rPh sb="20" eb="21">
      <t>スウ</t>
    </rPh>
    <rPh sb="22" eb="24">
      <t>ゴウケイ</t>
    </rPh>
    <rPh sb="25" eb="28">
      <t>リヨウシャ</t>
    </rPh>
    <rPh sb="28" eb="29">
      <t>スウ</t>
    </rPh>
    <rPh sb="30" eb="31">
      <t>ジツ</t>
    </rPh>
    <rPh sb="31" eb="33">
      <t>ニンズウ</t>
    </rPh>
    <phoneticPr fontId="22"/>
  </si>
  <si>
    <t>②利用者数（実人数）が15人以下の場合
　1人以上配置している。  （平均提供時間数以上の勤務時間数が確保されている）　
　※介護職員の勤務延時間数（合計）÷サービス提供時間数  ≧  1
　※平均提供時間数＝利用者ごとの提供時間数の合計÷利用者数（実人数）</t>
    <phoneticPr fontId="22"/>
  </si>
  <si>
    <t>　問1の利用者数及び介護職員の必要数を、当該日の前営業日及び当該日に確認している。</t>
    <phoneticPr fontId="22"/>
  </si>
  <si>
    <t>　単位ごとに、常時1人以上配置している。</t>
    <phoneticPr fontId="22"/>
  </si>
  <si>
    <t>（６）　生活相談員・介護職員</t>
    <rPh sb="4" eb="6">
      <t>セイカツ</t>
    </rPh>
    <rPh sb="6" eb="9">
      <t>ソウダンイン</t>
    </rPh>
    <rPh sb="10" eb="12">
      <t>カイゴ</t>
    </rPh>
    <rPh sb="12" eb="14">
      <t>ショクイン</t>
    </rPh>
    <phoneticPr fontId="22"/>
  </si>
  <si>
    <t>　生活相談員又は介護職員のうち、1人以上は常勤である。</t>
    <phoneticPr fontId="22"/>
  </si>
  <si>
    <t>利用定員が10人以下の場合</t>
    <rPh sb="0" eb="2">
      <t>リヨウ</t>
    </rPh>
    <rPh sb="2" eb="4">
      <t>テイイン</t>
    </rPh>
    <rPh sb="7" eb="8">
      <t>ニン</t>
    </rPh>
    <rPh sb="8" eb="10">
      <t>イカ</t>
    </rPh>
    <rPh sb="11" eb="13">
      <t>バアイ</t>
    </rPh>
    <phoneticPr fontId="22"/>
  </si>
  <si>
    <t>（７）　看護職員（看護師又は准看護師）・介護職員</t>
    <rPh sb="4" eb="6">
      <t>カンゴ</t>
    </rPh>
    <rPh sb="6" eb="8">
      <t>ショクイン</t>
    </rPh>
    <rPh sb="9" eb="11">
      <t>カンゴ</t>
    </rPh>
    <rPh sb="11" eb="12">
      <t>シ</t>
    </rPh>
    <rPh sb="12" eb="13">
      <t>マタ</t>
    </rPh>
    <rPh sb="14" eb="18">
      <t>ジュンカンゴシ</t>
    </rPh>
    <rPh sb="20" eb="22">
      <t>カイゴ</t>
    </rPh>
    <rPh sb="22" eb="24">
      <t>ショクイン</t>
    </rPh>
    <phoneticPr fontId="22"/>
  </si>
  <si>
    <t>　単位ごとに、サービス提供時間数に応じて、専従の看護職員又は介護職員を１人以上配置している。（平均提供時間数以上の勤務時間数が確保されている）</t>
    <phoneticPr fontId="22"/>
  </si>
  <si>
    <t>※看護職員又は介護職員の勤務延時間数（合計）÷サービス提供時間数  ≧  1
※平均提供時間数＝利用者ごとの提供時間数の合計÷利用者数（実人数）
※利用者の処遇に支障がない場合には他の単位の介護職員又は看護職員の兼務可</t>
    <phoneticPr fontId="22"/>
  </si>
  <si>
    <t>　単位ごとに、常時1人以上の看護職員又は介護職員を配置している。</t>
    <phoneticPr fontId="22"/>
  </si>
  <si>
    <t>（８）　生活相談員・看護職員（看護師又は准看護師）・介護職員</t>
    <rPh sb="4" eb="6">
      <t>セイカツ</t>
    </rPh>
    <rPh sb="6" eb="9">
      <t>ソウダンイン</t>
    </rPh>
    <rPh sb="10" eb="12">
      <t>カンゴ</t>
    </rPh>
    <rPh sb="12" eb="14">
      <t>ショクイン</t>
    </rPh>
    <rPh sb="15" eb="17">
      <t>カンゴ</t>
    </rPh>
    <rPh sb="17" eb="18">
      <t>シ</t>
    </rPh>
    <rPh sb="18" eb="19">
      <t>マタ</t>
    </rPh>
    <rPh sb="20" eb="24">
      <t>ジュンカンゴシ</t>
    </rPh>
    <rPh sb="26" eb="28">
      <t>カイゴ</t>
    </rPh>
    <rPh sb="28" eb="30">
      <t>ショクイン</t>
    </rPh>
    <phoneticPr fontId="22"/>
  </si>
  <si>
    <t>（１）　施設設備</t>
    <rPh sb="4" eb="6">
      <t>シセツ</t>
    </rPh>
    <rPh sb="6" eb="8">
      <t>セツビ</t>
    </rPh>
    <phoneticPr fontId="22"/>
  </si>
  <si>
    <t>問1</t>
    <rPh sb="0" eb="1">
      <t>トイ</t>
    </rPh>
    <phoneticPr fontId="22"/>
  </si>
  <si>
    <t>　次の①～⑦を備えている。</t>
    <phoneticPr fontId="22"/>
  </si>
  <si>
    <t>食堂</t>
    <rPh sb="0" eb="2">
      <t>ショクドウ</t>
    </rPh>
    <phoneticPr fontId="22"/>
  </si>
  <si>
    <t>機能訓練室</t>
    <rPh sb="0" eb="2">
      <t>キノウ</t>
    </rPh>
    <rPh sb="2" eb="4">
      <t>クンレン</t>
    </rPh>
    <rPh sb="4" eb="5">
      <t>シツ</t>
    </rPh>
    <phoneticPr fontId="22"/>
  </si>
  <si>
    <t>静養室</t>
    <rPh sb="0" eb="2">
      <t>セイヨウ</t>
    </rPh>
    <rPh sb="2" eb="3">
      <t>シツ</t>
    </rPh>
    <phoneticPr fontId="22"/>
  </si>
  <si>
    <t>④</t>
    <phoneticPr fontId="22"/>
  </si>
  <si>
    <t>相談室</t>
    <rPh sb="0" eb="3">
      <t>ソウダンシツ</t>
    </rPh>
    <phoneticPr fontId="22"/>
  </si>
  <si>
    <t>⑤</t>
    <phoneticPr fontId="22"/>
  </si>
  <si>
    <t>事務室</t>
    <rPh sb="0" eb="3">
      <t>ジムシツ</t>
    </rPh>
    <phoneticPr fontId="22"/>
  </si>
  <si>
    <t>⑥</t>
    <phoneticPr fontId="22"/>
  </si>
  <si>
    <t>消火設備その他サービス提供に必要な設備・備品等</t>
    <rPh sb="0" eb="2">
      <t>ショウカ</t>
    </rPh>
    <rPh sb="2" eb="4">
      <t>セツビ</t>
    </rPh>
    <rPh sb="6" eb="7">
      <t>タ</t>
    </rPh>
    <rPh sb="11" eb="13">
      <t>テイキョウ</t>
    </rPh>
    <rPh sb="14" eb="16">
      <t>ヒツヨウ</t>
    </rPh>
    <rPh sb="17" eb="19">
      <t>セツビ</t>
    </rPh>
    <rPh sb="20" eb="22">
      <t>ビヒン</t>
    </rPh>
    <rPh sb="22" eb="23">
      <t>トウ</t>
    </rPh>
    <phoneticPr fontId="22"/>
  </si>
  <si>
    <t>⑦</t>
    <phoneticPr fontId="22"/>
  </si>
  <si>
    <t>トイレ・洗面設備等その他サービス提供に必要な設備・備品等
（要介護者が使用するのに適しているもの）</t>
    <rPh sb="4" eb="6">
      <t>センメン</t>
    </rPh>
    <rPh sb="6" eb="8">
      <t>セツビ</t>
    </rPh>
    <rPh sb="8" eb="9">
      <t>トウ</t>
    </rPh>
    <rPh sb="11" eb="12">
      <t>タ</t>
    </rPh>
    <rPh sb="16" eb="18">
      <t>テイキョウ</t>
    </rPh>
    <rPh sb="19" eb="21">
      <t>ヒツヨウ</t>
    </rPh>
    <rPh sb="22" eb="24">
      <t>セツビ</t>
    </rPh>
    <rPh sb="25" eb="27">
      <t>ビヒン</t>
    </rPh>
    <rPh sb="27" eb="28">
      <t>トウ</t>
    </rPh>
    <rPh sb="30" eb="31">
      <t>ヨウ</t>
    </rPh>
    <rPh sb="31" eb="34">
      <t>カイゴシャ</t>
    </rPh>
    <rPh sb="35" eb="37">
      <t>シヨウ</t>
    </rPh>
    <rPh sb="41" eb="42">
      <t>テキ</t>
    </rPh>
    <phoneticPr fontId="22"/>
  </si>
  <si>
    <t>　問１の設備は、専ら当該指定地域密着型通所介護で使用している。
（ただし、利用者に対する当該サービス提供に支障がない場合は、この限りではない）</t>
    <phoneticPr fontId="22"/>
  </si>
  <si>
    <t>問3</t>
    <rPh sb="0" eb="1">
      <t>トイ</t>
    </rPh>
    <phoneticPr fontId="22"/>
  </si>
  <si>
    <t>　食堂及び機能訓練室について
※該当がない場合は「-」を入れてください。</t>
    <rPh sb="1" eb="3">
      <t>ショクドウ</t>
    </rPh>
    <rPh sb="3" eb="4">
      <t>オヨ</t>
    </rPh>
    <rPh sb="5" eb="7">
      <t>キノウ</t>
    </rPh>
    <rPh sb="7" eb="9">
      <t>クンレン</t>
    </rPh>
    <rPh sb="9" eb="10">
      <t>シツ</t>
    </rPh>
    <rPh sb="16" eb="18">
      <t>ガイトウ</t>
    </rPh>
    <rPh sb="21" eb="23">
      <t>バアイ</t>
    </rPh>
    <rPh sb="28" eb="29">
      <t>イ</t>
    </rPh>
    <phoneticPr fontId="22"/>
  </si>
  <si>
    <t>それぞれ必要な広さを有し、合計面積が3㎡に利用定員を乗じた面積以上である。</t>
    <rPh sb="4" eb="6">
      <t>ヒツヨウ</t>
    </rPh>
    <rPh sb="7" eb="8">
      <t>ヒロ</t>
    </rPh>
    <rPh sb="10" eb="11">
      <t>ユウ</t>
    </rPh>
    <rPh sb="13" eb="15">
      <t>ゴウケイ</t>
    </rPh>
    <rPh sb="15" eb="17">
      <t>メンセキ</t>
    </rPh>
    <rPh sb="21" eb="23">
      <t>リヨウ</t>
    </rPh>
    <rPh sb="23" eb="25">
      <t>テイイン</t>
    </rPh>
    <rPh sb="26" eb="27">
      <t>ジョウ</t>
    </rPh>
    <rPh sb="29" eb="31">
      <t>メンセキ</t>
    </rPh>
    <rPh sb="31" eb="33">
      <t>イジョウ</t>
    </rPh>
    <phoneticPr fontId="22"/>
  </si>
  <si>
    <t>問4</t>
    <rPh sb="0" eb="1">
      <t>ト</t>
    </rPh>
    <phoneticPr fontId="22"/>
  </si>
  <si>
    <t>問5</t>
    <rPh sb="0" eb="1">
      <t>ト</t>
    </rPh>
    <phoneticPr fontId="22"/>
  </si>
  <si>
    <t>　相談室は、遮蔽物の設置等により相談の内容が漏えいしないように配慮されている。</t>
    <phoneticPr fontId="22"/>
  </si>
  <si>
    <t>問6</t>
    <rPh sb="0" eb="1">
      <t>ト</t>
    </rPh>
    <phoneticPr fontId="22"/>
  </si>
  <si>
    <t>　消防法その他の法令等に規定された設備について、定期的に設備点検を行い、従業者に対し当該設備等の使用方法について周知している。</t>
    <phoneticPr fontId="22"/>
  </si>
  <si>
    <t>問7</t>
    <rPh sb="0" eb="1">
      <t>ト</t>
    </rPh>
    <phoneticPr fontId="22"/>
  </si>
  <si>
    <t>　事業所のレイアウトに変更があった場合、変更届を提出している。
　（食堂及び機能訓練室の面積の変更、相談室、静養室の場所の変更など）
　＊変更がなかった場合は「-」にしてください</t>
    <phoneticPr fontId="22"/>
  </si>
  <si>
    <t>問8</t>
    <rPh sb="0" eb="1">
      <t>ト</t>
    </rPh>
    <phoneticPr fontId="22"/>
  </si>
  <si>
    <t>　設備を共用する場合、事業所において感染症が発生し、又はまん延しないよう、衛生管理等に一層努めている。</t>
    <rPh sb="1" eb="3">
      <t>セツビ</t>
    </rPh>
    <rPh sb="4" eb="6">
      <t>キョウヨウ</t>
    </rPh>
    <rPh sb="8" eb="10">
      <t>バアイ</t>
    </rPh>
    <rPh sb="11" eb="14">
      <t>ジギョウショ</t>
    </rPh>
    <rPh sb="18" eb="21">
      <t>カンセンショウ</t>
    </rPh>
    <rPh sb="22" eb="24">
      <t>ハッセイ</t>
    </rPh>
    <rPh sb="26" eb="27">
      <t>マタ</t>
    </rPh>
    <rPh sb="30" eb="31">
      <t>エン</t>
    </rPh>
    <rPh sb="37" eb="39">
      <t>エイセイ</t>
    </rPh>
    <rPh sb="39" eb="42">
      <t>カンリトウ</t>
    </rPh>
    <rPh sb="43" eb="45">
      <t>イッソウ</t>
    </rPh>
    <rPh sb="45" eb="46">
      <t>ツト</t>
    </rPh>
    <phoneticPr fontId="22"/>
  </si>
  <si>
    <t>（２）　宿泊サービス【宿泊サービス実施事業所のみ回答】</t>
    <rPh sb="4" eb="6">
      <t>シュクハク</t>
    </rPh>
    <rPh sb="11" eb="13">
      <t>シュクハク</t>
    </rPh>
    <rPh sb="17" eb="19">
      <t>ジッシ</t>
    </rPh>
    <rPh sb="19" eb="21">
      <t>ジギョウ</t>
    </rPh>
    <rPh sb="21" eb="22">
      <t>ショ</t>
    </rPh>
    <rPh sb="24" eb="26">
      <t>カイトウ</t>
    </rPh>
    <phoneticPr fontId="22"/>
  </si>
  <si>
    <t>　指針の内容を理解し、提供開始前にサービス内容を市に届け出ている。</t>
    <phoneticPr fontId="22"/>
  </si>
  <si>
    <t>　宿泊サービスの届出内容に変更があったときは、市に届け出ている。</t>
    <phoneticPr fontId="22"/>
  </si>
  <si>
    <t>（１）　内容及び手続きの説明及び同意</t>
    <rPh sb="4" eb="6">
      <t>ナイヨウ</t>
    </rPh>
    <rPh sb="6" eb="7">
      <t>オヨ</t>
    </rPh>
    <rPh sb="8" eb="10">
      <t>テツヅ</t>
    </rPh>
    <rPh sb="12" eb="14">
      <t>セツメイ</t>
    </rPh>
    <rPh sb="14" eb="15">
      <t>オヨ</t>
    </rPh>
    <rPh sb="16" eb="18">
      <t>ドウイ</t>
    </rPh>
    <phoneticPr fontId="22"/>
  </si>
  <si>
    <t>（２）　提供拒否の禁止</t>
    <rPh sb="4" eb="6">
      <t>テイキョウ</t>
    </rPh>
    <rPh sb="6" eb="8">
      <t>キョヒ</t>
    </rPh>
    <rPh sb="9" eb="11">
      <t>キンシ</t>
    </rPh>
    <phoneticPr fontId="22"/>
  </si>
  <si>
    <t>　正当な理由なくサービスの提供を拒んでいない。</t>
    <rPh sb="1" eb="3">
      <t>セイトウ</t>
    </rPh>
    <rPh sb="4" eb="6">
      <t>リユウ</t>
    </rPh>
    <rPh sb="13" eb="15">
      <t>テイキョウ</t>
    </rPh>
    <rPh sb="16" eb="17">
      <t>コバ</t>
    </rPh>
    <phoneticPr fontId="22"/>
  </si>
  <si>
    <t>（３）　サービス提供困難時の対応</t>
    <rPh sb="8" eb="10">
      <t>テイキョウ</t>
    </rPh>
    <rPh sb="10" eb="12">
      <t>コンナン</t>
    </rPh>
    <rPh sb="12" eb="13">
      <t>トキ</t>
    </rPh>
    <rPh sb="14" eb="16">
      <t>タイオウ</t>
    </rPh>
    <phoneticPr fontId="22"/>
  </si>
  <si>
    <t>　正当な理由により、利用申込者に対し自ら適切なサービスを提供することが困難であると認めた場合、当該利用申込者に係る居宅介護支援事業者への連絡、適当な他の指定地域密着型通所介護事業者等の紹介その他の必要な措置を速やかに講じている。</t>
    <rPh sb="1" eb="3">
      <t>セイトウ</t>
    </rPh>
    <rPh sb="4" eb="6">
      <t>リユウ</t>
    </rPh>
    <rPh sb="10" eb="12">
      <t>リヨウ</t>
    </rPh>
    <rPh sb="12" eb="14">
      <t>モウシコミ</t>
    </rPh>
    <rPh sb="14" eb="15">
      <t>シャ</t>
    </rPh>
    <rPh sb="16" eb="17">
      <t>タイ</t>
    </rPh>
    <rPh sb="18" eb="19">
      <t>ミズカ</t>
    </rPh>
    <rPh sb="20" eb="22">
      <t>テキセツ</t>
    </rPh>
    <rPh sb="28" eb="30">
      <t>テイキョウ</t>
    </rPh>
    <rPh sb="35" eb="37">
      <t>コンナン</t>
    </rPh>
    <rPh sb="41" eb="42">
      <t>ミト</t>
    </rPh>
    <rPh sb="44" eb="46">
      <t>バアイ</t>
    </rPh>
    <rPh sb="47" eb="49">
      <t>トウガイ</t>
    </rPh>
    <rPh sb="49" eb="51">
      <t>リヨウ</t>
    </rPh>
    <rPh sb="51" eb="53">
      <t>モウシコミ</t>
    </rPh>
    <rPh sb="53" eb="54">
      <t>シャ</t>
    </rPh>
    <rPh sb="55" eb="56">
      <t>カカ</t>
    </rPh>
    <rPh sb="57" eb="59">
      <t>キョタク</t>
    </rPh>
    <rPh sb="59" eb="61">
      <t>カイゴ</t>
    </rPh>
    <rPh sb="61" eb="63">
      <t>シエン</t>
    </rPh>
    <rPh sb="63" eb="66">
      <t>ジギョウシャ</t>
    </rPh>
    <rPh sb="68" eb="70">
      <t>レンラク</t>
    </rPh>
    <rPh sb="71" eb="73">
      <t>テキトウ</t>
    </rPh>
    <rPh sb="74" eb="75">
      <t>タ</t>
    </rPh>
    <rPh sb="76" eb="78">
      <t>シテイ</t>
    </rPh>
    <rPh sb="78" eb="80">
      <t>チイキ</t>
    </rPh>
    <rPh sb="80" eb="83">
      <t>ミッチャクガタ</t>
    </rPh>
    <rPh sb="83" eb="85">
      <t>ツウショ</t>
    </rPh>
    <rPh sb="85" eb="87">
      <t>カイゴ</t>
    </rPh>
    <rPh sb="87" eb="90">
      <t>ジギョウシャ</t>
    </rPh>
    <rPh sb="90" eb="91">
      <t>トウ</t>
    </rPh>
    <rPh sb="92" eb="94">
      <t>ショウカイ</t>
    </rPh>
    <rPh sb="96" eb="97">
      <t>タ</t>
    </rPh>
    <rPh sb="98" eb="100">
      <t>ヒツヨウ</t>
    </rPh>
    <rPh sb="101" eb="103">
      <t>ソチ</t>
    </rPh>
    <rPh sb="104" eb="105">
      <t>スミ</t>
    </rPh>
    <rPh sb="108" eb="109">
      <t>コウ</t>
    </rPh>
    <phoneticPr fontId="22"/>
  </si>
  <si>
    <t>（４）　受給資格等の確認</t>
    <rPh sb="4" eb="6">
      <t>ジュキュウ</t>
    </rPh>
    <rPh sb="6" eb="8">
      <t>シカク</t>
    </rPh>
    <rPh sb="8" eb="9">
      <t>トウ</t>
    </rPh>
    <rPh sb="10" eb="12">
      <t>カクニン</t>
    </rPh>
    <phoneticPr fontId="22"/>
  </si>
  <si>
    <t>　サービスの提供を求められた場合は、その者の掲示する被保険者証によって、被保険者資格、要介護認定の有無及び要介護認定の有効期間を確認している。</t>
    <rPh sb="6" eb="8">
      <t>テイキョウ</t>
    </rPh>
    <rPh sb="9" eb="10">
      <t>モト</t>
    </rPh>
    <rPh sb="14" eb="16">
      <t>バアイ</t>
    </rPh>
    <rPh sb="20" eb="21">
      <t>モノ</t>
    </rPh>
    <rPh sb="22" eb="24">
      <t>ケイジ</t>
    </rPh>
    <rPh sb="26" eb="30">
      <t>ヒホケンシャ</t>
    </rPh>
    <rPh sb="30" eb="31">
      <t>ショウ</t>
    </rPh>
    <rPh sb="36" eb="40">
      <t>ヒホケンシャ</t>
    </rPh>
    <rPh sb="40" eb="42">
      <t>シカク</t>
    </rPh>
    <rPh sb="43" eb="44">
      <t>ヨウ</t>
    </rPh>
    <rPh sb="44" eb="46">
      <t>カイゴ</t>
    </rPh>
    <rPh sb="46" eb="48">
      <t>ニンテイ</t>
    </rPh>
    <rPh sb="49" eb="51">
      <t>ウム</t>
    </rPh>
    <rPh sb="51" eb="52">
      <t>オヨ</t>
    </rPh>
    <rPh sb="53" eb="54">
      <t>ヨウ</t>
    </rPh>
    <rPh sb="54" eb="56">
      <t>カイゴ</t>
    </rPh>
    <rPh sb="56" eb="58">
      <t>ニンテイ</t>
    </rPh>
    <rPh sb="59" eb="61">
      <t>ユウコウ</t>
    </rPh>
    <rPh sb="61" eb="63">
      <t>キカン</t>
    </rPh>
    <rPh sb="64" eb="66">
      <t>カクニン</t>
    </rPh>
    <phoneticPr fontId="22"/>
  </si>
  <si>
    <t>　被保険者証に、認定審査会意見が記載されているときは、当該認定審査会意見に配慮してサービスを提供するよう努めている。</t>
    <rPh sb="1" eb="5">
      <t>ヒホケンシャ</t>
    </rPh>
    <rPh sb="5" eb="6">
      <t>ショウ</t>
    </rPh>
    <rPh sb="8" eb="10">
      <t>ニンテイ</t>
    </rPh>
    <rPh sb="10" eb="13">
      <t>シンサカイ</t>
    </rPh>
    <rPh sb="13" eb="15">
      <t>イケン</t>
    </rPh>
    <rPh sb="16" eb="18">
      <t>キサイ</t>
    </rPh>
    <rPh sb="27" eb="29">
      <t>トウガイ</t>
    </rPh>
    <rPh sb="29" eb="31">
      <t>ニンテイ</t>
    </rPh>
    <rPh sb="31" eb="34">
      <t>シンサカイ</t>
    </rPh>
    <rPh sb="34" eb="36">
      <t>イケン</t>
    </rPh>
    <rPh sb="37" eb="39">
      <t>ハイリョ</t>
    </rPh>
    <rPh sb="46" eb="48">
      <t>テイキョウ</t>
    </rPh>
    <rPh sb="52" eb="53">
      <t>ツト</t>
    </rPh>
    <phoneticPr fontId="22"/>
  </si>
  <si>
    <t>（５）　要介護の申請に係る援助</t>
    <rPh sb="4" eb="5">
      <t>ヨウ</t>
    </rPh>
    <rPh sb="5" eb="7">
      <t>カイゴ</t>
    </rPh>
    <rPh sb="8" eb="10">
      <t>シンセイ</t>
    </rPh>
    <rPh sb="11" eb="12">
      <t>カカ</t>
    </rPh>
    <rPh sb="13" eb="15">
      <t>エンジョ</t>
    </rPh>
    <phoneticPr fontId="22"/>
  </si>
  <si>
    <t>　居宅介護支援が利用者に対して行われていない等の場合であって必要と認めるときは、要介護認定の更新の申請が、遅くとも当該利用者が受けている要介護認定の有効期間が終了する日の30日前までに行われるよう、必要な援助を行っている。</t>
    <rPh sb="1" eb="3">
      <t>キョタク</t>
    </rPh>
    <rPh sb="3" eb="5">
      <t>カイゴ</t>
    </rPh>
    <rPh sb="5" eb="7">
      <t>シエン</t>
    </rPh>
    <rPh sb="8" eb="11">
      <t>リヨウシャ</t>
    </rPh>
    <rPh sb="12" eb="13">
      <t>タイ</t>
    </rPh>
    <rPh sb="15" eb="16">
      <t>オコナ</t>
    </rPh>
    <rPh sb="22" eb="23">
      <t>トウ</t>
    </rPh>
    <rPh sb="24" eb="26">
      <t>バアイ</t>
    </rPh>
    <rPh sb="30" eb="32">
      <t>ヒツヨウ</t>
    </rPh>
    <rPh sb="33" eb="34">
      <t>ミト</t>
    </rPh>
    <rPh sb="40" eb="41">
      <t>ヨウ</t>
    </rPh>
    <rPh sb="41" eb="43">
      <t>カイゴ</t>
    </rPh>
    <rPh sb="43" eb="45">
      <t>ニンテイ</t>
    </rPh>
    <rPh sb="46" eb="48">
      <t>コウシン</t>
    </rPh>
    <rPh sb="49" eb="51">
      <t>シンセイ</t>
    </rPh>
    <rPh sb="53" eb="54">
      <t>オソ</t>
    </rPh>
    <rPh sb="57" eb="59">
      <t>トウガイ</t>
    </rPh>
    <rPh sb="59" eb="62">
      <t>リヨウシャ</t>
    </rPh>
    <rPh sb="63" eb="64">
      <t>ウ</t>
    </rPh>
    <rPh sb="68" eb="69">
      <t>ヨウ</t>
    </rPh>
    <rPh sb="69" eb="71">
      <t>カイゴ</t>
    </rPh>
    <rPh sb="71" eb="73">
      <t>ニンテイ</t>
    </rPh>
    <rPh sb="74" eb="76">
      <t>ユウコウ</t>
    </rPh>
    <rPh sb="76" eb="78">
      <t>キカン</t>
    </rPh>
    <rPh sb="79" eb="81">
      <t>シュウリョウ</t>
    </rPh>
    <rPh sb="83" eb="84">
      <t>ヒ</t>
    </rPh>
    <rPh sb="87" eb="88">
      <t>ニチ</t>
    </rPh>
    <rPh sb="88" eb="89">
      <t>マエ</t>
    </rPh>
    <rPh sb="92" eb="93">
      <t>オコナ</t>
    </rPh>
    <rPh sb="99" eb="101">
      <t>ヒツヨウ</t>
    </rPh>
    <rPh sb="102" eb="104">
      <t>エンジョ</t>
    </rPh>
    <rPh sb="105" eb="106">
      <t>オコナ</t>
    </rPh>
    <phoneticPr fontId="22"/>
  </si>
  <si>
    <t>（６）　心身の状況等の把握</t>
    <rPh sb="4" eb="6">
      <t>シンシン</t>
    </rPh>
    <rPh sb="7" eb="9">
      <t>ジョウキョウ</t>
    </rPh>
    <rPh sb="9" eb="10">
      <t>トウ</t>
    </rPh>
    <rPh sb="11" eb="13">
      <t>ハアク</t>
    </rPh>
    <phoneticPr fontId="22"/>
  </si>
  <si>
    <t>　サービスの提供に当たっては、利用者に係る居宅介護支援事業者が開催するサービス担当者会議等を通じて、利用者の心身の状況、その置かれている環境、他の保健医療サービス又は福祉サービスの利用状況等の把握に努めている。</t>
    <rPh sb="6" eb="8">
      <t>テイキョウ</t>
    </rPh>
    <rPh sb="9" eb="10">
      <t>ア</t>
    </rPh>
    <rPh sb="15" eb="18">
      <t>リヨウシャ</t>
    </rPh>
    <rPh sb="19" eb="20">
      <t>カカ</t>
    </rPh>
    <rPh sb="21" eb="30">
      <t>キョタクカイゴシエンジギョウシャ</t>
    </rPh>
    <rPh sb="31" eb="33">
      <t>カイサイ</t>
    </rPh>
    <rPh sb="39" eb="42">
      <t>タントウシャ</t>
    </rPh>
    <rPh sb="42" eb="44">
      <t>カイギ</t>
    </rPh>
    <rPh sb="44" eb="45">
      <t>トウ</t>
    </rPh>
    <rPh sb="46" eb="47">
      <t>ツウ</t>
    </rPh>
    <rPh sb="50" eb="53">
      <t>リヨウシャ</t>
    </rPh>
    <rPh sb="54" eb="56">
      <t>シンシン</t>
    </rPh>
    <rPh sb="57" eb="59">
      <t>ジョウキョウ</t>
    </rPh>
    <rPh sb="62" eb="63">
      <t>オ</t>
    </rPh>
    <rPh sb="68" eb="70">
      <t>カンキョウ</t>
    </rPh>
    <rPh sb="71" eb="72">
      <t>タ</t>
    </rPh>
    <rPh sb="73" eb="75">
      <t>ホケン</t>
    </rPh>
    <rPh sb="75" eb="77">
      <t>イリョウ</t>
    </rPh>
    <rPh sb="81" eb="82">
      <t>マタ</t>
    </rPh>
    <rPh sb="83" eb="85">
      <t>フクシ</t>
    </rPh>
    <rPh sb="90" eb="92">
      <t>リヨウ</t>
    </rPh>
    <rPh sb="92" eb="94">
      <t>ジョウキョウ</t>
    </rPh>
    <rPh sb="94" eb="95">
      <t>トウ</t>
    </rPh>
    <rPh sb="96" eb="98">
      <t>ハアク</t>
    </rPh>
    <rPh sb="99" eb="100">
      <t>ツト</t>
    </rPh>
    <phoneticPr fontId="22"/>
  </si>
  <si>
    <t>（７）　指定居宅介護支援事業者等との連携</t>
    <rPh sb="4" eb="6">
      <t>シテイ</t>
    </rPh>
    <rPh sb="6" eb="8">
      <t>キョタク</t>
    </rPh>
    <rPh sb="8" eb="10">
      <t>カイゴ</t>
    </rPh>
    <rPh sb="10" eb="12">
      <t>シエン</t>
    </rPh>
    <rPh sb="12" eb="15">
      <t>ジギョウシャ</t>
    </rPh>
    <rPh sb="15" eb="16">
      <t>トウ</t>
    </rPh>
    <rPh sb="18" eb="20">
      <t>レンケイ</t>
    </rPh>
    <phoneticPr fontId="22"/>
  </si>
  <si>
    <t>（８）　法定代理受領サービスの提供を受けるための援助</t>
    <rPh sb="4" eb="6">
      <t>ホウテイ</t>
    </rPh>
    <rPh sb="6" eb="8">
      <t>ダイリ</t>
    </rPh>
    <rPh sb="8" eb="10">
      <t>ジュリョウ</t>
    </rPh>
    <rPh sb="15" eb="17">
      <t>テイキョウ</t>
    </rPh>
    <rPh sb="18" eb="19">
      <t>ウ</t>
    </rPh>
    <rPh sb="24" eb="26">
      <t>エンジョ</t>
    </rPh>
    <phoneticPr fontId="22"/>
  </si>
  <si>
    <t>　サービスの提供の開始に際し、利用申込者が介護保険法施行規則第65条の4各号のいずれにも該当しないときは、当該利用申込者又はその家族に対し、居宅サービス計画の作成を居宅介護支援事業者に依頼する旨を市町村に対して届け出ること等により、サービスの提供を法定代理受領サービスとして受け取ることができる旨を説明し、居宅介護支援事業者に関する情報を提供することその他の法定代理受領サービスを行うために必要な援助を行っている。</t>
    <rPh sb="6" eb="8">
      <t>テイキョウ</t>
    </rPh>
    <rPh sb="9" eb="11">
      <t>カイシ</t>
    </rPh>
    <rPh sb="12" eb="13">
      <t>サイ</t>
    </rPh>
    <rPh sb="15" eb="17">
      <t>リヨウ</t>
    </rPh>
    <rPh sb="17" eb="19">
      <t>モウシコミ</t>
    </rPh>
    <rPh sb="19" eb="20">
      <t>シャ</t>
    </rPh>
    <rPh sb="21" eb="23">
      <t>カイゴ</t>
    </rPh>
    <rPh sb="23" eb="25">
      <t>ホケン</t>
    </rPh>
    <rPh sb="25" eb="26">
      <t>ホウ</t>
    </rPh>
    <rPh sb="26" eb="28">
      <t>セコウ</t>
    </rPh>
    <rPh sb="28" eb="30">
      <t>キソク</t>
    </rPh>
    <rPh sb="30" eb="31">
      <t>ダイ</t>
    </rPh>
    <rPh sb="33" eb="34">
      <t>ジョウ</t>
    </rPh>
    <rPh sb="36" eb="38">
      <t>カクゴウ</t>
    </rPh>
    <rPh sb="44" eb="46">
      <t>ガイトウ</t>
    </rPh>
    <rPh sb="53" eb="55">
      <t>トウガイ</t>
    </rPh>
    <rPh sb="55" eb="57">
      <t>リヨウ</t>
    </rPh>
    <rPh sb="57" eb="59">
      <t>モウシコミ</t>
    </rPh>
    <rPh sb="59" eb="60">
      <t>シャ</t>
    </rPh>
    <rPh sb="60" eb="61">
      <t>マタ</t>
    </rPh>
    <rPh sb="64" eb="66">
      <t>カゾク</t>
    </rPh>
    <rPh sb="67" eb="68">
      <t>タイ</t>
    </rPh>
    <rPh sb="70" eb="72">
      <t>キョタク</t>
    </rPh>
    <rPh sb="76" eb="78">
      <t>ケイカク</t>
    </rPh>
    <rPh sb="79" eb="81">
      <t>サクセイ</t>
    </rPh>
    <rPh sb="82" eb="84">
      <t>キョタク</t>
    </rPh>
    <rPh sb="84" eb="86">
      <t>カイゴ</t>
    </rPh>
    <rPh sb="86" eb="88">
      <t>シエン</t>
    </rPh>
    <rPh sb="88" eb="91">
      <t>ジギョウシャ</t>
    </rPh>
    <rPh sb="92" eb="94">
      <t>イライ</t>
    </rPh>
    <rPh sb="96" eb="97">
      <t>ムネ</t>
    </rPh>
    <rPh sb="98" eb="101">
      <t>シチョウソン</t>
    </rPh>
    <rPh sb="102" eb="103">
      <t>タイ</t>
    </rPh>
    <rPh sb="105" eb="106">
      <t>トド</t>
    </rPh>
    <rPh sb="107" eb="108">
      <t>デ</t>
    </rPh>
    <rPh sb="111" eb="112">
      <t>トウ</t>
    </rPh>
    <rPh sb="121" eb="123">
      <t>テイキョウ</t>
    </rPh>
    <rPh sb="124" eb="126">
      <t>ホウテイ</t>
    </rPh>
    <rPh sb="126" eb="128">
      <t>ダイリ</t>
    </rPh>
    <rPh sb="128" eb="130">
      <t>ジュリョウ</t>
    </rPh>
    <rPh sb="137" eb="138">
      <t>ウ</t>
    </rPh>
    <rPh sb="139" eb="140">
      <t>ト</t>
    </rPh>
    <rPh sb="147" eb="148">
      <t>ムネ</t>
    </rPh>
    <rPh sb="149" eb="151">
      <t>セツメイ</t>
    </rPh>
    <rPh sb="153" eb="155">
      <t>キョタク</t>
    </rPh>
    <rPh sb="155" eb="157">
      <t>カイゴ</t>
    </rPh>
    <rPh sb="157" eb="159">
      <t>シエン</t>
    </rPh>
    <rPh sb="159" eb="162">
      <t>ジギョウシャ</t>
    </rPh>
    <rPh sb="163" eb="164">
      <t>カン</t>
    </rPh>
    <rPh sb="166" eb="168">
      <t>ジョウホウ</t>
    </rPh>
    <rPh sb="169" eb="171">
      <t>テイキョウ</t>
    </rPh>
    <rPh sb="177" eb="178">
      <t>タ</t>
    </rPh>
    <rPh sb="179" eb="181">
      <t>ホウテイ</t>
    </rPh>
    <rPh sb="181" eb="183">
      <t>ダイリ</t>
    </rPh>
    <rPh sb="183" eb="185">
      <t>ジュリョウ</t>
    </rPh>
    <rPh sb="190" eb="191">
      <t>オコナ</t>
    </rPh>
    <rPh sb="195" eb="197">
      <t>ヒツヨウ</t>
    </rPh>
    <rPh sb="198" eb="200">
      <t>エンジョ</t>
    </rPh>
    <rPh sb="201" eb="202">
      <t>オコナ</t>
    </rPh>
    <phoneticPr fontId="22"/>
  </si>
  <si>
    <t>（９）　居宅サービス計画に沿ったサービスの提供</t>
    <rPh sb="4" eb="6">
      <t>キョタク</t>
    </rPh>
    <rPh sb="10" eb="12">
      <t>ケイカク</t>
    </rPh>
    <rPh sb="13" eb="14">
      <t>ソ</t>
    </rPh>
    <rPh sb="21" eb="23">
      <t>テイキョウ</t>
    </rPh>
    <phoneticPr fontId="22"/>
  </si>
  <si>
    <t>　居宅サービス計画が作成されている場合は、当該居宅サービス計画に沿ったサービスを提供している。</t>
    <rPh sb="1" eb="3">
      <t>キョタク</t>
    </rPh>
    <rPh sb="7" eb="9">
      <t>ケイカク</t>
    </rPh>
    <rPh sb="10" eb="12">
      <t>サクセイ</t>
    </rPh>
    <rPh sb="17" eb="19">
      <t>バアイ</t>
    </rPh>
    <rPh sb="21" eb="23">
      <t>トウガイ</t>
    </rPh>
    <rPh sb="23" eb="25">
      <t>キョタク</t>
    </rPh>
    <rPh sb="29" eb="31">
      <t>ケイカク</t>
    </rPh>
    <rPh sb="32" eb="33">
      <t>ソ</t>
    </rPh>
    <rPh sb="40" eb="42">
      <t>テイキョウ</t>
    </rPh>
    <phoneticPr fontId="22"/>
  </si>
  <si>
    <t>（10）　居宅サービス計画等の変更の援助</t>
    <rPh sb="5" eb="7">
      <t>キョタク</t>
    </rPh>
    <rPh sb="11" eb="13">
      <t>ケイカク</t>
    </rPh>
    <rPh sb="13" eb="14">
      <t>トウ</t>
    </rPh>
    <rPh sb="15" eb="17">
      <t>ヘンコウ</t>
    </rPh>
    <rPh sb="18" eb="20">
      <t>エンジョ</t>
    </rPh>
    <phoneticPr fontId="22"/>
  </si>
  <si>
    <t>　利用者が居宅サービス計画の変更を希望する場合は、当該利用者に係る居宅介護支援事業者への連絡その他の必要な援助を行っている。
※サービスを追加する場合に当該サービスを法定代理受領サービスとして利用する場合には支給限度額の範囲内で居宅サービス計画を変更する必要がある旨の説明その他必要な援助を行っている。</t>
    <rPh sb="1" eb="4">
      <t>リヨウシャ</t>
    </rPh>
    <rPh sb="5" eb="7">
      <t>キョタク</t>
    </rPh>
    <rPh sb="11" eb="13">
      <t>ケイカク</t>
    </rPh>
    <rPh sb="14" eb="16">
      <t>ヘンコウ</t>
    </rPh>
    <rPh sb="17" eb="19">
      <t>キボウ</t>
    </rPh>
    <rPh sb="21" eb="23">
      <t>バアイ</t>
    </rPh>
    <rPh sb="25" eb="27">
      <t>トウガイ</t>
    </rPh>
    <rPh sb="27" eb="30">
      <t>リヨウシャ</t>
    </rPh>
    <rPh sb="31" eb="32">
      <t>カカ</t>
    </rPh>
    <rPh sb="33" eb="42">
      <t>キョタクカイゴシエンジギョウシャ</t>
    </rPh>
    <rPh sb="44" eb="46">
      <t>レンラク</t>
    </rPh>
    <rPh sb="48" eb="49">
      <t>タ</t>
    </rPh>
    <rPh sb="50" eb="52">
      <t>ヒツヨウ</t>
    </rPh>
    <rPh sb="53" eb="55">
      <t>エンジョ</t>
    </rPh>
    <rPh sb="56" eb="57">
      <t>オコナ</t>
    </rPh>
    <phoneticPr fontId="22"/>
  </si>
  <si>
    <t>（11）　サービスの提供の記録</t>
    <rPh sb="10" eb="12">
      <t>テイキョウ</t>
    </rPh>
    <rPh sb="13" eb="15">
      <t>キロク</t>
    </rPh>
    <phoneticPr fontId="22"/>
  </si>
  <si>
    <t>　サービスを提供した際には、当該サービスの提供日及び内容、当該サービスについて介護保険法第42条の2第6項の規定により利用者に代わって支払を受ける保険給付の額その他必要な事項を、利用者の居宅サービス計画を記載した書面又はサービス利用票等に記載している。</t>
    <rPh sb="6" eb="8">
      <t>テイキョウ</t>
    </rPh>
    <rPh sb="10" eb="11">
      <t>サイ</t>
    </rPh>
    <rPh sb="14" eb="16">
      <t>トウガイ</t>
    </rPh>
    <rPh sb="21" eb="23">
      <t>テイキョウ</t>
    </rPh>
    <rPh sb="23" eb="24">
      <t>ビ</t>
    </rPh>
    <rPh sb="24" eb="25">
      <t>オヨ</t>
    </rPh>
    <rPh sb="26" eb="28">
      <t>ナイヨウ</t>
    </rPh>
    <rPh sb="29" eb="31">
      <t>トウガイ</t>
    </rPh>
    <rPh sb="39" eb="41">
      <t>カイゴ</t>
    </rPh>
    <rPh sb="41" eb="43">
      <t>ホケン</t>
    </rPh>
    <rPh sb="43" eb="44">
      <t>ホウ</t>
    </rPh>
    <rPh sb="44" eb="45">
      <t>ダイ</t>
    </rPh>
    <rPh sb="47" eb="48">
      <t>ジョウ</t>
    </rPh>
    <rPh sb="50" eb="51">
      <t>ダイ</t>
    </rPh>
    <rPh sb="52" eb="53">
      <t>コウ</t>
    </rPh>
    <rPh sb="54" eb="56">
      <t>キテイ</t>
    </rPh>
    <rPh sb="59" eb="62">
      <t>リヨウシャ</t>
    </rPh>
    <rPh sb="63" eb="64">
      <t>カ</t>
    </rPh>
    <rPh sb="67" eb="69">
      <t>シハラ</t>
    </rPh>
    <rPh sb="70" eb="71">
      <t>ウ</t>
    </rPh>
    <rPh sb="73" eb="75">
      <t>ホケン</t>
    </rPh>
    <rPh sb="75" eb="77">
      <t>キュウフ</t>
    </rPh>
    <rPh sb="78" eb="79">
      <t>ガク</t>
    </rPh>
    <rPh sb="81" eb="82">
      <t>タ</t>
    </rPh>
    <rPh sb="82" eb="84">
      <t>ヒツヨウ</t>
    </rPh>
    <rPh sb="85" eb="87">
      <t>ジコウ</t>
    </rPh>
    <rPh sb="89" eb="92">
      <t>リヨウシャ</t>
    </rPh>
    <rPh sb="93" eb="95">
      <t>キョタク</t>
    </rPh>
    <rPh sb="99" eb="101">
      <t>ケイカク</t>
    </rPh>
    <rPh sb="102" eb="104">
      <t>キサイ</t>
    </rPh>
    <rPh sb="106" eb="108">
      <t>ショメン</t>
    </rPh>
    <rPh sb="108" eb="109">
      <t>マタ</t>
    </rPh>
    <rPh sb="114" eb="116">
      <t>リヨウ</t>
    </rPh>
    <rPh sb="116" eb="117">
      <t>ヒョウ</t>
    </rPh>
    <rPh sb="117" eb="118">
      <t>トウ</t>
    </rPh>
    <rPh sb="119" eb="121">
      <t>キサイ</t>
    </rPh>
    <phoneticPr fontId="22"/>
  </si>
  <si>
    <t>　サービスを提供した際には、提供した具体的なサービスの内容等を記録するとともに、利用者からの申出があった場合には、文書の交付その他適切な方法（利用者の用意する手帳への記載等）により、その情報を利用者に対して提供している。</t>
    <rPh sb="6" eb="8">
      <t>テイキョウ</t>
    </rPh>
    <rPh sb="10" eb="11">
      <t>サイ</t>
    </rPh>
    <rPh sb="14" eb="16">
      <t>テイキョウ</t>
    </rPh>
    <rPh sb="18" eb="21">
      <t>グタイテキ</t>
    </rPh>
    <rPh sb="27" eb="29">
      <t>ナイヨウ</t>
    </rPh>
    <rPh sb="29" eb="30">
      <t>トウ</t>
    </rPh>
    <rPh sb="31" eb="33">
      <t>キロク</t>
    </rPh>
    <rPh sb="40" eb="43">
      <t>リヨウシャ</t>
    </rPh>
    <rPh sb="46" eb="48">
      <t>モウシデ</t>
    </rPh>
    <rPh sb="52" eb="54">
      <t>バアイ</t>
    </rPh>
    <rPh sb="57" eb="59">
      <t>ブンショ</t>
    </rPh>
    <rPh sb="60" eb="62">
      <t>コウフ</t>
    </rPh>
    <rPh sb="64" eb="65">
      <t>タ</t>
    </rPh>
    <rPh sb="65" eb="67">
      <t>テキセツ</t>
    </rPh>
    <rPh sb="68" eb="70">
      <t>ホウホウ</t>
    </rPh>
    <rPh sb="71" eb="74">
      <t>リヨウシャ</t>
    </rPh>
    <rPh sb="75" eb="77">
      <t>ヨウイ</t>
    </rPh>
    <rPh sb="79" eb="81">
      <t>テチョウ</t>
    </rPh>
    <rPh sb="83" eb="85">
      <t>キサイ</t>
    </rPh>
    <rPh sb="85" eb="86">
      <t>トウ</t>
    </rPh>
    <rPh sb="93" eb="95">
      <t>ジョウホウ</t>
    </rPh>
    <rPh sb="96" eb="99">
      <t>リヨウシャ</t>
    </rPh>
    <rPh sb="100" eb="101">
      <t>タイ</t>
    </rPh>
    <rPh sb="103" eb="105">
      <t>テイキョウ</t>
    </rPh>
    <phoneticPr fontId="22"/>
  </si>
  <si>
    <t>　問2の具体的なサービスの内容等は、地域密着型通所介護計画に位置付けられている内容、利用者の状況を記載している。</t>
    <rPh sb="1" eb="2">
      <t>トイ</t>
    </rPh>
    <rPh sb="4" eb="7">
      <t>グタイテキ</t>
    </rPh>
    <rPh sb="13" eb="15">
      <t>ナイヨウ</t>
    </rPh>
    <rPh sb="15" eb="16">
      <t>トウ</t>
    </rPh>
    <rPh sb="18" eb="27">
      <t>チイキミッチャクガタツウショカイゴ</t>
    </rPh>
    <rPh sb="27" eb="29">
      <t>ケイカク</t>
    </rPh>
    <rPh sb="30" eb="33">
      <t>イチヅ</t>
    </rPh>
    <rPh sb="39" eb="41">
      <t>ナイヨウ</t>
    </rPh>
    <rPh sb="42" eb="45">
      <t>リヨウシャ</t>
    </rPh>
    <rPh sb="46" eb="48">
      <t>ジョウキョウ</t>
    </rPh>
    <rPh sb="49" eb="51">
      <t>キサイ</t>
    </rPh>
    <phoneticPr fontId="22"/>
  </si>
  <si>
    <t>問4</t>
    <rPh sb="0" eb="1">
      <t>トイ</t>
    </rPh>
    <phoneticPr fontId="22"/>
  </si>
  <si>
    <t>実際のサービス提供日、時間（開始時刻・終了時刻）、内容</t>
    <phoneticPr fontId="22"/>
  </si>
  <si>
    <t>利用者の心身の状況</t>
    <phoneticPr fontId="22"/>
  </si>
  <si>
    <t>入浴の有無等</t>
    <phoneticPr fontId="22"/>
  </si>
  <si>
    <t>送迎（片道、往復）の有無</t>
    <phoneticPr fontId="22"/>
  </si>
  <si>
    <t>送迎を行った利用者の送迎の記録
（事業所発着時間、利用者名、車輌の種別、運転者名）</t>
    <phoneticPr fontId="22"/>
  </si>
  <si>
    <t>（12）　利用料等の受領</t>
    <rPh sb="5" eb="8">
      <t>リヨウリョウ</t>
    </rPh>
    <rPh sb="8" eb="9">
      <t>トウ</t>
    </rPh>
    <rPh sb="10" eb="12">
      <t>ジュリョウ</t>
    </rPh>
    <phoneticPr fontId="22"/>
  </si>
  <si>
    <t>　法定代理受領サービスに該当するサービスを提供した際には、その利用者から利用料の一部として、当該サービスに係る地域密着型介護サービス費用基準額から当該指定地域密着型通所介護事業者に支払われる地域密着型介護サービス費の額を控除して得た額の支払を受けている。</t>
    <rPh sb="1" eb="3">
      <t>ホウテイ</t>
    </rPh>
    <rPh sb="3" eb="5">
      <t>ダイリ</t>
    </rPh>
    <rPh sb="5" eb="7">
      <t>ジュリョウ</t>
    </rPh>
    <rPh sb="12" eb="14">
      <t>ガイトウ</t>
    </rPh>
    <rPh sb="21" eb="23">
      <t>テイキョウ</t>
    </rPh>
    <rPh sb="25" eb="26">
      <t>サイ</t>
    </rPh>
    <rPh sb="31" eb="34">
      <t>リヨウシャ</t>
    </rPh>
    <rPh sb="36" eb="39">
      <t>リヨウリョウ</t>
    </rPh>
    <rPh sb="40" eb="42">
      <t>イチブ</t>
    </rPh>
    <rPh sb="46" eb="48">
      <t>トウガイ</t>
    </rPh>
    <rPh sb="53" eb="54">
      <t>カカ</t>
    </rPh>
    <rPh sb="66" eb="68">
      <t>ヒヨウ</t>
    </rPh>
    <rPh sb="68" eb="70">
      <t>キジュン</t>
    </rPh>
    <rPh sb="70" eb="71">
      <t>ガク</t>
    </rPh>
    <rPh sb="73" eb="75">
      <t>トウガイ</t>
    </rPh>
    <rPh sb="75" eb="77">
      <t>シテイ</t>
    </rPh>
    <rPh sb="77" eb="86">
      <t>チイキミッチャクガタツウショカイゴ</t>
    </rPh>
    <phoneticPr fontId="22"/>
  </si>
  <si>
    <t>利用者の選定により通常の事業の実施地域以外の地域に居住する利用者に対して行う送迎に要する費用</t>
    <phoneticPr fontId="22"/>
  </si>
  <si>
    <t>食事の提供に要する費用</t>
    <rPh sb="0" eb="2">
      <t>ショクジ</t>
    </rPh>
    <rPh sb="3" eb="5">
      <t>テイキョウ</t>
    </rPh>
    <rPh sb="6" eb="7">
      <t>ヨウ</t>
    </rPh>
    <rPh sb="9" eb="11">
      <t>ヒヨウ</t>
    </rPh>
    <phoneticPr fontId="22"/>
  </si>
  <si>
    <t>おむつ代</t>
    <rPh sb="3" eb="4">
      <t>ダイ</t>
    </rPh>
    <phoneticPr fontId="22"/>
  </si>
  <si>
    <t>その他日常生活費</t>
    <rPh sb="2" eb="3">
      <t>タ</t>
    </rPh>
    <rPh sb="3" eb="5">
      <t>ニチジョウ</t>
    </rPh>
    <rPh sb="5" eb="7">
      <t>セイカツ</t>
    </rPh>
    <rPh sb="7" eb="8">
      <t>ヒ</t>
    </rPh>
    <phoneticPr fontId="22"/>
  </si>
  <si>
    <t>　個別の費用ごとに内訳を記載した領収書を利用者へ発行している。</t>
    <phoneticPr fontId="22"/>
  </si>
  <si>
    <t>　その他日常生活費（身の回り品の費用、教養娯楽費、利用者全員で行うレクリエーションの費用、入浴時のタオル代等）を利用者から一律に徴収していない。</t>
    <phoneticPr fontId="22"/>
  </si>
  <si>
    <t>（13）　保険給付の請求のための証明書の交付</t>
    <rPh sb="5" eb="7">
      <t>ホケン</t>
    </rPh>
    <rPh sb="7" eb="9">
      <t>キュウフ</t>
    </rPh>
    <rPh sb="10" eb="12">
      <t>セイキュウ</t>
    </rPh>
    <rPh sb="16" eb="19">
      <t>ショウメイショ</t>
    </rPh>
    <rPh sb="20" eb="22">
      <t>コウフ</t>
    </rPh>
    <phoneticPr fontId="22"/>
  </si>
  <si>
    <t>（14）　指定地域密着型通所介護の基本取扱方針</t>
    <rPh sb="5" eb="7">
      <t>シテイ</t>
    </rPh>
    <rPh sb="7" eb="9">
      <t>チイキ</t>
    </rPh>
    <rPh sb="9" eb="12">
      <t>ミッチャクガタ</t>
    </rPh>
    <rPh sb="12" eb="14">
      <t>ツウショ</t>
    </rPh>
    <rPh sb="14" eb="16">
      <t>カイゴ</t>
    </rPh>
    <rPh sb="17" eb="19">
      <t>キホン</t>
    </rPh>
    <rPh sb="19" eb="21">
      <t>トリアツカイ</t>
    </rPh>
    <rPh sb="21" eb="23">
      <t>ホウシン</t>
    </rPh>
    <phoneticPr fontId="22"/>
  </si>
  <si>
    <t>　利用者の要介護状態の軽減又は悪化の防止に資するよう、その目標を設定し、計画的に行っている。</t>
    <phoneticPr fontId="22"/>
  </si>
  <si>
    <t>　自らその提供する指定地域密着型通所介護の質の評価を行い、常にその改善を図っている。</t>
    <phoneticPr fontId="22"/>
  </si>
  <si>
    <t>（15）　指定地域密着型通所介護の具体的取扱方針</t>
    <rPh sb="5" eb="7">
      <t>シテイ</t>
    </rPh>
    <rPh sb="7" eb="16">
      <t>チイキミッチャクガタツウショカイゴ</t>
    </rPh>
    <rPh sb="17" eb="20">
      <t>グタイテキ</t>
    </rPh>
    <rPh sb="20" eb="22">
      <t>トリアツカ</t>
    </rPh>
    <rPh sb="22" eb="24">
      <t>ホウシン</t>
    </rPh>
    <phoneticPr fontId="22"/>
  </si>
  <si>
    <t>　利用者が住み慣れた地域での生活を継続することができるよう、地域住民との交流や地域活動への参加を図りつつ、利用者の心身の状況を踏まえ、妥当適切にサービスを行っている。</t>
    <phoneticPr fontId="22"/>
  </si>
  <si>
    <t>　利用者一人一人の人格を尊重し、利用者がそれぞれの役割を持って日常生活を送ることができるよう配慮してサービスを行っている。</t>
    <phoneticPr fontId="22"/>
  </si>
  <si>
    <t>　サービスの提供に当たっては、地域密着型通所介護計画に基づき、漫然かつ画一的にならないように、利用者の機能訓練及びその者が日常生活を営むことができるよう必要な援助を行っている。</t>
    <phoneticPr fontId="22"/>
  </si>
  <si>
    <t>　地域密着型通所介護従業者は、サービスの提供に当たっては、懇切丁寧に行うことを旨とし、利用者又はその家族に対し、サービスの提供方法等（地域密着型通所介護計画の目標、内容、利用日の行事、日課等を含む）について、理解しやすいように説明を行っている。</t>
    <phoneticPr fontId="22"/>
  </si>
  <si>
    <t>　介護技術の進歩に対応し、適切な介護技術をもってサービスの提供を行っている。</t>
    <phoneticPr fontId="22"/>
  </si>
  <si>
    <t>　常に利用者の心身の状況を的確に把握しつつ、相談援助等の生活指導、機能訓練その他必要なサービスを、利用者の希望に添って適切に提供している。</t>
    <phoneticPr fontId="22"/>
  </si>
  <si>
    <t>　認知症である要介護者に対しては、必要に応じ、その特性に対応したサービスの提供ができる体制を整えている。</t>
    <phoneticPr fontId="22"/>
  </si>
  <si>
    <t>　利用者が日常生活を送る上で自らの役割を持つことにより、達成感や満足感を得、自信を回復するなどの効果が期待されるとともに、利用者にとって自らの日常生活の場であると実感できるよう必要な援助を行っている。</t>
    <rPh sb="5" eb="7">
      <t>ニチジョウ</t>
    </rPh>
    <rPh sb="7" eb="9">
      <t>セイカツ</t>
    </rPh>
    <rPh sb="10" eb="11">
      <t>オク</t>
    </rPh>
    <rPh sb="12" eb="13">
      <t>ウエ</t>
    </rPh>
    <rPh sb="14" eb="15">
      <t>ミズカ</t>
    </rPh>
    <rPh sb="17" eb="19">
      <t>ヤクワリ</t>
    </rPh>
    <rPh sb="20" eb="21">
      <t>モ</t>
    </rPh>
    <rPh sb="28" eb="31">
      <t>タッセイカン</t>
    </rPh>
    <rPh sb="32" eb="35">
      <t>マンゾクカン</t>
    </rPh>
    <rPh sb="36" eb="37">
      <t>エ</t>
    </rPh>
    <rPh sb="38" eb="40">
      <t>ジシン</t>
    </rPh>
    <rPh sb="41" eb="43">
      <t>カイフク</t>
    </rPh>
    <rPh sb="48" eb="50">
      <t>コウカ</t>
    </rPh>
    <rPh sb="51" eb="53">
      <t>キタイ</t>
    </rPh>
    <rPh sb="61" eb="64">
      <t>リヨウシャ</t>
    </rPh>
    <rPh sb="68" eb="69">
      <t>ミズカ</t>
    </rPh>
    <rPh sb="71" eb="73">
      <t>ニチジョウ</t>
    </rPh>
    <rPh sb="73" eb="75">
      <t>セイカツ</t>
    </rPh>
    <rPh sb="76" eb="77">
      <t>バ</t>
    </rPh>
    <rPh sb="81" eb="83">
      <t>ジッカン</t>
    </rPh>
    <rPh sb="88" eb="90">
      <t>ヒツヨウ</t>
    </rPh>
    <rPh sb="91" eb="93">
      <t>エンジョ</t>
    </rPh>
    <rPh sb="94" eb="95">
      <t>オコナ</t>
    </rPh>
    <phoneticPr fontId="22"/>
  </si>
  <si>
    <t>問9</t>
    <rPh sb="0" eb="1">
      <t>ト</t>
    </rPh>
    <phoneticPr fontId="22"/>
  </si>
  <si>
    <t>　サービスの提供に当たり、利用者の居宅（玄関）と指定地域密着型通所介護事業所との間で送迎を行っている。</t>
    <phoneticPr fontId="22"/>
  </si>
  <si>
    <t>（16）　地域密着型通所介護計画の作成</t>
    <rPh sb="5" eb="7">
      <t>チイキ</t>
    </rPh>
    <rPh sb="7" eb="10">
      <t>ミッチャクガタ</t>
    </rPh>
    <rPh sb="10" eb="12">
      <t>ツウショ</t>
    </rPh>
    <rPh sb="12" eb="14">
      <t>カイゴ</t>
    </rPh>
    <rPh sb="14" eb="16">
      <t>ケイカク</t>
    </rPh>
    <rPh sb="17" eb="19">
      <t>サクセイ</t>
    </rPh>
    <phoneticPr fontId="22"/>
  </si>
  <si>
    <t>　管理者は、利用者の心身の状況、希望及びその置かれている環境を踏まえて、機能訓練等の目標、当該目標を達成するための具体的なサービスの内容等を記載した地域密着型通所介護計画を作成している。</t>
    <phoneticPr fontId="22"/>
  </si>
  <si>
    <t>　地域密着型通所介護計画は、居宅サービス計画が作成されている場合は、当該居宅サービス計画の内容に沿って作成している。</t>
    <phoneticPr fontId="22"/>
  </si>
  <si>
    <t>　地域密着型通所介護計画は、サービスの提供に関わる従業者が共同して個々の利用者ごとに作成している。</t>
    <rPh sb="1" eb="3">
      <t>チイキ</t>
    </rPh>
    <rPh sb="3" eb="6">
      <t>ミッチャクガタ</t>
    </rPh>
    <rPh sb="6" eb="8">
      <t>ツウショ</t>
    </rPh>
    <rPh sb="8" eb="10">
      <t>カイゴ</t>
    </rPh>
    <rPh sb="10" eb="12">
      <t>ケイカク</t>
    </rPh>
    <rPh sb="19" eb="21">
      <t>テイキョウ</t>
    </rPh>
    <rPh sb="22" eb="23">
      <t>カカ</t>
    </rPh>
    <rPh sb="25" eb="28">
      <t>ジュウギョウシャ</t>
    </rPh>
    <rPh sb="29" eb="31">
      <t>キョウドウ</t>
    </rPh>
    <rPh sb="33" eb="35">
      <t>ココ</t>
    </rPh>
    <rPh sb="36" eb="39">
      <t>リヨウシャ</t>
    </rPh>
    <rPh sb="42" eb="44">
      <t>サクセイ</t>
    </rPh>
    <phoneticPr fontId="22"/>
  </si>
  <si>
    <t>　地域密着型通所介護計画作成後においても、当該計画に従ったサービスの実施状況及び目標の達成状況の記録を行い、必要に応じて計画の変更を行っている。</t>
    <phoneticPr fontId="22"/>
  </si>
  <si>
    <t>　計画の実施状況や評価（目標の達成状況等）についても、利用者又はその家族に説明を行っている。</t>
    <phoneticPr fontId="22"/>
  </si>
  <si>
    <t>問10</t>
    <rPh sb="0" eb="1">
      <t>ト</t>
    </rPh>
    <phoneticPr fontId="22"/>
  </si>
  <si>
    <t>　居宅サービス計画に基づきサービスを提供している指定地域密着型通所介護事業者は、当該居宅サービス計画を作成している指定居宅介護支援事業者から地域密着型通所介護計画の提供の求めがあった際には、当該地域密着型通所介護計画を提供している。</t>
    <phoneticPr fontId="22"/>
  </si>
  <si>
    <t>（17）　屋外サービスの提供</t>
    <rPh sb="5" eb="7">
      <t>オクガイ</t>
    </rPh>
    <rPh sb="12" eb="14">
      <t>テイキョウ</t>
    </rPh>
    <phoneticPr fontId="22"/>
  </si>
  <si>
    <t>　事業所の屋外でサービスを提供する場合は、あらかじめ地域密着型通所介護計画に位置付け、効果的な機能訓練等のサービスが提供できるものとなっている。
※要件を満たしていても、単に気分転換等を目的としたもの及び娯楽性の高いものは不可</t>
    <phoneticPr fontId="22"/>
  </si>
  <si>
    <t>（18）　利用者に関する市町村への通知</t>
    <rPh sb="5" eb="8">
      <t>リヨウシャ</t>
    </rPh>
    <rPh sb="9" eb="10">
      <t>カン</t>
    </rPh>
    <rPh sb="12" eb="15">
      <t>シチョウソン</t>
    </rPh>
    <rPh sb="17" eb="19">
      <t>ツウチ</t>
    </rPh>
    <phoneticPr fontId="22"/>
  </si>
  <si>
    <t>（19）　緊急時等の対応</t>
    <rPh sb="5" eb="8">
      <t>キンキュウジ</t>
    </rPh>
    <rPh sb="8" eb="9">
      <t>トウ</t>
    </rPh>
    <rPh sb="10" eb="12">
      <t>タイオウ</t>
    </rPh>
    <phoneticPr fontId="22"/>
  </si>
  <si>
    <t>　現に指定地域密着型通所介護の提供を行っているときに利用者に病状の急変等が生じた場合その他必要な場合には、速やかに主治の医師への連絡を行い指示を求める等の必要な措置を講じている。</t>
    <phoneticPr fontId="22"/>
  </si>
  <si>
    <t>（20）　管理者の責務</t>
    <rPh sb="5" eb="8">
      <t>カンリシャ</t>
    </rPh>
    <rPh sb="9" eb="11">
      <t>セキム</t>
    </rPh>
    <phoneticPr fontId="22"/>
  </si>
  <si>
    <t>（21）　運営規程</t>
    <rPh sb="5" eb="7">
      <t>ウンエイ</t>
    </rPh>
    <rPh sb="7" eb="9">
      <t>キテイ</t>
    </rPh>
    <phoneticPr fontId="22"/>
  </si>
  <si>
    <t>　指定地域密着型通所介護事業所ごとに、次に掲げる事業の運営についての重要事項に関する規程を定めている。　</t>
    <phoneticPr fontId="22"/>
  </si>
  <si>
    <t>事業の目的及び運営の方針</t>
    <rPh sb="0" eb="2">
      <t>ジギョウ</t>
    </rPh>
    <rPh sb="3" eb="5">
      <t>モクテキ</t>
    </rPh>
    <rPh sb="5" eb="6">
      <t>オヨ</t>
    </rPh>
    <rPh sb="7" eb="9">
      <t>ウンエイ</t>
    </rPh>
    <rPh sb="10" eb="12">
      <t>ホウシン</t>
    </rPh>
    <phoneticPr fontId="22"/>
  </si>
  <si>
    <t>従業者の職種、員数及び職務の内容＜単位ごとに＞</t>
    <rPh sb="0" eb="3">
      <t>ジュウギョウシャ</t>
    </rPh>
    <rPh sb="4" eb="6">
      <t>ショクシュ</t>
    </rPh>
    <rPh sb="7" eb="9">
      <t>インスウ</t>
    </rPh>
    <rPh sb="9" eb="10">
      <t>オヨ</t>
    </rPh>
    <rPh sb="11" eb="13">
      <t>ショクム</t>
    </rPh>
    <rPh sb="14" eb="16">
      <t>ナイヨウ</t>
    </rPh>
    <phoneticPr fontId="22"/>
  </si>
  <si>
    <t>営業日及び営業時間（サービス提供時間＜単位ごとに＞）</t>
    <rPh sb="0" eb="3">
      <t>エイギョウビ</t>
    </rPh>
    <rPh sb="3" eb="4">
      <t>オヨ</t>
    </rPh>
    <rPh sb="5" eb="7">
      <t>エイギョウ</t>
    </rPh>
    <rPh sb="7" eb="9">
      <t>ジカン</t>
    </rPh>
    <phoneticPr fontId="22"/>
  </si>
  <si>
    <t>指定地域密着型通所介護の利用定員＜単位ごとに＞</t>
    <rPh sb="0" eb="2">
      <t>シテイ</t>
    </rPh>
    <rPh sb="2" eb="11">
      <t>チイキミッチャクガタツウショカイゴ</t>
    </rPh>
    <rPh sb="12" eb="14">
      <t>リヨウ</t>
    </rPh>
    <rPh sb="14" eb="16">
      <t>テイイン</t>
    </rPh>
    <phoneticPr fontId="22"/>
  </si>
  <si>
    <t>指定地域密着型通所介護の内容及び利用料その他の費用の額（別紙料金表含む）</t>
    <rPh sb="0" eb="2">
      <t>シテイ</t>
    </rPh>
    <rPh sb="2" eb="11">
      <t>チイキミッチャクガタツウショカイゴ</t>
    </rPh>
    <rPh sb="12" eb="14">
      <t>ナイヨウ</t>
    </rPh>
    <rPh sb="14" eb="15">
      <t>オヨ</t>
    </rPh>
    <rPh sb="16" eb="19">
      <t>リヨウリョウ</t>
    </rPh>
    <rPh sb="21" eb="22">
      <t>タ</t>
    </rPh>
    <rPh sb="23" eb="25">
      <t>ヒヨウ</t>
    </rPh>
    <rPh sb="26" eb="27">
      <t>ガク</t>
    </rPh>
    <phoneticPr fontId="22"/>
  </si>
  <si>
    <t>通常の事業の実施地域</t>
    <rPh sb="0" eb="2">
      <t>ツウジョウ</t>
    </rPh>
    <rPh sb="3" eb="5">
      <t>ジギョウ</t>
    </rPh>
    <rPh sb="6" eb="8">
      <t>ジッシ</t>
    </rPh>
    <rPh sb="8" eb="10">
      <t>チイキ</t>
    </rPh>
    <phoneticPr fontId="22"/>
  </si>
  <si>
    <t>サービス利用に当たっての留意事項</t>
    <rPh sb="4" eb="6">
      <t>リヨウ</t>
    </rPh>
    <rPh sb="7" eb="8">
      <t>ア</t>
    </rPh>
    <rPh sb="12" eb="14">
      <t>リュウイ</t>
    </rPh>
    <rPh sb="14" eb="16">
      <t>ジコウ</t>
    </rPh>
    <phoneticPr fontId="22"/>
  </si>
  <si>
    <t>⑧</t>
    <phoneticPr fontId="22"/>
  </si>
  <si>
    <t>緊急時等における対応方法</t>
    <rPh sb="0" eb="3">
      <t>キンキュウジ</t>
    </rPh>
    <rPh sb="3" eb="4">
      <t>トウ</t>
    </rPh>
    <rPh sb="8" eb="10">
      <t>タイオウ</t>
    </rPh>
    <rPh sb="10" eb="12">
      <t>ホウホウ</t>
    </rPh>
    <phoneticPr fontId="22"/>
  </si>
  <si>
    <t>⑨</t>
    <phoneticPr fontId="22"/>
  </si>
  <si>
    <t>⑩</t>
    <phoneticPr fontId="22"/>
  </si>
  <si>
    <t>⑪</t>
    <phoneticPr fontId="22"/>
  </si>
  <si>
    <t>（22）　勤務体制の確保等</t>
    <rPh sb="5" eb="7">
      <t>キンム</t>
    </rPh>
    <rPh sb="7" eb="9">
      <t>タイセイ</t>
    </rPh>
    <rPh sb="10" eb="12">
      <t>カクホ</t>
    </rPh>
    <rPh sb="12" eb="13">
      <t>トウ</t>
    </rPh>
    <phoneticPr fontId="22"/>
  </si>
  <si>
    <t>　従業者の資質の向上のために、その研修の機会を確保している。</t>
    <phoneticPr fontId="22"/>
  </si>
  <si>
    <t>　月ごとの勤務表を作成し、従業者の日々の勤務時間、常勤・非常勤の別、専従の生活相談員、看護職員、介護職員及び機能訓練指導員の配置、管理者との兼務関係等を明確にしている。</t>
    <rPh sb="1" eb="2">
      <t>ツキ</t>
    </rPh>
    <rPh sb="5" eb="7">
      <t>キンム</t>
    </rPh>
    <rPh sb="7" eb="8">
      <t>ヒョウ</t>
    </rPh>
    <rPh sb="9" eb="11">
      <t>サクセイ</t>
    </rPh>
    <rPh sb="13" eb="16">
      <t>ジュウギョウシャ</t>
    </rPh>
    <rPh sb="17" eb="19">
      <t>ヒビ</t>
    </rPh>
    <rPh sb="20" eb="22">
      <t>キンム</t>
    </rPh>
    <rPh sb="22" eb="24">
      <t>ジカン</t>
    </rPh>
    <rPh sb="25" eb="27">
      <t>ジョウキン</t>
    </rPh>
    <rPh sb="28" eb="31">
      <t>ヒジョウキン</t>
    </rPh>
    <rPh sb="32" eb="33">
      <t>ベツ</t>
    </rPh>
    <rPh sb="34" eb="36">
      <t>センジュウ</t>
    </rPh>
    <rPh sb="37" eb="39">
      <t>セイカツ</t>
    </rPh>
    <rPh sb="39" eb="42">
      <t>ソウダンイン</t>
    </rPh>
    <rPh sb="43" eb="45">
      <t>カンゴ</t>
    </rPh>
    <rPh sb="45" eb="47">
      <t>ショクイン</t>
    </rPh>
    <rPh sb="48" eb="50">
      <t>カイゴ</t>
    </rPh>
    <rPh sb="50" eb="52">
      <t>ショクイン</t>
    </rPh>
    <rPh sb="52" eb="53">
      <t>オヨ</t>
    </rPh>
    <rPh sb="54" eb="56">
      <t>キノウ</t>
    </rPh>
    <rPh sb="56" eb="58">
      <t>クンレン</t>
    </rPh>
    <rPh sb="58" eb="61">
      <t>シドウイン</t>
    </rPh>
    <rPh sb="62" eb="64">
      <t>ハイチ</t>
    </rPh>
    <rPh sb="65" eb="68">
      <t>カンリシャ</t>
    </rPh>
    <rPh sb="70" eb="72">
      <t>ケンム</t>
    </rPh>
    <rPh sb="72" eb="74">
      <t>カンケイ</t>
    </rPh>
    <rPh sb="74" eb="75">
      <t>トウ</t>
    </rPh>
    <rPh sb="76" eb="78">
      <t>メイカク</t>
    </rPh>
    <phoneticPr fontId="22"/>
  </si>
  <si>
    <t>（23）　定員の遵守</t>
    <rPh sb="5" eb="7">
      <t>テイイン</t>
    </rPh>
    <rPh sb="8" eb="10">
      <t>ジュンシュ</t>
    </rPh>
    <phoneticPr fontId="22"/>
  </si>
  <si>
    <t>　利用定員を超えてサービスの提供を行っていない。
　（ただし、災害その他のやむを得ない事情がある場合は、この限りではない）</t>
    <phoneticPr fontId="22"/>
  </si>
  <si>
    <t>　感染症や非常災害の発生時において、利用者に対するサービスの提供を継続的に実施するための、及び非常時の体制で早期の業務再開を図るための計画（業務継続計画）を策定し、当該業務策継続計画に従い必要な措置を講じている。</t>
    <phoneticPr fontId="22"/>
  </si>
  <si>
    <t>　定期的に業務継続計画の見直しを行い、必要に応じて業務継続計画の変更を行っている。</t>
    <phoneticPr fontId="22"/>
  </si>
  <si>
    <t>問5</t>
    <rPh sb="0" eb="1">
      <t>トイ</t>
    </rPh>
    <phoneticPr fontId="22"/>
  </si>
  <si>
    <t>　利用者の使用する施設、食器その他の設備又は飲用に供する水について、衛生的な管理に努め、又は衛生上必要な措置を講じている。</t>
    <phoneticPr fontId="22"/>
  </si>
  <si>
    <t>　食中毒及び感染症の発生を防止するための措置等について、必要に応じて保健所の助言、指導を求めるとともに、密接な連携を保っている。</t>
    <phoneticPr fontId="22"/>
  </si>
  <si>
    <t>　インフルエンザ対策、腸管出血性大腸菌感染症対策、レジオネラ症対策等については、その発生及びまん延を防止するための措置等について、適切な措置を講じている。</t>
    <phoneticPr fontId="22"/>
  </si>
  <si>
    <t>　空調設備等により施設内の適温の確保に努めている。</t>
    <phoneticPr fontId="22"/>
  </si>
  <si>
    <t>　従業者は正当な理由がなく、その業務上知り得た利用者又はその家族の秘密を漏らしていない。</t>
    <phoneticPr fontId="22"/>
  </si>
  <si>
    <t>　従業者であった者が、正当な理由がなく、その業務上知り得た利用者又はその家族の秘密を漏らすことがないよう、必要な措置を講じている。
※例：違約金について定めを置く 等</t>
    <phoneticPr fontId="22"/>
  </si>
  <si>
    <t>　サービス担当者会議等において、利用者及び利用者の家族の個人情報を用いる場合は同意をあらかじめ文書により得ている。</t>
    <phoneticPr fontId="22"/>
  </si>
  <si>
    <t>　事業所について広告をする場合においては、その内容が虚偽又は誇大なものになっていない。</t>
    <phoneticPr fontId="22"/>
  </si>
  <si>
    <t>　指定居宅介護支援事業者又はその従業者に対し、利用者に特定の事業者によるサービスを利用させることの対償として、金品その他の財産上の利益を供与していない。</t>
    <rPh sb="1" eb="3">
      <t>シテイ</t>
    </rPh>
    <rPh sb="3" eb="5">
      <t>キョタク</t>
    </rPh>
    <rPh sb="5" eb="7">
      <t>カイゴ</t>
    </rPh>
    <rPh sb="7" eb="9">
      <t>シエン</t>
    </rPh>
    <rPh sb="9" eb="12">
      <t>ジギョウシャ</t>
    </rPh>
    <rPh sb="12" eb="13">
      <t>マタ</t>
    </rPh>
    <rPh sb="16" eb="19">
      <t>ジュウギョウシャ</t>
    </rPh>
    <rPh sb="20" eb="21">
      <t>タイ</t>
    </rPh>
    <rPh sb="23" eb="26">
      <t>リヨウシャ</t>
    </rPh>
    <rPh sb="27" eb="29">
      <t>トクテイ</t>
    </rPh>
    <rPh sb="30" eb="33">
      <t>ジギョウシャ</t>
    </rPh>
    <rPh sb="41" eb="43">
      <t>リヨウ</t>
    </rPh>
    <rPh sb="49" eb="50">
      <t>タイ</t>
    </rPh>
    <rPh sb="55" eb="57">
      <t>キンピン</t>
    </rPh>
    <rPh sb="59" eb="60">
      <t>タ</t>
    </rPh>
    <rPh sb="61" eb="63">
      <t>ザイサン</t>
    </rPh>
    <rPh sb="63" eb="64">
      <t>ジョウ</t>
    </rPh>
    <rPh sb="65" eb="67">
      <t>リエキ</t>
    </rPh>
    <rPh sb="68" eb="70">
      <t>キョウヨ</t>
    </rPh>
    <phoneticPr fontId="22"/>
  </si>
  <si>
    <t>　苦情を受け付けた場合には、当該苦情の内容等を記録している。</t>
    <phoneticPr fontId="22"/>
  </si>
  <si>
    <t>　提供したサービスに関し、市町村が行う文書その他の物件の提出若しくは提示の求め又は市の職員からの質問若しくは照会に応じ、及び利用者からの苦情に関して市が行う調査に協力している。</t>
    <phoneticPr fontId="22"/>
  </si>
  <si>
    <t>　国民健康保険団体連合会から指導又は助言を受けた場合においては、当該指導又は助言に従って必要な改善を行い、国民健康保険団体連合会からの求めがあった場合には、改善の内容を国民健康保険団体連合会に報告している。</t>
    <phoneticPr fontId="22"/>
  </si>
  <si>
    <t>　苦情があった場合には、苦情の内容を踏まえ、サービスの質の向上に向けた取り組みを行っている。</t>
    <phoneticPr fontId="22"/>
  </si>
  <si>
    <t>　利用者、利用者の家族、地域住民の代表者等又は当該事業所が所在する区域を管轄する地域包括支援センターの職員、地域密着型通所介護に知見を有する者等により構成される運営推進会議を設置している。</t>
  </si>
  <si>
    <t>　運営推進会議における報告、評価、要望、助言等についての記録を作成するとともに、当該記録を公表している。</t>
    <phoneticPr fontId="22"/>
  </si>
  <si>
    <t>　運営推進会議の効率化や、事業所間のネットワーク形成の促進等の観点から、複数の事業所の運営推進会議を合同で開催する場合には、以下の条件を満たしている。</t>
    <phoneticPr fontId="22"/>
  </si>
  <si>
    <t>利用者及び利用者家族については匿名とするなど、個人情報・プライバシーを保護している。</t>
    <rPh sb="0" eb="3">
      <t>リヨウシャ</t>
    </rPh>
    <rPh sb="3" eb="4">
      <t>オヨ</t>
    </rPh>
    <rPh sb="5" eb="8">
      <t>リヨウシャ</t>
    </rPh>
    <rPh sb="8" eb="10">
      <t>カゾク</t>
    </rPh>
    <rPh sb="15" eb="17">
      <t>トクメイ</t>
    </rPh>
    <rPh sb="23" eb="25">
      <t>コジン</t>
    </rPh>
    <rPh sb="25" eb="27">
      <t>ジョウホウ</t>
    </rPh>
    <rPh sb="35" eb="37">
      <t>ホゴ</t>
    </rPh>
    <phoneticPr fontId="22"/>
  </si>
  <si>
    <t>　事業所の所在する建物と同一の建物に居住する利用者に対してサービス提供を行う場合には、当該建物に居住する利用者以外の者に対してもサービスの提供を行うよう努めている。</t>
    <phoneticPr fontId="22"/>
  </si>
  <si>
    <t>　事業運営に当たり、提供したサービスに関する利用者からの苦情に関し、市等が派遣する者が相談及び援助を行う事業その他の市が実施する事業に協力している。</t>
    <phoneticPr fontId="22"/>
  </si>
  <si>
    <t>　利用者に対するサービスの提供により事故が発生した場合は、市町村、当該利用者の家族、当該利用者に係る居宅介護支援事業者等に連絡し、必要な措置を講じている。</t>
    <rPh sb="29" eb="32">
      <t>シチョウソン</t>
    </rPh>
    <phoneticPr fontId="22"/>
  </si>
  <si>
    <t>　事故が発生した場合の対応方法を定めている。</t>
    <phoneticPr fontId="22"/>
  </si>
  <si>
    <t>　事故の状況及び事故に際して採った処置について記録している。</t>
    <phoneticPr fontId="22"/>
  </si>
  <si>
    <t>　サービスの提供により賠償すべき事故が発生した場合は、損害賠償を速やかに行っている。</t>
    <phoneticPr fontId="22"/>
  </si>
  <si>
    <t>　事業所における虐待の防止のための対策を検討する委員会（以下、虐待防止検討委員会という。）（テレビ電話装置等を活用して行うことができる。）を定期的に開催するとともに、その結果について、従業者に周知徹底を図っている。</t>
    <phoneticPr fontId="22"/>
  </si>
  <si>
    <t>　従業者、設備、備品及び会計に関する諸記録を整備している。</t>
    <rPh sb="1" eb="4">
      <t>ジュウギョウシャ</t>
    </rPh>
    <rPh sb="5" eb="7">
      <t>セツビ</t>
    </rPh>
    <rPh sb="8" eb="10">
      <t>ビヒン</t>
    </rPh>
    <rPh sb="10" eb="11">
      <t>オヨ</t>
    </rPh>
    <rPh sb="12" eb="14">
      <t>カイケイ</t>
    </rPh>
    <rPh sb="15" eb="16">
      <t>カン</t>
    </rPh>
    <rPh sb="18" eb="19">
      <t>ショ</t>
    </rPh>
    <rPh sb="19" eb="21">
      <t>キロク</t>
    </rPh>
    <rPh sb="22" eb="24">
      <t>セイビ</t>
    </rPh>
    <phoneticPr fontId="22"/>
  </si>
  <si>
    <t>　利用者に対する指定地域密着型通所介護の提供に関する次の記録を整備し、その完結の日から5年間保存している。</t>
    <rPh sb="10" eb="19">
      <t>チイキミッチャクガタツウショカイゴ</t>
    </rPh>
    <rPh sb="37" eb="39">
      <t>カンケツ</t>
    </rPh>
    <rPh sb="40" eb="41">
      <t>ヒ</t>
    </rPh>
    <rPh sb="44" eb="46">
      <t>ネンカン</t>
    </rPh>
    <rPh sb="46" eb="48">
      <t>ホゾン</t>
    </rPh>
    <phoneticPr fontId="22"/>
  </si>
  <si>
    <t>地域密着型通所介護計画</t>
    <rPh sb="0" eb="2">
      <t>チイキ</t>
    </rPh>
    <rPh sb="2" eb="5">
      <t>ミッチャクガタ</t>
    </rPh>
    <rPh sb="5" eb="7">
      <t>ツウショ</t>
    </rPh>
    <rPh sb="7" eb="9">
      <t>カイゴ</t>
    </rPh>
    <phoneticPr fontId="22"/>
  </si>
  <si>
    <t>提供した具体的なサービスの内容等の記録</t>
    <phoneticPr fontId="22"/>
  </si>
  <si>
    <t>市町村への通知に係る記録</t>
    <rPh sb="0" eb="3">
      <t>シチョウソン</t>
    </rPh>
    <rPh sb="5" eb="7">
      <t>ツウチ</t>
    </rPh>
    <rPh sb="8" eb="9">
      <t>カカ</t>
    </rPh>
    <rPh sb="10" eb="12">
      <t>キロク</t>
    </rPh>
    <phoneticPr fontId="22"/>
  </si>
  <si>
    <t>苦情の内容等の記録</t>
    <phoneticPr fontId="22"/>
  </si>
  <si>
    <t>事故の状況及び事故に際して採った処置についての記録</t>
    <phoneticPr fontId="22"/>
  </si>
  <si>
    <t>運営推進会議における報告、評価、要望、助言等の記録</t>
    <rPh sb="0" eb="2">
      <t>ウンエイ</t>
    </rPh>
    <rPh sb="2" eb="4">
      <t>スイシン</t>
    </rPh>
    <rPh sb="4" eb="6">
      <t>カイギ</t>
    </rPh>
    <rPh sb="10" eb="12">
      <t>ホウコク</t>
    </rPh>
    <rPh sb="13" eb="15">
      <t>ヒョウカ</t>
    </rPh>
    <rPh sb="16" eb="18">
      <t>ヨウボウ</t>
    </rPh>
    <rPh sb="19" eb="21">
      <t>ジョゲン</t>
    </rPh>
    <rPh sb="21" eb="22">
      <t>トウ</t>
    </rPh>
    <rPh sb="23" eb="25">
      <t>キロク</t>
    </rPh>
    <phoneticPr fontId="22"/>
  </si>
  <si>
    <t>　所要時間の区分は、現に要した時間ではなく、地域密着型通所介護計画に位置付けられた内容の地域密着型通所介護を行うための標準的な時間により区分し、算定している。</t>
    <phoneticPr fontId="22"/>
  </si>
  <si>
    <t>※所要時間の区分</t>
    <rPh sb="1" eb="3">
      <t>ショヨウ</t>
    </rPh>
    <rPh sb="3" eb="5">
      <t>ジカン</t>
    </rPh>
    <rPh sb="6" eb="8">
      <t>クブン</t>
    </rPh>
    <phoneticPr fontId="22"/>
  </si>
  <si>
    <t>　3時間以上4時間未満／4時間以上5時間未満／5時間以上6時間未満
　6時間以上7時間未満／7時間以上8時間未満／8時間以上9時間未満</t>
    <rPh sb="2" eb="6">
      <t>ジカンイジョウ</t>
    </rPh>
    <rPh sb="7" eb="9">
      <t>ジカン</t>
    </rPh>
    <rPh sb="9" eb="11">
      <t>ミマン</t>
    </rPh>
    <rPh sb="13" eb="17">
      <t>ジカンイジョウ</t>
    </rPh>
    <rPh sb="18" eb="20">
      <t>ジカン</t>
    </rPh>
    <rPh sb="20" eb="22">
      <t>ミマン</t>
    </rPh>
    <rPh sb="24" eb="28">
      <t>ジカンイジョウ</t>
    </rPh>
    <rPh sb="29" eb="31">
      <t>ジカン</t>
    </rPh>
    <rPh sb="31" eb="33">
      <t>ミマン</t>
    </rPh>
    <phoneticPr fontId="22"/>
  </si>
  <si>
    <t>※当日のサービスの進行状況、利用者の家族の出迎え等の都合で通常の時間を超えて事業所にいる場合は、サービス提供が行われているとは認められない。</t>
    <rPh sb="1" eb="3">
      <t>トウジツ</t>
    </rPh>
    <rPh sb="9" eb="11">
      <t>シンコウ</t>
    </rPh>
    <rPh sb="11" eb="13">
      <t>ジョウキョウ</t>
    </rPh>
    <rPh sb="14" eb="17">
      <t>リヨウシャ</t>
    </rPh>
    <rPh sb="18" eb="20">
      <t>カゾク</t>
    </rPh>
    <rPh sb="21" eb="23">
      <t>デムカ</t>
    </rPh>
    <rPh sb="24" eb="25">
      <t>トウ</t>
    </rPh>
    <rPh sb="26" eb="28">
      <t>ツゴウ</t>
    </rPh>
    <rPh sb="29" eb="31">
      <t>ツウジョウ</t>
    </rPh>
    <rPh sb="32" eb="34">
      <t>ジカン</t>
    </rPh>
    <rPh sb="35" eb="36">
      <t>コ</t>
    </rPh>
    <rPh sb="38" eb="41">
      <t>ジギョウショ</t>
    </rPh>
    <rPh sb="44" eb="46">
      <t>バアイ</t>
    </rPh>
    <rPh sb="52" eb="54">
      <t>テイキョウ</t>
    </rPh>
    <rPh sb="55" eb="56">
      <t>オコナ</t>
    </rPh>
    <rPh sb="63" eb="64">
      <t>ミト</t>
    </rPh>
    <phoneticPr fontId="22"/>
  </si>
  <si>
    <t>　地域密着型通所介護サービスの提供時間中に以下のサービスを提供した場合、その時間を除いて介護報酬を請求している。</t>
    <rPh sb="1" eb="10">
      <t>チイキミッチャクガタツウショカイゴ</t>
    </rPh>
    <rPh sb="15" eb="17">
      <t>テイキョウ</t>
    </rPh>
    <rPh sb="17" eb="20">
      <t>ジカンチュウ</t>
    </rPh>
    <rPh sb="21" eb="23">
      <t>イカ</t>
    </rPh>
    <rPh sb="29" eb="31">
      <t>テイキョウ</t>
    </rPh>
    <rPh sb="33" eb="35">
      <t>バアイ</t>
    </rPh>
    <rPh sb="38" eb="40">
      <t>ジカン</t>
    </rPh>
    <rPh sb="41" eb="42">
      <t>ノゾ</t>
    </rPh>
    <rPh sb="44" eb="46">
      <t>カイゴ</t>
    </rPh>
    <rPh sb="46" eb="48">
      <t>ホウシュウ</t>
    </rPh>
    <rPh sb="49" eb="51">
      <t>セイキュウ</t>
    </rPh>
    <phoneticPr fontId="22"/>
  </si>
  <si>
    <t>事業所内における、理美容サービス、健康診断、予防接種等</t>
    <rPh sb="0" eb="3">
      <t>ジギョウショ</t>
    </rPh>
    <rPh sb="3" eb="4">
      <t>ナイ</t>
    </rPh>
    <rPh sb="9" eb="12">
      <t>リビヨウ</t>
    </rPh>
    <rPh sb="17" eb="19">
      <t>ケンコウ</t>
    </rPh>
    <rPh sb="19" eb="21">
      <t>シンダン</t>
    </rPh>
    <rPh sb="22" eb="24">
      <t>ヨボウ</t>
    </rPh>
    <rPh sb="24" eb="26">
      <t>セッシュ</t>
    </rPh>
    <rPh sb="26" eb="27">
      <t>トウ</t>
    </rPh>
    <phoneticPr fontId="22"/>
  </si>
  <si>
    <t>事業所からの外出の際の同行支援（本人希望）</t>
    <rPh sb="0" eb="3">
      <t>ジギョウショ</t>
    </rPh>
    <rPh sb="6" eb="8">
      <t>ガイシュツ</t>
    </rPh>
    <rPh sb="9" eb="10">
      <t>サイ</t>
    </rPh>
    <rPh sb="11" eb="13">
      <t>ドウコウ</t>
    </rPh>
    <rPh sb="13" eb="15">
      <t>シエン</t>
    </rPh>
    <rPh sb="16" eb="18">
      <t>ホンニン</t>
    </rPh>
    <rPh sb="18" eb="20">
      <t>キボウ</t>
    </rPh>
    <phoneticPr fontId="22"/>
  </si>
  <si>
    <t>物販、移動販売、レンタルサービス</t>
    <rPh sb="0" eb="2">
      <t>ブッパン</t>
    </rPh>
    <rPh sb="3" eb="5">
      <t>イドウ</t>
    </rPh>
    <rPh sb="5" eb="7">
      <t>ハンバイ</t>
    </rPh>
    <phoneticPr fontId="22"/>
  </si>
  <si>
    <t>買い物代行サービス</t>
    <rPh sb="0" eb="1">
      <t>カ</t>
    </rPh>
    <rPh sb="2" eb="3">
      <t>モノ</t>
    </rPh>
    <rPh sb="3" eb="5">
      <t>ダイコウ</t>
    </rPh>
    <phoneticPr fontId="22"/>
  </si>
  <si>
    <t>　所要時間2時間以上3時間未満のサービスを行ったことの有無
　＊ない場合は問4・5を「－」にしてください</t>
    <phoneticPr fontId="22"/>
  </si>
  <si>
    <t>　問3のサービスは、利用者のやむを得ない事情により長時間のサービス利用が困難である利用者（心身の状況から、長時間のサービス利用が困難な者、病後等で短時間の利用から長時間の利用に結び付けていく必要がある者など）にのみ行っている。</t>
    <phoneticPr fontId="22"/>
  </si>
  <si>
    <t>　問3のサービスを行った場合も、入浴サービスのみ等ではなく、利用者の日常生活動作能力などの向上のため、日常生活を通じた機能訓練等を行っている。</t>
    <phoneticPr fontId="22"/>
  </si>
  <si>
    <t>　本人都合でサービス提供時間が短縮した場合で、サービス時間が3時間未満の場合には、報酬算定を行わず、キャンセル扱いとしている。</t>
    <rPh sb="1" eb="3">
      <t>ホンニン</t>
    </rPh>
    <rPh sb="3" eb="5">
      <t>ツゴウ</t>
    </rPh>
    <rPh sb="10" eb="12">
      <t>テイキョウ</t>
    </rPh>
    <rPh sb="12" eb="14">
      <t>ジカン</t>
    </rPh>
    <rPh sb="15" eb="17">
      <t>タンシュク</t>
    </rPh>
    <rPh sb="19" eb="21">
      <t>バアイ</t>
    </rPh>
    <rPh sb="27" eb="29">
      <t>ジカン</t>
    </rPh>
    <rPh sb="36" eb="38">
      <t>バアイ</t>
    </rPh>
    <rPh sb="41" eb="43">
      <t>ホウシュウ</t>
    </rPh>
    <rPh sb="43" eb="45">
      <t>サンテイ</t>
    </rPh>
    <rPh sb="46" eb="47">
      <t>オコナ</t>
    </rPh>
    <rPh sb="55" eb="56">
      <t>アツカ</t>
    </rPh>
    <phoneticPr fontId="22"/>
  </si>
  <si>
    <t>　サービス提供時間に送迎の時間を含めていない。</t>
    <phoneticPr fontId="22"/>
  </si>
  <si>
    <t>　送迎時における居宅内介助等（着替え、ベッド・車椅子への移乗、戸締まり等）は、1日30分を限度としている。</t>
    <rPh sb="15" eb="17">
      <t>キガ</t>
    </rPh>
    <rPh sb="23" eb="24">
      <t>クルマ</t>
    </rPh>
    <rPh sb="24" eb="26">
      <t>イス</t>
    </rPh>
    <rPh sb="28" eb="30">
      <t>イジョウ</t>
    </rPh>
    <rPh sb="31" eb="33">
      <t>トジマ</t>
    </rPh>
    <rPh sb="35" eb="36">
      <t>トウ</t>
    </rPh>
    <phoneticPr fontId="22"/>
  </si>
  <si>
    <t>　送迎時における居宅内介助等を行う利用者については、その旨を居宅サービス計画及び地域密着型通所介護計画に位置付けている。</t>
    <rPh sb="40" eb="49">
      <t>チイキミッチャクガタツウショカイゴ</t>
    </rPh>
    <phoneticPr fontId="22"/>
  </si>
  <si>
    <t>　送迎時における居宅内介助等を行う者は、次の職員である。</t>
    <phoneticPr fontId="22"/>
  </si>
  <si>
    <t>実務者研修修了者</t>
    <rPh sb="0" eb="3">
      <t>ジツムシャ</t>
    </rPh>
    <rPh sb="3" eb="5">
      <t>ケンシュウ</t>
    </rPh>
    <rPh sb="5" eb="8">
      <t>シュウリョウシャ</t>
    </rPh>
    <phoneticPr fontId="22"/>
  </si>
  <si>
    <t>介護職員基礎研修課程修了者</t>
    <rPh sb="0" eb="2">
      <t>カイゴ</t>
    </rPh>
    <rPh sb="2" eb="4">
      <t>ショクイン</t>
    </rPh>
    <rPh sb="4" eb="6">
      <t>キソ</t>
    </rPh>
    <rPh sb="6" eb="8">
      <t>ケンシュウ</t>
    </rPh>
    <rPh sb="8" eb="10">
      <t>カテイ</t>
    </rPh>
    <rPh sb="10" eb="13">
      <t>シュウリョウシャ</t>
    </rPh>
    <phoneticPr fontId="22"/>
  </si>
  <si>
    <t>1級課程修了者</t>
    <rPh sb="1" eb="2">
      <t>キュウ</t>
    </rPh>
    <rPh sb="2" eb="4">
      <t>カテイ</t>
    </rPh>
    <rPh sb="4" eb="7">
      <t>シュウリョウシャ</t>
    </rPh>
    <phoneticPr fontId="22"/>
  </si>
  <si>
    <t>介護職員初任者研修修了者（2級課程修了者を含む）</t>
    <rPh sb="0" eb="2">
      <t>カイゴ</t>
    </rPh>
    <rPh sb="2" eb="4">
      <t>ショクイン</t>
    </rPh>
    <rPh sb="4" eb="7">
      <t>ショニンシャ</t>
    </rPh>
    <rPh sb="7" eb="9">
      <t>ケンシュウ</t>
    </rPh>
    <rPh sb="9" eb="12">
      <t>シュウリョウシャ</t>
    </rPh>
    <rPh sb="14" eb="15">
      <t>キュウ</t>
    </rPh>
    <rPh sb="15" eb="17">
      <t>カテイ</t>
    </rPh>
    <rPh sb="17" eb="20">
      <t>シュウリョウシャ</t>
    </rPh>
    <rPh sb="21" eb="22">
      <t>フク</t>
    </rPh>
    <phoneticPr fontId="22"/>
  </si>
  <si>
    <t>看護職員</t>
    <rPh sb="0" eb="2">
      <t>カンゴ</t>
    </rPh>
    <rPh sb="2" eb="4">
      <t>ショクイン</t>
    </rPh>
    <phoneticPr fontId="22"/>
  </si>
  <si>
    <t>機能訓練指導員</t>
    <rPh sb="0" eb="2">
      <t>キノウ</t>
    </rPh>
    <rPh sb="2" eb="4">
      <t>クンレン</t>
    </rPh>
    <rPh sb="4" eb="7">
      <t>シドウイン</t>
    </rPh>
    <phoneticPr fontId="22"/>
  </si>
  <si>
    <t>当該事業所における勤続年数と同一法人の経営する他の介護サービス事業所、医療機関、社会福祉施設等においてサービスを利用者に直接提供する職員としての勤務年数の合計が3年以上の介護職員</t>
    <rPh sb="0" eb="2">
      <t>トウガイ</t>
    </rPh>
    <rPh sb="2" eb="5">
      <t>ジギョウショ</t>
    </rPh>
    <rPh sb="9" eb="11">
      <t>キンゾク</t>
    </rPh>
    <rPh sb="11" eb="13">
      <t>ネンスウ</t>
    </rPh>
    <rPh sb="14" eb="16">
      <t>ドウイツ</t>
    </rPh>
    <rPh sb="16" eb="18">
      <t>ホウジン</t>
    </rPh>
    <rPh sb="19" eb="21">
      <t>ケイエイ</t>
    </rPh>
    <rPh sb="23" eb="24">
      <t>ホカ</t>
    </rPh>
    <rPh sb="25" eb="27">
      <t>カイゴ</t>
    </rPh>
    <rPh sb="31" eb="34">
      <t>ジギョウショ</t>
    </rPh>
    <rPh sb="35" eb="37">
      <t>イリョウ</t>
    </rPh>
    <rPh sb="37" eb="39">
      <t>キカン</t>
    </rPh>
    <rPh sb="40" eb="42">
      <t>シャカイ</t>
    </rPh>
    <rPh sb="42" eb="44">
      <t>フクシ</t>
    </rPh>
    <rPh sb="44" eb="46">
      <t>シセツ</t>
    </rPh>
    <rPh sb="46" eb="47">
      <t>トウ</t>
    </rPh>
    <rPh sb="56" eb="59">
      <t>リヨウシャ</t>
    </rPh>
    <rPh sb="60" eb="62">
      <t>チョクセツ</t>
    </rPh>
    <rPh sb="62" eb="64">
      <t>テイキョウ</t>
    </rPh>
    <rPh sb="66" eb="68">
      <t>ショクイン</t>
    </rPh>
    <rPh sb="72" eb="74">
      <t>キンム</t>
    </rPh>
    <rPh sb="74" eb="76">
      <t>ネンスウ</t>
    </rPh>
    <rPh sb="77" eb="79">
      <t>ゴウケイ</t>
    </rPh>
    <rPh sb="81" eb="84">
      <t>ネンイジョウ</t>
    </rPh>
    <rPh sb="85" eb="87">
      <t>カイゴ</t>
    </rPh>
    <rPh sb="87" eb="89">
      <t>ショクイン</t>
    </rPh>
    <phoneticPr fontId="22"/>
  </si>
  <si>
    <t>　送迎時における居宅内介助等を行っている間、他の利用者を送迎車に待機させていない。</t>
    <phoneticPr fontId="22"/>
  </si>
  <si>
    <t>3％加算を選択している場合</t>
    <rPh sb="2" eb="4">
      <t>カサン</t>
    </rPh>
    <rPh sb="5" eb="7">
      <t>センタク</t>
    </rPh>
    <rPh sb="11" eb="13">
      <t>バアイ</t>
    </rPh>
    <phoneticPr fontId="22"/>
  </si>
  <si>
    <t>規模区分の特例を選択している場合</t>
    <rPh sb="0" eb="2">
      <t>キボ</t>
    </rPh>
    <rPh sb="2" eb="4">
      <t>クブン</t>
    </rPh>
    <rPh sb="5" eb="7">
      <t>トクレイ</t>
    </rPh>
    <rPh sb="8" eb="10">
      <t>センタク</t>
    </rPh>
    <rPh sb="14" eb="16">
      <t>バアイ</t>
    </rPh>
    <phoneticPr fontId="22"/>
  </si>
  <si>
    <t>　減少月の利用延人員数がより小さい事業規模別の利用延人員数と同等となった場合、当該減少月の翌々月からより小さい事業所規模別の報酬区分を適用している。</t>
    <phoneticPr fontId="22"/>
  </si>
  <si>
    <t>　8時間以上9時間未満の地域密着型通所介護の前後に連続して日常生活上の世話の所要時間を通算した時間が9時間以上になるときに5時間を限度として算定している。</t>
    <rPh sb="2" eb="4">
      <t>ジカン</t>
    </rPh>
    <rPh sb="4" eb="6">
      <t>イジョウ</t>
    </rPh>
    <rPh sb="7" eb="9">
      <t>ジカン</t>
    </rPh>
    <rPh sb="9" eb="11">
      <t>ミマン</t>
    </rPh>
    <rPh sb="12" eb="21">
      <t>チイキミッチャクガタツウショカイゴ</t>
    </rPh>
    <rPh sb="22" eb="24">
      <t>ゼンゴ</t>
    </rPh>
    <rPh sb="25" eb="27">
      <t>レンゾク</t>
    </rPh>
    <rPh sb="29" eb="31">
      <t>ニチジョウ</t>
    </rPh>
    <rPh sb="31" eb="33">
      <t>セイカツ</t>
    </rPh>
    <rPh sb="33" eb="34">
      <t>ジョウ</t>
    </rPh>
    <rPh sb="35" eb="37">
      <t>セワ</t>
    </rPh>
    <rPh sb="38" eb="40">
      <t>ショヨウ</t>
    </rPh>
    <rPh sb="40" eb="42">
      <t>ジカン</t>
    </rPh>
    <rPh sb="43" eb="45">
      <t>ツウサン</t>
    </rPh>
    <rPh sb="47" eb="49">
      <t>ジカン</t>
    </rPh>
    <rPh sb="51" eb="53">
      <t>ジカン</t>
    </rPh>
    <rPh sb="53" eb="55">
      <t>イジョウ</t>
    </rPh>
    <rPh sb="62" eb="64">
      <t>ジカン</t>
    </rPh>
    <rPh sb="65" eb="67">
      <t>ゲンド</t>
    </rPh>
    <rPh sb="70" eb="72">
      <t>サンテイ</t>
    </rPh>
    <phoneticPr fontId="22"/>
  </si>
  <si>
    <t>　地域密着型通所介護と延長サービスを通算した時間が9時間以上の部分について算定している。</t>
    <rPh sb="1" eb="10">
      <t>チイキミッチャクガタツウショカイゴ</t>
    </rPh>
    <rPh sb="11" eb="13">
      <t>エンチョウ</t>
    </rPh>
    <rPh sb="18" eb="20">
      <t>ツウサン</t>
    </rPh>
    <rPh sb="22" eb="24">
      <t>ジカン</t>
    </rPh>
    <rPh sb="26" eb="28">
      <t>ジカン</t>
    </rPh>
    <rPh sb="28" eb="30">
      <t>イジョウ</t>
    </rPh>
    <rPh sb="31" eb="33">
      <t>ブブン</t>
    </rPh>
    <rPh sb="37" eb="39">
      <t>サンテイ</t>
    </rPh>
    <phoneticPr fontId="22"/>
  </si>
  <si>
    <t>　当該事業所の実情に応じて、適当数の従業者を配置している。</t>
    <rPh sb="1" eb="3">
      <t>トウガイ</t>
    </rPh>
    <rPh sb="3" eb="6">
      <t>ジギョウショ</t>
    </rPh>
    <rPh sb="7" eb="9">
      <t>ジツジョウ</t>
    </rPh>
    <rPh sb="10" eb="11">
      <t>オウ</t>
    </rPh>
    <rPh sb="14" eb="16">
      <t>テキトウ</t>
    </rPh>
    <rPh sb="16" eb="17">
      <t>スウ</t>
    </rPh>
    <rPh sb="18" eb="21">
      <t>ジュウギョウシャ</t>
    </rPh>
    <rPh sb="22" eb="24">
      <t>ハイチ</t>
    </rPh>
    <phoneticPr fontId="22"/>
  </si>
  <si>
    <t>　利用者が、事業所を利用した後に、引き続き事業所の設備を利用して宿泊する場合や、宿泊した翌日に事業所のサービス提供を受ける場合は算定していない。</t>
    <rPh sb="1" eb="4">
      <t>リヨウシャ</t>
    </rPh>
    <rPh sb="6" eb="9">
      <t>ジギョウショ</t>
    </rPh>
    <rPh sb="10" eb="12">
      <t>リヨウ</t>
    </rPh>
    <rPh sb="14" eb="15">
      <t>アト</t>
    </rPh>
    <rPh sb="17" eb="18">
      <t>ヒ</t>
    </rPh>
    <rPh sb="19" eb="20">
      <t>ツヅ</t>
    </rPh>
    <rPh sb="21" eb="24">
      <t>ジギョウショ</t>
    </rPh>
    <rPh sb="25" eb="27">
      <t>セツビ</t>
    </rPh>
    <rPh sb="28" eb="30">
      <t>リヨウ</t>
    </rPh>
    <rPh sb="32" eb="34">
      <t>シュクハク</t>
    </rPh>
    <rPh sb="36" eb="38">
      <t>バアイ</t>
    </rPh>
    <rPh sb="40" eb="42">
      <t>シュクハク</t>
    </rPh>
    <rPh sb="44" eb="46">
      <t>ヨクジツ</t>
    </rPh>
    <rPh sb="47" eb="50">
      <t>ジギョウショ</t>
    </rPh>
    <rPh sb="55" eb="57">
      <t>テイキョウ</t>
    </rPh>
    <rPh sb="58" eb="59">
      <t>ウ</t>
    </rPh>
    <rPh sb="61" eb="63">
      <t>バアイ</t>
    </rPh>
    <rPh sb="64" eb="66">
      <t>サンテイ</t>
    </rPh>
    <phoneticPr fontId="22"/>
  </si>
  <si>
    <t>　</t>
    <phoneticPr fontId="22"/>
  </si>
  <si>
    <t>　(Ⅰ・Ⅱ共通)</t>
    <phoneticPr fontId="22"/>
  </si>
  <si>
    <t>問1</t>
    <phoneticPr fontId="22"/>
  </si>
  <si>
    <t>　入浴介助を適切に行うことができる人員及び設備を有している。</t>
    <phoneticPr fontId="22"/>
  </si>
  <si>
    <t>※</t>
    <phoneticPr fontId="22"/>
  </si>
  <si>
    <t>　地域密着型通所介護計画上、入浴が位置付けられている場合に、利用者側の事情により入浴を実施しなかった場合について、当該利用者については加算を算定していない。</t>
    <phoneticPr fontId="22"/>
  </si>
  <si>
    <t>　(Ⅰ)</t>
    <phoneticPr fontId="22"/>
  </si>
  <si>
    <t>　(Ⅱ)</t>
    <phoneticPr fontId="22"/>
  </si>
  <si>
    <t>問6</t>
    <rPh sb="0" eb="1">
      <t>トイ</t>
    </rPh>
    <phoneticPr fontId="22"/>
  </si>
  <si>
    <t>問7</t>
    <rPh sb="0" eb="1">
      <t>トイ</t>
    </rPh>
    <phoneticPr fontId="22"/>
  </si>
  <si>
    <t>問8</t>
    <rPh sb="0" eb="1">
      <t>トイ</t>
    </rPh>
    <phoneticPr fontId="22"/>
  </si>
  <si>
    <t>　歴月ごとに、指定基準に規定する看護職員又は介護職員の員数に加え、看護職員又は介護職員を常勤換算方法で2人以上確保している。</t>
    <rPh sb="1" eb="2">
      <t>レキ</t>
    </rPh>
    <rPh sb="2" eb="3">
      <t>ヅキ</t>
    </rPh>
    <rPh sb="7" eb="9">
      <t>シテイ</t>
    </rPh>
    <rPh sb="9" eb="11">
      <t>キジュン</t>
    </rPh>
    <rPh sb="12" eb="14">
      <t>キテイ</t>
    </rPh>
    <rPh sb="16" eb="18">
      <t>カンゴ</t>
    </rPh>
    <rPh sb="18" eb="20">
      <t>ショクイン</t>
    </rPh>
    <rPh sb="20" eb="21">
      <t>マタ</t>
    </rPh>
    <rPh sb="22" eb="24">
      <t>カイゴ</t>
    </rPh>
    <rPh sb="24" eb="26">
      <t>ショクイン</t>
    </rPh>
    <rPh sb="27" eb="29">
      <t>インスウ</t>
    </rPh>
    <rPh sb="30" eb="31">
      <t>クワ</t>
    </rPh>
    <rPh sb="33" eb="35">
      <t>カンゴ</t>
    </rPh>
    <rPh sb="35" eb="37">
      <t>ショクイン</t>
    </rPh>
    <rPh sb="37" eb="38">
      <t>マタ</t>
    </rPh>
    <rPh sb="39" eb="41">
      <t>カイゴ</t>
    </rPh>
    <rPh sb="41" eb="43">
      <t>ショクイン</t>
    </rPh>
    <rPh sb="44" eb="46">
      <t>ジョウキン</t>
    </rPh>
    <rPh sb="46" eb="48">
      <t>カンサン</t>
    </rPh>
    <rPh sb="48" eb="50">
      <t>ホウホウ</t>
    </rPh>
    <rPh sb="52" eb="53">
      <t>ニン</t>
    </rPh>
    <rPh sb="53" eb="55">
      <t>イジョウ</t>
    </rPh>
    <rPh sb="55" eb="57">
      <t>カクホ</t>
    </rPh>
    <phoneticPr fontId="22"/>
  </si>
  <si>
    <t>①利用者の総数（要支援者を除く）のうち、要介護3～5である者の占める割合が、前年度（3月を除く）の月平均で、100分の30以上である。</t>
    <phoneticPr fontId="22"/>
  </si>
  <si>
    <t>4月</t>
    <rPh sb="1" eb="2">
      <t>ガツ</t>
    </rPh>
    <phoneticPr fontId="22"/>
  </si>
  <si>
    <t>5月</t>
    <rPh sb="1" eb="2">
      <t>ガツ</t>
    </rPh>
    <phoneticPr fontId="22"/>
  </si>
  <si>
    <t>6月</t>
    <rPh sb="1" eb="2">
      <t>ガツ</t>
    </rPh>
    <phoneticPr fontId="22"/>
  </si>
  <si>
    <t>7月</t>
    <rPh sb="1" eb="2">
      <t>ガツ</t>
    </rPh>
    <phoneticPr fontId="22"/>
  </si>
  <si>
    <t>8月</t>
    <rPh sb="1" eb="2">
      <t>ガツ</t>
    </rPh>
    <phoneticPr fontId="22"/>
  </si>
  <si>
    <t>9月</t>
    <rPh sb="1" eb="2">
      <t>ガツ</t>
    </rPh>
    <phoneticPr fontId="22"/>
  </si>
  <si>
    <t>10月</t>
    <rPh sb="2" eb="3">
      <t>ガツ</t>
    </rPh>
    <phoneticPr fontId="22"/>
  </si>
  <si>
    <t>11月</t>
    <rPh sb="2" eb="3">
      <t>ガツ</t>
    </rPh>
    <phoneticPr fontId="22"/>
  </si>
  <si>
    <t>12月</t>
    <rPh sb="2" eb="3">
      <t>ガツ</t>
    </rPh>
    <phoneticPr fontId="22"/>
  </si>
  <si>
    <t>1月</t>
    <rPh sb="1" eb="2">
      <t>ガツ</t>
    </rPh>
    <phoneticPr fontId="22"/>
  </si>
  <si>
    <t>2月</t>
    <rPh sb="1" eb="2">
      <t>ガツ</t>
    </rPh>
    <phoneticPr fontId="22"/>
  </si>
  <si>
    <t>合計　ａ</t>
    <rPh sb="0" eb="2">
      <t>ゴウケイ</t>
    </rPh>
    <phoneticPr fontId="22"/>
  </si>
  <si>
    <t>月平均
ａ÷ｂ</t>
    <rPh sb="0" eb="3">
      <t>ツキヘイキン</t>
    </rPh>
    <phoneticPr fontId="22"/>
  </si>
  <si>
    <t>利用者の総数</t>
    <rPh sb="0" eb="3">
      <t>リヨウシャ</t>
    </rPh>
    <rPh sb="4" eb="6">
      <t>ソウスウ</t>
    </rPh>
    <phoneticPr fontId="22"/>
  </si>
  <si>
    <t>ｃ</t>
    <phoneticPr fontId="22"/>
  </si>
  <si>
    <t>ｄ</t>
    <phoneticPr fontId="22"/>
  </si>
  <si>
    <t>ｄがＣに占める割合
（ｄ÷ｃ×100）</t>
    <rPh sb="4" eb="5">
      <t>シ</t>
    </rPh>
    <rPh sb="7" eb="9">
      <t>ワリアイ</t>
    </rPh>
    <phoneticPr fontId="22"/>
  </si>
  <si>
    <t>％</t>
    <phoneticPr fontId="22"/>
  </si>
  <si>
    <t>②利用者の総数（要支援者を除く）のうち、要介護3～5である者の占める割合が、算定日が属する月の前3ヶ月間で、100分の30以上である。</t>
    <rPh sb="1" eb="4">
      <t>リヨウシャ</t>
    </rPh>
    <rPh sb="5" eb="7">
      <t>ソウスウ</t>
    </rPh>
    <rPh sb="8" eb="9">
      <t>ヨウ</t>
    </rPh>
    <rPh sb="9" eb="12">
      <t>シエンシャ</t>
    </rPh>
    <rPh sb="13" eb="14">
      <t>ノゾ</t>
    </rPh>
    <rPh sb="20" eb="23">
      <t>ヨウカイゴ</t>
    </rPh>
    <rPh sb="29" eb="30">
      <t>モノ</t>
    </rPh>
    <rPh sb="31" eb="32">
      <t>シ</t>
    </rPh>
    <rPh sb="34" eb="36">
      <t>ワリアイ</t>
    </rPh>
    <rPh sb="38" eb="40">
      <t>サンテイ</t>
    </rPh>
    <rPh sb="40" eb="41">
      <t>ビ</t>
    </rPh>
    <rPh sb="42" eb="43">
      <t>ゾク</t>
    </rPh>
    <rPh sb="45" eb="46">
      <t>ツキ</t>
    </rPh>
    <rPh sb="47" eb="48">
      <t>ゼン</t>
    </rPh>
    <rPh sb="50" eb="52">
      <t>ゲツカン</t>
    </rPh>
    <rPh sb="57" eb="58">
      <t>ブン</t>
    </rPh>
    <rPh sb="61" eb="63">
      <t>イジョウ</t>
    </rPh>
    <phoneticPr fontId="22"/>
  </si>
  <si>
    <t>前3月の状況（平均）</t>
    <rPh sb="0" eb="1">
      <t>ゼン</t>
    </rPh>
    <rPh sb="2" eb="3">
      <t>ツキ</t>
    </rPh>
    <rPh sb="4" eb="6">
      <t>ジョウキョウ</t>
    </rPh>
    <rPh sb="7" eb="9">
      <t>ヘイキン</t>
    </rPh>
    <phoneticPr fontId="22"/>
  </si>
  <si>
    <t>利用者の総数
（前3ヶ月の月平均）</t>
    <rPh sb="0" eb="3">
      <t>リヨウシャ</t>
    </rPh>
    <rPh sb="4" eb="6">
      <t>ソウスウ</t>
    </rPh>
    <rPh sb="8" eb="9">
      <t>ゼン</t>
    </rPh>
    <rPh sb="11" eb="12">
      <t>ゲツ</t>
    </rPh>
    <rPh sb="13" eb="16">
      <t>ツキヘイキン</t>
    </rPh>
    <phoneticPr fontId="22"/>
  </si>
  <si>
    <t>人</t>
    <rPh sb="0" eb="1">
      <t>ニン</t>
    </rPh>
    <phoneticPr fontId="22"/>
  </si>
  <si>
    <t>要介護3～5である利用者数
（前3ヶ月の月平均）</t>
    <rPh sb="0" eb="3">
      <t>ヨウカイゴ</t>
    </rPh>
    <rPh sb="9" eb="12">
      <t>リヨウシャ</t>
    </rPh>
    <rPh sb="12" eb="13">
      <t>スウ</t>
    </rPh>
    <rPh sb="15" eb="16">
      <t>ゼン</t>
    </rPh>
    <rPh sb="18" eb="19">
      <t>ゲツ</t>
    </rPh>
    <rPh sb="20" eb="23">
      <t>ツキヘイキン</t>
    </rPh>
    <phoneticPr fontId="22"/>
  </si>
  <si>
    <t>要介護3～5である利用者の割合</t>
    <rPh sb="0" eb="3">
      <t>ヨウカイゴ</t>
    </rPh>
    <rPh sb="9" eb="12">
      <t>リヨウシャ</t>
    </rPh>
    <rPh sb="13" eb="15">
      <t>ワリアイ</t>
    </rPh>
    <phoneticPr fontId="22"/>
  </si>
  <si>
    <t>加算算定月前3ヶ月の利用者の総数</t>
    <rPh sb="0" eb="2">
      <t>カサン</t>
    </rPh>
    <rPh sb="2" eb="4">
      <t>サンテイ</t>
    </rPh>
    <rPh sb="4" eb="5">
      <t>ヅキ</t>
    </rPh>
    <rPh sb="5" eb="6">
      <t>ゼン</t>
    </rPh>
    <rPh sb="8" eb="9">
      <t>ゲツ</t>
    </rPh>
    <rPh sb="10" eb="13">
      <t>リヨウシャ</t>
    </rPh>
    <rPh sb="14" eb="16">
      <t>ソウスウ</t>
    </rPh>
    <phoneticPr fontId="22"/>
  </si>
  <si>
    <t>月</t>
    <rPh sb="0" eb="1">
      <t>ツキ</t>
    </rPh>
    <phoneticPr fontId="22"/>
  </si>
  <si>
    <t>加算算定月前3ヶ月の要介護3～5である利用者の人数</t>
    <rPh sb="0" eb="2">
      <t>カサン</t>
    </rPh>
    <rPh sb="2" eb="4">
      <t>サンテイ</t>
    </rPh>
    <rPh sb="4" eb="5">
      <t>ヅキ</t>
    </rPh>
    <rPh sb="5" eb="6">
      <t>ゼン</t>
    </rPh>
    <rPh sb="8" eb="9">
      <t>ゲツ</t>
    </rPh>
    <rPh sb="10" eb="13">
      <t>ヨウカイゴ</t>
    </rPh>
    <rPh sb="19" eb="22">
      <t>リヨウシャ</t>
    </rPh>
    <rPh sb="23" eb="25">
      <t>ニンズウ</t>
    </rPh>
    <phoneticPr fontId="22"/>
  </si>
  <si>
    <t>問3</t>
    <phoneticPr fontId="22"/>
  </si>
  <si>
    <t>　サービス提供時間帯（サービス提供開始時刻から終了時刻まで）を通じて、専従の看護職員を1人以上配置している。（他の職務と兼務していない）
※看護職員のいない日は算定不可</t>
    <phoneticPr fontId="22"/>
  </si>
  <si>
    <t>問4</t>
    <phoneticPr fontId="22"/>
  </si>
  <si>
    <t>　中重度の要介護者であっても社会性の維持を図り在宅生活の継続に資するケアを計画的に実施するプログラムを作成している。</t>
    <rPh sb="1" eb="2">
      <t>チュウ</t>
    </rPh>
    <rPh sb="2" eb="4">
      <t>ジュウド</t>
    </rPh>
    <rPh sb="5" eb="6">
      <t>ヨウ</t>
    </rPh>
    <rPh sb="6" eb="9">
      <t>カイゴシャ</t>
    </rPh>
    <rPh sb="14" eb="17">
      <t>シャカイセイ</t>
    </rPh>
    <rPh sb="18" eb="20">
      <t>イジ</t>
    </rPh>
    <rPh sb="21" eb="22">
      <t>ハカ</t>
    </rPh>
    <rPh sb="23" eb="25">
      <t>ザイタク</t>
    </rPh>
    <rPh sb="25" eb="27">
      <t>セイカツ</t>
    </rPh>
    <rPh sb="28" eb="30">
      <t>ケイゾク</t>
    </rPh>
    <rPh sb="31" eb="32">
      <t>シ</t>
    </rPh>
    <rPh sb="37" eb="40">
      <t>ケイカクテキ</t>
    </rPh>
    <rPh sb="41" eb="43">
      <t>ジッシ</t>
    </rPh>
    <rPh sb="51" eb="53">
      <t>サクセイ</t>
    </rPh>
    <phoneticPr fontId="22"/>
  </si>
  <si>
    <t>　機能訓練に関する記録（実施時間、訓練内容、担当者等）は、利用者ごとに保管され、常に当該事業所の機能訓練指導員等により閲覧が可能である。</t>
    <phoneticPr fontId="22"/>
  </si>
  <si>
    <t>　生活機能向上連携加算（Ⅰ）は個別機能訓練計画に基づき個別機能訓練を提供した初回の月に限り算定している。</t>
    <rPh sb="1" eb="3">
      <t>セイカツ</t>
    </rPh>
    <rPh sb="3" eb="5">
      <t>キノウ</t>
    </rPh>
    <rPh sb="5" eb="7">
      <t>コウジョウ</t>
    </rPh>
    <rPh sb="7" eb="9">
      <t>レンケイ</t>
    </rPh>
    <rPh sb="9" eb="11">
      <t>カサン</t>
    </rPh>
    <rPh sb="15" eb="17">
      <t>コベツ</t>
    </rPh>
    <rPh sb="17" eb="19">
      <t>キノウ</t>
    </rPh>
    <rPh sb="19" eb="21">
      <t>クンレン</t>
    </rPh>
    <rPh sb="21" eb="23">
      <t>ケイカク</t>
    </rPh>
    <rPh sb="24" eb="25">
      <t>モト</t>
    </rPh>
    <rPh sb="27" eb="29">
      <t>コベツ</t>
    </rPh>
    <rPh sb="29" eb="31">
      <t>キノウ</t>
    </rPh>
    <rPh sb="31" eb="33">
      <t>クンレン</t>
    </rPh>
    <rPh sb="34" eb="36">
      <t>テイキョウ</t>
    </rPh>
    <rPh sb="38" eb="40">
      <t>ショカイ</t>
    </rPh>
    <rPh sb="41" eb="42">
      <t>ツキ</t>
    </rPh>
    <rPh sb="43" eb="44">
      <t>カギ</t>
    </rPh>
    <rPh sb="45" eb="47">
      <t>サンテイ</t>
    </rPh>
    <phoneticPr fontId="22"/>
  </si>
  <si>
    <t>　機能訓練指導員等（機能訓練指導員、看護職員、介護職員、生活相談員その他の職種の者）が共同して、利用者ごとに個別機能訓練計画を作成し、当該計画に基づき、理学療法士等（理学療法士、作業療法士、言語聴覚士、看護職員、柔道整復師、あん摩マッサージ指圧師、はり師又はきゅう師）が計画的に機能訓練を行っている。</t>
    <rPh sb="1" eb="3">
      <t>キノウ</t>
    </rPh>
    <rPh sb="3" eb="5">
      <t>クンレン</t>
    </rPh>
    <rPh sb="5" eb="8">
      <t>シドウイン</t>
    </rPh>
    <rPh sb="8" eb="9">
      <t>トウ</t>
    </rPh>
    <rPh sb="10" eb="12">
      <t>キノウ</t>
    </rPh>
    <rPh sb="12" eb="14">
      <t>クンレン</t>
    </rPh>
    <rPh sb="14" eb="17">
      <t>シドウイン</t>
    </rPh>
    <rPh sb="18" eb="20">
      <t>カンゴ</t>
    </rPh>
    <rPh sb="20" eb="22">
      <t>ショクイン</t>
    </rPh>
    <rPh sb="23" eb="25">
      <t>カイゴ</t>
    </rPh>
    <rPh sb="25" eb="27">
      <t>ショクイン</t>
    </rPh>
    <rPh sb="28" eb="30">
      <t>セイカツ</t>
    </rPh>
    <rPh sb="30" eb="33">
      <t>ソウダンイン</t>
    </rPh>
    <rPh sb="35" eb="36">
      <t>タ</t>
    </rPh>
    <rPh sb="37" eb="39">
      <t>ショクシュ</t>
    </rPh>
    <rPh sb="40" eb="41">
      <t>モノ</t>
    </rPh>
    <rPh sb="43" eb="45">
      <t>キョウドウ</t>
    </rPh>
    <rPh sb="48" eb="51">
      <t>リヨウシャ</t>
    </rPh>
    <rPh sb="54" eb="56">
      <t>コベツ</t>
    </rPh>
    <rPh sb="56" eb="58">
      <t>キノウ</t>
    </rPh>
    <rPh sb="58" eb="60">
      <t>クンレン</t>
    </rPh>
    <rPh sb="60" eb="62">
      <t>ケイカク</t>
    </rPh>
    <rPh sb="63" eb="65">
      <t>サクセイ</t>
    </rPh>
    <rPh sb="67" eb="69">
      <t>トウガイ</t>
    </rPh>
    <rPh sb="69" eb="71">
      <t>ケイカク</t>
    </rPh>
    <rPh sb="72" eb="73">
      <t>モト</t>
    </rPh>
    <rPh sb="76" eb="78">
      <t>リガク</t>
    </rPh>
    <rPh sb="78" eb="81">
      <t>リョウホウシ</t>
    </rPh>
    <rPh sb="81" eb="82">
      <t>トウ</t>
    </rPh>
    <rPh sb="83" eb="85">
      <t>リガク</t>
    </rPh>
    <rPh sb="85" eb="88">
      <t>リョウホウシ</t>
    </rPh>
    <rPh sb="89" eb="91">
      <t>サギョウ</t>
    </rPh>
    <rPh sb="91" eb="94">
      <t>リョウホウシ</t>
    </rPh>
    <rPh sb="95" eb="100">
      <t>ゲンゴチョウカクシ</t>
    </rPh>
    <rPh sb="101" eb="103">
      <t>カンゴ</t>
    </rPh>
    <rPh sb="103" eb="105">
      <t>ショクイン</t>
    </rPh>
    <rPh sb="106" eb="111">
      <t>ジュウドウセイフクシ</t>
    </rPh>
    <rPh sb="114" eb="115">
      <t>マ</t>
    </rPh>
    <rPh sb="120" eb="123">
      <t>シアツシ</t>
    </rPh>
    <rPh sb="126" eb="127">
      <t>シ</t>
    </rPh>
    <rPh sb="127" eb="128">
      <t>マタ</t>
    </rPh>
    <rPh sb="132" eb="133">
      <t>シ</t>
    </rPh>
    <rPh sb="135" eb="138">
      <t>ケイカクテキ</t>
    </rPh>
    <rPh sb="139" eb="141">
      <t>キノウ</t>
    </rPh>
    <rPh sb="141" eb="143">
      <t>クンレン</t>
    </rPh>
    <rPh sb="144" eb="145">
      <t>オコナ</t>
    </rPh>
    <phoneticPr fontId="22"/>
  </si>
  <si>
    <t>　個別機能訓練計画の作成及び実施においては、利用者の身体機能及び生活機能の向上に資するよう複数の種類の機能訓練の項目を準備し、その項目の選択に当たっては、利用者の生活意欲が増進されるよう利用者を援助し、利用者の選択に基づき、心身の状況に応じた機能訓練を適切に行っている。</t>
    <rPh sb="1" eb="3">
      <t>コベツ</t>
    </rPh>
    <rPh sb="3" eb="5">
      <t>キノウ</t>
    </rPh>
    <rPh sb="5" eb="7">
      <t>クンレン</t>
    </rPh>
    <rPh sb="7" eb="9">
      <t>ケイカク</t>
    </rPh>
    <rPh sb="10" eb="12">
      <t>サクセイ</t>
    </rPh>
    <phoneticPr fontId="22"/>
  </si>
  <si>
    <t>　定員超過利用・人員基準欠如に該当していない。</t>
    <rPh sb="1" eb="3">
      <t>テイイン</t>
    </rPh>
    <rPh sb="3" eb="5">
      <t>チョウカ</t>
    </rPh>
    <rPh sb="5" eb="7">
      <t>リヨウ</t>
    </rPh>
    <rPh sb="8" eb="10">
      <t>ジンイン</t>
    </rPh>
    <rPh sb="10" eb="12">
      <t>キジュン</t>
    </rPh>
    <rPh sb="12" eb="14">
      <t>ケツジョ</t>
    </rPh>
    <rPh sb="15" eb="17">
      <t>ガイトウ</t>
    </rPh>
    <phoneticPr fontId="22"/>
  </si>
  <si>
    <t>　専ら機能訓練を実施する理学療法士等を配置し、機能訓練指導員等が共同して、利用者ごとに心身の状態や居宅の環境をふまえた個別機能訓練計画を作成し、当該計画に基づき計画的に機能訓練を行うことで、利用者の生活機能の維持・向上を図り、住み慣れた地域で居宅において可能な限り自立して暮らし続けることを目指すという加算設置の趣旨をふまえた個別機能訓練計画の作成及び個別機能訓練を実施している。</t>
    <rPh sb="107" eb="109">
      <t>コウジョウ</t>
    </rPh>
    <rPh sb="110" eb="111">
      <t>ハカ</t>
    </rPh>
    <rPh sb="113" eb="114">
      <t>ス</t>
    </rPh>
    <rPh sb="115" eb="116">
      <t>ナ</t>
    </rPh>
    <rPh sb="118" eb="120">
      <t>チイキ</t>
    </rPh>
    <rPh sb="121" eb="123">
      <t>キョタク</t>
    </rPh>
    <rPh sb="127" eb="129">
      <t>カノウ</t>
    </rPh>
    <rPh sb="130" eb="131">
      <t>カギ</t>
    </rPh>
    <rPh sb="132" eb="134">
      <t>ジリツ</t>
    </rPh>
    <rPh sb="136" eb="137">
      <t>ク</t>
    </rPh>
    <rPh sb="139" eb="140">
      <t>ツヅ</t>
    </rPh>
    <rPh sb="145" eb="147">
      <t>メザ</t>
    </rPh>
    <rPh sb="151" eb="153">
      <t>カサン</t>
    </rPh>
    <rPh sb="153" eb="155">
      <t>セッチ</t>
    </rPh>
    <rPh sb="156" eb="158">
      <t>シュシ</t>
    </rPh>
    <rPh sb="163" eb="165">
      <t>コベツ</t>
    </rPh>
    <rPh sb="165" eb="167">
      <t>キノウ</t>
    </rPh>
    <rPh sb="167" eb="169">
      <t>クンレン</t>
    </rPh>
    <rPh sb="169" eb="171">
      <t>ケイカク</t>
    </rPh>
    <rPh sb="172" eb="174">
      <t>サクセイ</t>
    </rPh>
    <rPh sb="174" eb="175">
      <t>オヨ</t>
    </rPh>
    <rPh sb="176" eb="178">
      <t>コベツ</t>
    </rPh>
    <rPh sb="178" eb="180">
      <t>キノウ</t>
    </rPh>
    <rPh sb="180" eb="182">
      <t>クンレン</t>
    </rPh>
    <rPh sb="183" eb="185">
      <t>ジッシ</t>
    </rPh>
    <phoneticPr fontId="22"/>
  </si>
  <si>
    <t>　個別機能訓練を行うにあたっては、機能訓練指導員等が共同して、利用者ごとにその目標、目標を踏まえた訓練項目、訓練実施時間、訓練実施回数等を内容とする個別機能訓練計画を作成している。</t>
    <rPh sb="1" eb="3">
      <t>コベツ</t>
    </rPh>
    <rPh sb="3" eb="5">
      <t>キノウ</t>
    </rPh>
    <rPh sb="5" eb="7">
      <t>クンレン</t>
    </rPh>
    <rPh sb="8" eb="9">
      <t>オコナ</t>
    </rPh>
    <rPh sb="17" eb="19">
      <t>キノウ</t>
    </rPh>
    <rPh sb="19" eb="21">
      <t>クンレン</t>
    </rPh>
    <rPh sb="21" eb="24">
      <t>シドウイン</t>
    </rPh>
    <rPh sb="24" eb="25">
      <t>トウ</t>
    </rPh>
    <rPh sb="26" eb="28">
      <t>キョウドウ</t>
    </rPh>
    <rPh sb="31" eb="34">
      <t>リヨウシャ</t>
    </rPh>
    <rPh sb="39" eb="41">
      <t>モクヒョウ</t>
    </rPh>
    <rPh sb="42" eb="44">
      <t>モクヒョウ</t>
    </rPh>
    <rPh sb="45" eb="46">
      <t>フ</t>
    </rPh>
    <rPh sb="49" eb="51">
      <t>クンレン</t>
    </rPh>
    <rPh sb="51" eb="53">
      <t>コウモク</t>
    </rPh>
    <rPh sb="54" eb="56">
      <t>クンレン</t>
    </rPh>
    <rPh sb="56" eb="58">
      <t>ジッシ</t>
    </rPh>
    <rPh sb="58" eb="60">
      <t>ジカン</t>
    </rPh>
    <rPh sb="61" eb="63">
      <t>クンレン</t>
    </rPh>
    <rPh sb="63" eb="65">
      <t>ジッシ</t>
    </rPh>
    <rPh sb="65" eb="67">
      <t>カイスウ</t>
    </rPh>
    <rPh sb="67" eb="68">
      <t>トウ</t>
    </rPh>
    <rPh sb="69" eb="71">
      <t>ナイヨウ</t>
    </rPh>
    <rPh sb="74" eb="76">
      <t>コベツ</t>
    </rPh>
    <rPh sb="76" eb="78">
      <t>キノウ</t>
    </rPh>
    <rPh sb="78" eb="80">
      <t>クンレン</t>
    </rPh>
    <rPh sb="80" eb="82">
      <t>ケイカク</t>
    </rPh>
    <rPh sb="83" eb="85">
      <t>サクセイ</t>
    </rPh>
    <phoneticPr fontId="22"/>
  </si>
  <si>
    <t>　個別機能訓練目標の設定にあたっては、機能訓練指導員等が利用者の居宅を訪問した上で利用者の居宅での生活状況（起居動作、ADL、IADL等の状況）を確認し、その結果や利用者又は家族の意向及び介護支援専門員等の意見も踏まえて行っている。</t>
    <rPh sb="1" eb="3">
      <t>コベツ</t>
    </rPh>
    <rPh sb="3" eb="5">
      <t>キノウ</t>
    </rPh>
    <rPh sb="5" eb="7">
      <t>クンレン</t>
    </rPh>
    <rPh sb="7" eb="9">
      <t>モクヒョウ</t>
    </rPh>
    <rPh sb="10" eb="12">
      <t>セッテイ</t>
    </rPh>
    <rPh sb="19" eb="21">
      <t>キノウ</t>
    </rPh>
    <rPh sb="21" eb="23">
      <t>クンレン</t>
    </rPh>
    <rPh sb="23" eb="26">
      <t>シドウイン</t>
    </rPh>
    <rPh sb="26" eb="27">
      <t>トウ</t>
    </rPh>
    <rPh sb="28" eb="31">
      <t>リヨウシャ</t>
    </rPh>
    <rPh sb="32" eb="34">
      <t>キョタク</t>
    </rPh>
    <rPh sb="35" eb="37">
      <t>ホウモン</t>
    </rPh>
    <rPh sb="39" eb="40">
      <t>ウエ</t>
    </rPh>
    <rPh sb="41" eb="44">
      <t>リヨウシャ</t>
    </rPh>
    <rPh sb="45" eb="47">
      <t>キョタク</t>
    </rPh>
    <rPh sb="49" eb="51">
      <t>セイカツ</t>
    </rPh>
    <rPh sb="51" eb="53">
      <t>ジョウキョウ</t>
    </rPh>
    <rPh sb="54" eb="56">
      <t>キキョ</t>
    </rPh>
    <rPh sb="56" eb="58">
      <t>ドウサ</t>
    </rPh>
    <rPh sb="67" eb="68">
      <t>トウ</t>
    </rPh>
    <rPh sb="69" eb="71">
      <t>ジョウキョウ</t>
    </rPh>
    <rPh sb="73" eb="75">
      <t>カクニン</t>
    </rPh>
    <rPh sb="79" eb="81">
      <t>ケッカ</t>
    </rPh>
    <rPh sb="82" eb="85">
      <t>リヨウシャ</t>
    </rPh>
    <rPh sb="85" eb="86">
      <t>マタ</t>
    </rPh>
    <rPh sb="87" eb="89">
      <t>カゾク</t>
    </rPh>
    <rPh sb="90" eb="92">
      <t>イコウ</t>
    </rPh>
    <rPh sb="92" eb="93">
      <t>オヨ</t>
    </rPh>
    <rPh sb="94" eb="101">
      <t>カイゴシエンセンモンイン</t>
    </rPh>
    <rPh sb="101" eb="102">
      <t>トウ</t>
    </rPh>
    <rPh sb="103" eb="105">
      <t>イケン</t>
    </rPh>
    <rPh sb="106" eb="107">
      <t>フ</t>
    </rPh>
    <rPh sb="110" eb="111">
      <t>オコナ</t>
    </rPh>
    <phoneticPr fontId="22"/>
  </si>
  <si>
    <t>　個別機能訓練目標の設定の際、当該利用者の意欲の向上につながるよう長期目標・短期目標のように段階的な目標とするなど可能な限り具体的かつ分かりやすい目標としている。</t>
    <rPh sb="1" eb="3">
      <t>コベツ</t>
    </rPh>
    <rPh sb="3" eb="5">
      <t>キノウ</t>
    </rPh>
    <rPh sb="5" eb="7">
      <t>クンレン</t>
    </rPh>
    <rPh sb="7" eb="9">
      <t>モクヒョウ</t>
    </rPh>
    <rPh sb="10" eb="12">
      <t>セッテイ</t>
    </rPh>
    <rPh sb="13" eb="14">
      <t>サイ</t>
    </rPh>
    <rPh sb="15" eb="17">
      <t>トウガイ</t>
    </rPh>
    <rPh sb="17" eb="20">
      <t>リヨウシャ</t>
    </rPh>
    <rPh sb="21" eb="23">
      <t>イヨク</t>
    </rPh>
    <rPh sb="24" eb="26">
      <t>コウジョウ</t>
    </rPh>
    <rPh sb="33" eb="35">
      <t>チョウキ</t>
    </rPh>
    <rPh sb="35" eb="37">
      <t>モクヒョウ</t>
    </rPh>
    <rPh sb="38" eb="40">
      <t>タンキ</t>
    </rPh>
    <rPh sb="40" eb="42">
      <t>モクヒョウ</t>
    </rPh>
    <rPh sb="46" eb="49">
      <t>ダンカイテキ</t>
    </rPh>
    <rPh sb="50" eb="52">
      <t>モクヒョウ</t>
    </rPh>
    <rPh sb="57" eb="59">
      <t>カノウ</t>
    </rPh>
    <rPh sb="60" eb="61">
      <t>カギ</t>
    </rPh>
    <rPh sb="62" eb="65">
      <t>グタイテキ</t>
    </rPh>
    <rPh sb="67" eb="68">
      <t>ワ</t>
    </rPh>
    <rPh sb="73" eb="75">
      <t>モクヒョウ</t>
    </rPh>
    <phoneticPr fontId="22"/>
  </si>
  <si>
    <t>　個別機能訓練目標の設定にあたっては、単に身体機能の向上を目指すことのみを目標とするのではなく、日常生活における生活機能の維持・向上を目指すことを含めた目標にしている。</t>
    <rPh sb="1" eb="3">
      <t>コベツ</t>
    </rPh>
    <rPh sb="3" eb="5">
      <t>キノウ</t>
    </rPh>
    <rPh sb="5" eb="7">
      <t>クンレン</t>
    </rPh>
    <rPh sb="7" eb="9">
      <t>モクヒョウ</t>
    </rPh>
    <rPh sb="10" eb="12">
      <t>セッテイ</t>
    </rPh>
    <rPh sb="19" eb="20">
      <t>タン</t>
    </rPh>
    <rPh sb="21" eb="23">
      <t>シンタイ</t>
    </rPh>
    <rPh sb="23" eb="25">
      <t>キノウ</t>
    </rPh>
    <rPh sb="26" eb="28">
      <t>コウジョウ</t>
    </rPh>
    <rPh sb="29" eb="31">
      <t>メザ</t>
    </rPh>
    <rPh sb="37" eb="39">
      <t>モクヒョウ</t>
    </rPh>
    <rPh sb="48" eb="50">
      <t>ニチジョウ</t>
    </rPh>
    <rPh sb="50" eb="52">
      <t>セイカツ</t>
    </rPh>
    <rPh sb="56" eb="58">
      <t>セイカツ</t>
    </rPh>
    <rPh sb="58" eb="60">
      <t>キノウ</t>
    </rPh>
    <rPh sb="61" eb="63">
      <t>イジ</t>
    </rPh>
    <rPh sb="64" eb="66">
      <t>コウジョウ</t>
    </rPh>
    <rPh sb="67" eb="69">
      <t>メザ</t>
    </rPh>
    <rPh sb="73" eb="74">
      <t>フク</t>
    </rPh>
    <rPh sb="76" eb="78">
      <t>モクヒョウ</t>
    </rPh>
    <phoneticPr fontId="22"/>
  </si>
  <si>
    <t>　個別機能訓練項目の設定にあたっては、利用者の生活機能の向上に資するよう複数の種類の機能訓練の項目を準備し、その項目の選択に当たっては、利用者の生活意欲の向上に繋がるよう利用者を援助している。</t>
    <rPh sb="1" eb="3">
      <t>コベツ</t>
    </rPh>
    <rPh sb="3" eb="5">
      <t>キノウ</t>
    </rPh>
    <rPh sb="5" eb="7">
      <t>クンレン</t>
    </rPh>
    <rPh sb="7" eb="9">
      <t>コウモク</t>
    </rPh>
    <rPh sb="10" eb="12">
      <t>セッテイ</t>
    </rPh>
    <rPh sb="19" eb="22">
      <t>リヨウシャ</t>
    </rPh>
    <rPh sb="23" eb="25">
      <t>セイカツ</t>
    </rPh>
    <rPh sb="25" eb="27">
      <t>キノウ</t>
    </rPh>
    <rPh sb="28" eb="30">
      <t>コウジョウ</t>
    </rPh>
    <rPh sb="31" eb="32">
      <t>シ</t>
    </rPh>
    <rPh sb="36" eb="38">
      <t>フクスウ</t>
    </rPh>
    <rPh sb="39" eb="41">
      <t>シュルイ</t>
    </rPh>
    <rPh sb="42" eb="44">
      <t>キノウ</t>
    </rPh>
    <rPh sb="44" eb="46">
      <t>クンレン</t>
    </rPh>
    <rPh sb="47" eb="49">
      <t>コウモク</t>
    </rPh>
    <rPh sb="50" eb="52">
      <t>ジュンビ</t>
    </rPh>
    <rPh sb="56" eb="58">
      <t>コウモク</t>
    </rPh>
    <rPh sb="59" eb="61">
      <t>センタク</t>
    </rPh>
    <rPh sb="62" eb="63">
      <t>ア</t>
    </rPh>
    <rPh sb="68" eb="71">
      <t>リヨウシャ</t>
    </rPh>
    <rPh sb="72" eb="74">
      <t>セイカツ</t>
    </rPh>
    <rPh sb="74" eb="76">
      <t>イヨク</t>
    </rPh>
    <rPh sb="77" eb="79">
      <t>コウジョウ</t>
    </rPh>
    <rPh sb="80" eb="81">
      <t>ツナ</t>
    </rPh>
    <rPh sb="85" eb="88">
      <t>リヨウシャ</t>
    </rPh>
    <rPh sb="89" eb="91">
      <t>エンジョ</t>
    </rPh>
    <phoneticPr fontId="22"/>
  </si>
  <si>
    <t>問11</t>
    <rPh sb="0" eb="1">
      <t>ト</t>
    </rPh>
    <phoneticPr fontId="22"/>
  </si>
  <si>
    <t>問12</t>
    <rPh sb="0" eb="1">
      <t>ト</t>
    </rPh>
    <phoneticPr fontId="22"/>
  </si>
  <si>
    <t>問13</t>
    <rPh sb="0" eb="1">
      <t>ト</t>
    </rPh>
    <phoneticPr fontId="22"/>
  </si>
  <si>
    <t>問14</t>
    <rPh sb="0" eb="1">
      <t>ト</t>
    </rPh>
    <phoneticPr fontId="22"/>
  </si>
  <si>
    <t>問15</t>
    <rPh sb="0" eb="1">
      <t>ト</t>
    </rPh>
    <phoneticPr fontId="22"/>
  </si>
  <si>
    <t>　個別機能訓練に関する記録（個別機能訓練の目標、目標をふまえた訓練項目、訓練実施時間、個別機能訓練実施者等）は、利用者ごとに保管され、常に事業所の個別機能訓練従事者が閲覧できるようにしている。</t>
    <rPh sb="1" eb="3">
      <t>コベツ</t>
    </rPh>
    <rPh sb="3" eb="5">
      <t>キノウ</t>
    </rPh>
    <rPh sb="5" eb="7">
      <t>クンレン</t>
    </rPh>
    <rPh sb="8" eb="9">
      <t>カン</t>
    </rPh>
    <rPh sb="11" eb="13">
      <t>キロク</t>
    </rPh>
    <rPh sb="14" eb="16">
      <t>コベツ</t>
    </rPh>
    <rPh sb="16" eb="18">
      <t>キノウ</t>
    </rPh>
    <rPh sb="18" eb="20">
      <t>クンレン</t>
    </rPh>
    <rPh sb="21" eb="23">
      <t>モクヒョウ</t>
    </rPh>
    <rPh sb="24" eb="26">
      <t>モクヒョウ</t>
    </rPh>
    <rPh sb="31" eb="33">
      <t>クンレン</t>
    </rPh>
    <rPh sb="33" eb="35">
      <t>コウモク</t>
    </rPh>
    <rPh sb="36" eb="38">
      <t>クンレン</t>
    </rPh>
    <rPh sb="38" eb="40">
      <t>ジッシ</t>
    </rPh>
    <rPh sb="40" eb="42">
      <t>ジカン</t>
    </rPh>
    <rPh sb="43" eb="45">
      <t>コベツ</t>
    </rPh>
    <rPh sb="45" eb="47">
      <t>キノウ</t>
    </rPh>
    <rPh sb="47" eb="49">
      <t>クンレン</t>
    </rPh>
    <rPh sb="49" eb="51">
      <t>ジッシ</t>
    </rPh>
    <rPh sb="51" eb="52">
      <t>シャ</t>
    </rPh>
    <rPh sb="52" eb="53">
      <t>トウ</t>
    </rPh>
    <rPh sb="56" eb="59">
      <t>リヨウシャ</t>
    </rPh>
    <rPh sb="62" eb="64">
      <t>ホカン</t>
    </rPh>
    <rPh sb="67" eb="68">
      <t>ツネ</t>
    </rPh>
    <rPh sb="69" eb="72">
      <t>ジギョウショ</t>
    </rPh>
    <rPh sb="73" eb="75">
      <t>コベツ</t>
    </rPh>
    <rPh sb="75" eb="77">
      <t>キノウ</t>
    </rPh>
    <rPh sb="77" eb="79">
      <t>クンレン</t>
    </rPh>
    <rPh sb="79" eb="82">
      <t>ジュウジシャ</t>
    </rPh>
    <rPh sb="83" eb="85">
      <t>エツラン</t>
    </rPh>
    <phoneticPr fontId="22"/>
  </si>
  <si>
    <t>　個別機能訓練加算（Ⅰ）イと個別機能訓練加算（Ⅰ）ロを同時算定していない。</t>
    <rPh sb="1" eb="3">
      <t>コベツ</t>
    </rPh>
    <rPh sb="3" eb="5">
      <t>キノウ</t>
    </rPh>
    <rPh sb="5" eb="7">
      <t>クンレン</t>
    </rPh>
    <rPh sb="7" eb="9">
      <t>カサン</t>
    </rPh>
    <rPh sb="14" eb="16">
      <t>コベツ</t>
    </rPh>
    <rPh sb="16" eb="18">
      <t>キノウ</t>
    </rPh>
    <rPh sb="18" eb="20">
      <t>クンレン</t>
    </rPh>
    <rPh sb="20" eb="22">
      <t>カサン</t>
    </rPh>
    <rPh sb="27" eb="29">
      <t>ドウジ</t>
    </rPh>
    <rPh sb="29" eb="31">
      <t>サンテイ</t>
    </rPh>
    <phoneticPr fontId="22"/>
  </si>
  <si>
    <t>　(Ⅰ)イ</t>
    <phoneticPr fontId="22"/>
  </si>
  <si>
    <t>　専ら機能訓練指導員の職務に従事する理学療法士等を1名以上配置している。</t>
    <rPh sb="1" eb="2">
      <t>モッパ</t>
    </rPh>
    <rPh sb="3" eb="5">
      <t>キノウ</t>
    </rPh>
    <rPh sb="5" eb="7">
      <t>クンレン</t>
    </rPh>
    <rPh sb="7" eb="10">
      <t>シドウイン</t>
    </rPh>
    <rPh sb="11" eb="13">
      <t>ショクム</t>
    </rPh>
    <rPh sb="14" eb="16">
      <t>ジュウジ</t>
    </rPh>
    <rPh sb="18" eb="20">
      <t>リガク</t>
    </rPh>
    <rPh sb="20" eb="23">
      <t>リョウホウシ</t>
    </rPh>
    <rPh sb="23" eb="24">
      <t>トウ</t>
    </rPh>
    <rPh sb="26" eb="27">
      <t>メイ</t>
    </rPh>
    <rPh sb="27" eb="29">
      <t>イジョウ</t>
    </rPh>
    <rPh sb="29" eb="31">
      <t>ハイチ</t>
    </rPh>
    <phoneticPr fontId="22"/>
  </si>
  <si>
    <t>　(Ⅰ)ロ</t>
    <phoneticPr fontId="22"/>
  </si>
  <si>
    <t>　利用者ごとの個別機能訓練計画書の内容等の情報を厚生労働省に提出し、機能訓練の実施に当たって、当該情報その他機能訓練の適切かつ有効な実施のために必要な情報を活用している。</t>
    <rPh sb="1" eb="4">
      <t>リヨウシャ</t>
    </rPh>
    <rPh sb="7" eb="9">
      <t>コベツ</t>
    </rPh>
    <rPh sb="9" eb="11">
      <t>キノウ</t>
    </rPh>
    <rPh sb="11" eb="13">
      <t>クンレン</t>
    </rPh>
    <rPh sb="13" eb="16">
      <t>ケイカクショ</t>
    </rPh>
    <rPh sb="17" eb="19">
      <t>ナイヨウ</t>
    </rPh>
    <rPh sb="19" eb="20">
      <t>トウ</t>
    </rPh>
    <rPh sb="21" eb="23">
      <t>ジョウホウ</t>
    </rPh>
    <rPh sb="24" eb="26">
      <t>コウセイ</t>
    </rPh>
    <rPh sb="26" eb="29">
      <t>ロウドウショウ</t>
    </rPh>
    <rPh sb="30" eb="32">
      <t>テイシュツ</t>
    </rPh>
    <rPh sb="34" eb="36">
      <t>キノウ</t>
    </rPh>
    <rPh sb="36" eb="38">
      <t>クンレン</t>
    </rPh>
    <rPh sb="39" eb="41">
      <t>ジッシ</t>
    </rPh>
    <rPh sb="42" eb="43">
      <t>ア</t>
    </rPh>
    <rPh sb="47" eb="49">
      <t>トウガイ</t>
    </rPh>
    <rPh sb="49" eb="51">
      <t>ジョウホウ</t>
    </rPh>
    <rPh sb="53" eb="54">
      <t>タ</t>
    </rPh>
    <rPh sb="54" eb="56">
      <t>キノウ</t>
    </rPh>
    <rPh sb="56" eb="58">
      <t>クンレン</t>
    </rPh>
    <rPh sb="59" eb="61">
      <t>テキセツ</t>
    </rPh>
    <rPh sb="63" eb="65">
      <t>ユウコウ</t>
    </rPh>
    <rPh sb="66" eb="68">
      <t>ジッシ</t>
    </rPh>
    <rPh sb="72" eb="74">
      <t>ヒツヨウ</t>
    </rPh>
    <rPh sb="75" eb="77">
      <t>ジョウホウ</t>
    </rPh>
    <rPh sb="78" eb="80">
      <t>カツヨウ</t>
    </rPh>
    <phoneticPr fontId="22"/>
  </si>
  <si>
    <t>　(Ⅰ)(Ⅱ)共通</t>
    <rPh sb="7" eb="9">
      <t>キョウツウ</t>
    </rPh>
    <phoneticPr fontId="22"/>
  </si>
  <si>
    <t>問2</t>
    <phoneticPr fontId="22"/>
  </si>
  <si>
    <t xml:space="preserve"> (Ⅰ)</t>
    <phoneticPr fontId="22"/>
  </si>
  <si>
    <t xml:space="preserve"> (Ⅱ)</t>
    <phoneticPr fontId="22"/>
  </si>
  <si>
    <t>　歴月ごとに、指定基準に規定する看護職員又は介護職員の員数に加え、看護職員又は介護職員を常勤換算方法で2以上確保している。</t>
    <rPh sb="1" eb="2">
      <t>レキ</t>
    </rPh>
    <rPh sb="2" eb="3">
      <t>ゲツ</t>
    </rPh>
    <rPh sb="7" eb="9">
      <t>シテイ</t>
    </rPh>
    <rPh sb="9" eb="11">
      <t>キジュン</t>
    </rPh>
    <rPh sb="12" eb="14">
      <t>キテイ</t>
    </rPh>
    <rPh sb="16" eb="18">
      <t>カンゴ</t>
    </rPh>
    <rPh sb="18" eb="20">
      <t>ショクイン</t>
    </rPh>
    <rPh sb="20" eb="21">
      <t>マタ</t>
    </rPh>
    <rPh sb="27" eb="29">
      <t>インスウ</t>
    </rPh>
    <rPh sb="30" eb="31">
      <t>クワ</t>
    </rPh>
    <rPh sb="33" eb="35">
      <t>カンゴ</t>
    </rPh>
    <rPh sb="35" eb="37">
      <t>ショクイン</t>
    </rPh>
    <rPh sb="37" eb="38">
      <t>マタ</t>
    </rPh>
    <rPh sb="39" eb="41">
      <t>カイゴ</t>
    </rPh>
    <rPh sb="41" eb="43">
      <t>ショクイン</t>
    </rPh>
    <rPh sb="44" eb="46">
      <t>ジョウキン</t>
    </rPh>
    <rPh sb="46" eb="48">
      <t>カンサン</t>
    </rPh>
    <rPh sb="48" eb="50">
      <t>ホウホウ</t>
    </rPh>
    <rPh sb="52" eb="54">
      <t>イジョウ</t>
    </rPh>
    <rPh sb="54" eb="56">
      <t>カクホ</t>
    </rPh>
    <phoneticPr fontId="22"/>
  </si>
  <si>
    <t>　日常生活自立度のランクⅢ、Ⅳ又はMに該当する者に対して算定している。</t>
    <rPh sb="1" eb="3">
      <t>ニチジョウ</t>
    </rPh>
    <rPh sb="3" eb="5">
      <t>セイカツ</t>
    </rPh>
    <rPh sb="5" eb="8">
      <t>ジリツド</t>
    </rPh>
    <rPh sb="15" eb="16">
      <t>マタ</t>
    </rPh>
    <rPh sb="19" eb="21">
      <t>ガイトウ</t>
    </rPh>
    <rPh sb="23" eb="24">
      <t>モノ</t>
    </rPh>
    <rPh sb="25" eb="26">
      <t>タイ</t>
    </rPh>
    <rPh sb="28" eb="30">
      <t>サンテイ</t>
    </rPh>
    <phoneticPr fontId="22"/>
  </si>
  <si>
    <t>　認知症の症状の進行の緩和に資するケアを計画的に実施するプログラムを作成している。</t>
    <rPh sb="1" eb="4">
      <t>ニンチショウ</t>
    </rPh>
    <rPh sb="5" eb="7">
      <t>ショウジョウ</t>
    </rPh>
    <rPh sb="8" eb="10">
      <t>シンコウ</t>
    </rPh>
    <rPh sb="11" eb="13">
      <t>カンワ</t>
    </rPh>
    <rPh sb="14" eb="15">
      <t>シ</t>
    </rPh>
    <rPh sb="20" eb="23">
      <t>ケイカクテキ</t>
    </rPh>
    <rPh sb="24" eb="26">
      <t>ジッシ</t>
    </rPh>
    <rPh sb="34" eb="36">
      <t>サクセイ</t>
    </rPh>
    <phoneticPr fontId="22"/>
  </si>
  <si>
    <t>　本加算を算定している利用者に対して、若年性認知症利用者受入加算を算定していない。</t>
    <phoneticPr fontId="22"/>
  </si>
  <si>
    <t>　受け入れた若年性認知症利用者ごとに個別の担当者を定めている。</t>
    <phoneticPr fontId="22"/>
  </si>
  <si>
    <t>　本加算を算定している利用者に対して、認知症加算を算定していない。</t>
    <phoneticPr fontId="22"/>
  </si>
  <si>
    <t>（10）　栄養アセスメント加算</t>
    <rPh sb="5" eb="7">
      <t>エイヨウ</t>
    </rPh>
    <rPh sb="13" eb="15">
      <t>カサン</t>
    </rPh>
    <phoneticPr fontId="22"/>
  </si>
  <si>
    <t>　利用者ごとに、管理栄養士、看護職員、介護職員、生活相談員その他の職種の者が共同して栄養アセスメントを実施し、当該利用者又はその家族に対してその結果を説明し、相談等に必要に応じ対応している。</t>
    <rPh sb="1" eb="4">
      <t>リヨウシャ</t>
    </rPh>
    <rPh sb="8" eb="10">
      <t>カンリ</t>
    </rPh>
    <rPh sb="10" eb="13">
      <t>エイヨウシ</t>
    </rPh>
    <rPh sb="14" eb="16">
      <t>カンゴ</t>
    </rPh>
    <rPh sb="16" eb="18">
      <t>ショクイン</t>
    </rPh>
    <rPh sb="19" eb="21">
      <t>カイゴ</t>
    </rPh>
    <rPh sb="21" eb="23">
      <t>ショクイン</t>
    </rPh>
    <rPh sb="24" eb="26">
      <t>セイカツ</t>
    </rPh>
    <rPh sb="26" eb="29">
      <t>ソウダンイン</t>
    </rPh>
    <rPh sb="31" eb="32">
      <t>タ</t>
    </rPh>
    <rPh sb="33" eb="35">
      <t>ショクシュ</t>
    </rPh>
    <rPh sb="36" eb="37">
      <t>モノ</t>
    </rPh>
    <rPh sb="38" eb="40">
      <t>キョウドウ</t>
    </rPh>
    <rPh sb="42" eb="44">
      <t>エイヨウ</t>
    </rPh>
    <rPh sb="51" eb="53">
      <t>ジッシ</t>
    </rPh>
    <rPh sb="55" eb="57">
      <t>トウガイ</t>
    </rPh>
    <rPh sb="57" eb="60">
      <t>リヨウシャ</t>
    </rPh>
    <rPh sb="60" eb="61">
      <t>マタ</t>
    </rPh>
    <rPh sb="64" eb="66">
      <t>カゾク</t>
    </rPh>
    <rPh sb="67" eb="68">
      <t>タイ</t>
    </rPh>
    <rPh sb="72" eb="74">
      <t>ケッカ</t>
    </rPh>
    <rPh sb="75" eb="77">
      <t>セツメイ</t>
    </rPh>
    <rPh sb="79" eb="81">
      <t>ソウダン</t>
    </rPh>
    <rPh sb="81" eb="82">
      <t>トウ</t>
    </rPh>
    <rPh sb="83" eb="85">
      <t>ヒツヨウ</t>
    </rPh>
    <rPh sb="86" eb="87">
      <t>オウ</t>
    </rPh>
    <rPh sb="88" eb="90">
      <t>タイオウ</t>
    </rPh>
    <phoneticPr fontId="22"/>
  </si>
  <si>
    <t>利用者ごとの低栄養状態のリスクを、利用開始時に把握している。</t>
    <rPh sb="0" eb="3">
      <t>リヨウシャ</t>
    </rPh>
    <rPh sb="6" eb="7">
      <t>テイ</t>
    </rPh>
    <rPh sb="7" eb="9">
      <t>エイヨウ</t>
    </rPh>
    <rPh sb="9" eb="11">
      <t>ジョウタイ</t>
    </rPh>
    <rPh sb="17" eb="19">
      <t>リヨウ</t>
    </rPh>
    <rPh sb="19" eb="21">
      <t>カイシ</t>
    </rPh>
    <rPh sb="21" eb="22">
      <t>ジ</t>
    </rPh>
    <rPh sb="23" eb="25">
      <t>ハアク</t>
    </rPh>
    <phoneticPr fontId="22"/>
  </si>
  <si>
    <t>管理栄養士、看護職員、介護職員、生活相談員その他の職種の者が共同して、利用者ごとの摂食・嚥下機能及び食形態にも配慮しつつ、解決すべき栄養管理上の課題の把握を行っている。</t>
    <rPh sb="0" eb="2">
      <t>カンリ</t>
    </rPh>
    <rPh sb="2" eb="5">
      <t>エイヨウシ</t>
    </rPh>
    <rPh sb="6" eb="8">
      <t>カンゴ</t>
    </rPh>
    <rPh sb="8" eb="10">
      <t>ショクイン</t>
    </rPh>
    <rPh sb="11" eb="13">
      <t>カイゴ</t>
    </rPh>
    <rPh sb="13" eb="15">
      <t>ショクイン</t>
    </rPh>
    <rPh sb="16" eb="18">
      <t>セイカツ</t>
    </rPh>
    <rPh sb="18" eb="21">
      <t>ソウダンイン</t>
    </rPh>
    <rPh sb="23" eb="24">
      <t>タ</t>
    </rPh>
    <rPh sb="25" eb="27">
      <t>ショクシュ</t>
    </rPh>
    <rPh sb="28" eb="29">
      <t>モノ</t>
    </rPh>
    <rPh sb="30" eb="32">
      <t>キョウドウ</t>
    </rPh>
    <rPh sb="35" eb="38">
      <t>リヨウシャ</t>
    </rPh>
    <rPh sb="41" eb="43">
      <t>セッショク</t>
    </rPh>
    <rPh sb="44" eb="46">
      <t>エンゲ</t>
    </rPh>
    <rPh sb="46" eb="48">
      <t>キノウ</t>
    </rPh>
    <rPh sb="48" eb="49">
      <t>オヨ</t>
    </rPh>
    <rPh sb="50" eb="51">
      <t>ショク</t>
    </rPh>
    <rPh sb="51" eb="53">
      <t>ケイタイ</t>
    </rPh>
    <rPh sb="55" eb="57">
      <t>ハイリョ</t>
    </rPh>
    <rPh sb="61" eb="63">
      <t>カイケツ</t>
    </rPh>
    <rPh sb="66" eb="68">
      <t>エイヨウ</t>
    </rPh>
    <rPh sb="68" eb="70">
      <t>カンリ</t>
    </rPh>
    <rPh sb="70" eb="71">
      <t>ジョウ</t>
    </rPh>
    <rPh sb="72" eb="74">
      <t>カダイ</t>
    </rPh>
    <rPh sb="75" eb="77">
      <t>ハアク</t>
    </rPh>
    <rPh sb="78" eb="79">
      <t>オコナ</t>
    </rPh>
    <phoneticPr fontId="22"/>
  </si>
  <si>
    <t>①及び②の結果を当該利用者又はその家族に対して説明し、必要に応じ解決すべき栄養管理上の課題に応じた栄養食事相談、情報提供等を行っている。</t>
    <rPh sb="1" eb="2">
      <t>オヨ</t>
    </rPh>
    <rPh sb="5" eb="7">
      <t>ケッカ</t>
    </rPh>
    <rPh sb="8" eb="10">
      <t>トウガイ</t>
    </rPh>
    <rPh sb="10" eb="13">
      <t>リヨウシャ</t>
    </rPh>
    <rPh sb="13" eb="14">
      <t>マタ</t>
    </rPh>
    <rPh sb="17" eb="19">
      <t>カゾク</t>
    </rPh>
    <rPh sb="20" eb="21">
      <t>タイ</t>
    </rPh>
    <rPh sb="23" eb="25">
      <t>セツメイ</t>
    </rPh>
    <rPh sb="27" eb="29">
      <t>ヒツヨウ</t>
    </rPh>
    <rPh sb="30" eb="31">
      <t>オウ</t>
    </rPh>
    <rPh sb="32" eb="34">
      <t>カイケツ</t>
    </rPh>
    <rPh sb="37" eb="39">
      <t>エイヨウ</t>
    </rPh>
    <rPh sb="39" eb="41">
      <t>カンリ</t>
    </rPh>
    <rPh sb="41" eb="42">
      <t>ジョウ</t>
    </rPh>
    <rPh sb="43" eb="45">
      <t>カダイ</t>
    </rPh>
    <rPh sb="46" eb="47">
      <t>オウ</t>
    </rPh>
    <rPh sb="49" eb="51">
      <t>エイヨウ</t>
    </rPh>
    <rPh sb="51" eb="53">
      <t>ショクジ</t>
    </rPh>
    <rPh sb="53" eb="55">
      <t>ソウダン</t>
    </rPh>
    <rPh sb="56" eb="58">
      <t>ジョウホウ</t>
    </rPh>
    <rPh sb="58" eb="60">
      <t>テイキョウ</t>
    </rPh>
    <rPh sb="60" eb="61">
      <t>トウ</t>
    </rPh>
    <rPh sb="62" eb="63">
      <t>オコナ</t>
    </rPh>
    <phoneticPr fontId="22"/>
  </si>
  <si>
    <t>　低栄養状態にある利用者又はそのおそれのある利用者については、介護支援専門員と情報共有を行い、栄養改善加算に係る栄養改善サービスの提供を検討するよう依頼している。</t>
    <rPh sb="1" eb="2">
      <t>テイ</t>
    </rPh>
    <rPh sb="2" eb="4">
      <t>エイヨウ</t>
    </rPh>
    <rPh sb="4" eb="6">
      <t>ジョウタイ</t>
    </rPh>
    <rPh sb="9" eb="12">
      <t>リヨウシャ</t>
    </rPh>
    <rPh sb="12" eb="13">
      <t>マタ</t>
    </rPh>
    <rPh sb="22" eb="25">
      <t>リヨウシャ</t>
    </rPh>
    <rPh sb="31" eb="38">
      <t>カイゴシエンセンモンイン</t>
    </rPh>
    <rPh sb="39" eb="41">
      <t>ジョウホウ</t>
    </rPh>
    <rPh sb="41" eb="43">
      <t>キョウユウ</t>
    </rPh>
    <rPh sb="44" eb="45">
      <t>オコナ</t>
    </rPh>
    <rPh sb="47" eb="49">
      <t>エイヨウ</t>
    </rPh>
    <rPh sb="49" eb="51">
      <t>カイゼン</t>
    </rPh>
    <rPh sb="51" eb="53">
      <t>カサン</t>
    </rPh>
    <rPh sb="54" eb="55">
      <t>カカ</t>
    </rPh>
    <rPh sb="56" eb="58">
      <t>エイヨウ</t>
    </rPh>
    <rPh sb="58" eb="60">
      <t>カイゼン</t>
    </rPh>
    <rPh sb="65" eb="67">
      <t>テイキョウ</t>
    </rPh>
    <rPh sb="68" eb="70">
      <t>ケントウ</t>
    </rPh>
    <rPh sb="74" eb="76">
      <t>イライ</t>
    </rPh>
    <phoneticPr fontId="22"/>
  </si>
  <si>
    <t>　利用者ごとの栄養状態等の情報を厚生労働省に提出し、栄養管理の実施に当たって、当該情報その他栄養管理の適切かつ有効な実施のために必要な情報を活用している。</t>
    <rPh sb="1" eb="4">
      <t>リヨウシャ</t>
    </rPh>
    <rPh sb="7" eb="9">
      <t>エイヨウ</t>
    </rPh>
    <rPh sb="9" eb="11">
      <t>ジョウタイ</t>
    </rPh>
    <rPh sb="11" eb="12">
      <t>トウ</t>
    </rPh>
    <rPh sb="13" eb="15">
      <t>ジョウホウ</t>
    </rPh>
    <rPh sb="16" eb="18">
      <t>コウセイ</t>
    </rPh>
    <rPh sb="18" eb="21">
      <t>ロウドウショウ</t>
    </rPh>
    <rPh sb="22" eb="24">
      <t>テイシュツ</t>
    </rPh>
    <rPh sb="26" eb="28">
      <t>エイヨウ</t>
    </rPh>
    <rPh sb="28" eb="30">
      <t>カンリ</t>
    </rPh>
    <rPh sb="31" eb="33">
      <t>ジッシ</t>
    </rPh>
    <rPh sb="34" eb="35">
      <t>ア</t>
    </rPh>
    <rPh sb="39" eb="41">
      <t>トウガイ</t>
    </rPh>
    <rPh sb="41" eb="43">
      <t>ジョウホウ</t>
    </rPh>
    <rPh sb="45" eb="46">
      <t>タ</t>
    </rPh>
    <rPh sb="46" eb="48">
      <t>エイヨウ</t>
    </rPh>
    <rPh sb="48" eb="50">
      <t>カンリ</t>
    </rPh>
    <rPh sb="51" eb="53">
      <t>テキセツ</t>
    </rPh>
    <rPh sb="55" eb="57">
      <t>ユウコウ</t>
    </rPh>
    <rPh sb="58" eb="60">
      <t>ジッシ</t>
    </rPh>
    <rPh sb="64" eb="66">
      <t>ヒツヨウ</t>
    </rPh>
    <rPh sb="67" eb="69">
      <t>ジョウホウ</t>
    </rPh>
    <rPh sb="70" eb="72">
      <t>カツヨウ</t>
    </rPh>
    <phoneticPr fontId="22"/>
  </si>
  <si>
    <t>問5</t>
    <phoneticPr fontId="22"/>
  </si>
  <si>
    <t>　定員超過利用又は人員基準欠如に該当していない。</t>
    <rPh sb="1" eb="3">
      <t>テイイン</t>
    </rPh>
    <rPh sb="3" eb="5">
      <t>チョウカ</t>
    </rPh>
    <rPh sb="5" eb="7">
      <t>リヨウ</t>
    </rPh>
    <rPh sb="7" eb="8">
      <t>マタ</t>
    </rPh>
    <rPh sb="9" eb="11">
      <t>ジンイン</t>
    </rPh>
    <rPh sb="11" eb="13">
      <t>キジュン</t>
    </rPh>
    <rPh sb="13" eb="15">
      <t>ケツジョ</t>
    </rPh>
    <rPh sb="16" eb="18">
      <t>ガイトウ</t>
    </rPh>
    <phoneticPr fontId="22"/>
  </si>
  <si>
    <t>（11）　栄養改善加算</t>
    <rPh sb="5" eb="7">
      <t>エイヨウ</t>
    </rPh>
    <rPh sb="7" eb="9">
      <t>カイゼン</t>
    </rPh>
    <rPh sb="9" eb="11">
      <t>カサン</t>
    </rPh>
    <phoneticPr fontId="22"/>
  </si>
  <si>
    <t>　次の①～⑤のいずれかに該当するものであって、栄養改善サービスが必要と認められる者に算定している。</t>
    <rPh sb="1" eb="2">
      <t>ツギ</t>
    </rPh>
    <rPh sb="12" eb="14">
      <t>ガイトウ</t>
    </rPh>
    <rPh sb="23" eb="25">
      <t>エイヨウ</t>
    </rPh>
    <rPh sb="25" eb="27">
      <t>カイゼン</t>
    </rPh>
    <rPh sb="32" eb="34">
      <t>ヒツヨウ</t>
    </rPh>
    <rPh sb="35" eb="36">
      <t>ミト</t>
    </rPh>
    <rPh sb="40" eb="41">
      <t>モノ</t>
    </rPh>
    <rPh sb="42" eb="44">
      <t>サンテイ</t>
    </rPh>
    <phoneticPr fontId="22"/>
  </si>
  <si>
    <t>BMIが18.5未満である者</t>
    <rPh sb="8" eb="10">
      <t>ミマン</t>
    </rPh>
    <rPh sb="13" eb="14">
      <t>モノ</t>
    </rPh>
    <phoneticPr fontId="22"/>
  </si>
  <si>
    <t>血清アルブミン値が3.5g/dl以下である者</t>
    <rPh sb="0" eb="2">
      <t>ケッセイ</t>
    </rPh>
    <rPh sb="7" eb="8">
      <t>チ</t>
    </rPh>
    <rPh sb="16" eb="18">
      <t>イカ</t>
    </rPh>
    <rPh sb="21" eb="22">
      <t>モノ</t>
    </rPh>
    <phoneticPr fontId="22"/>
  </si>
  <si>
    <t>食事摂取量が不良（75％以下）である者</t>
    <rPh sb="0" eb="2">
      <t>ショクジ</t>
    </rPh>
    <rPh sb="2" eb="4">
      <t>セッシュ</t>
    </rPh>
    <rPh sb="4" eb="5">
      <t>リョウ</t>
    </rPh>
    <rPh sb="6" eb="8">
      <t>フリョウ</t>
    </rPh>
    <rPh sb="12" eb="14">
      <t>イカ</t>
    </rPh>
    <rPh sb="18" eb="19">
      <t>モノ</t>
    </rPh>
    <phoneticPr fontId="22"/>
  </si>
  <si>
    <t>その他低栄養状態にある又はそのおそれがあると認められる者</t>
    <rPh sb="2" eb="3">
      <t>タ</t>
    </rPh>
    <rPh sb="3" eb="4">
      <t>テイ</t>
    </rPh>
    <rPh sb="4" eb="6">
      <t>エイヨウ</t>
    </rPh>
    <rPh sb="6" eb="8">
      <t>ジョウタイ</t>
    </rPh>
    <rPh sb="11" eb="12">
      <t>マタ</t>
    </rPh>
    <rPh sb="22" eb="23">
      <t>ミト</t>
    </rPh>
    <rPh sb="27" eb="28">
      <t>モノ</t>
    </rPh>
    <phoneticPr fontId="22"/>
  </si>
  <si>
    <t>　・口腔及び摂食・嚥下機能の問題
　・生活機能の低下の問題
　・褥瘡に関する問題
　・食欲の低下の問題</t>
    <rPh sb="2" eb="4">
      <t>コウクウ</t>
    </rPh>
    <rPh sb="4" eb="5">
      <t>オヨ</t>
    </rPh>
    <rPh sb="6" eb="8">
      <t>セッショク</t>
    </rPh>
    <rPh sb="9" eb="11">
      <t>エンゲ</t>
    </rPh>
    <rPh sb="11" eb="13">
      <t>キノウ</t>
    </rPh>
    <rPh sb="14" eb="16">
      <t>モンダイ</t>
    </rPh>
    <rPh sb="19" eb="21">
      <t>セイカツ</t>
    </rPh>
    <rPh sb="21" eb="23">
      <t>キノウ</t>
    </rPh>
    <rPh sb="24" eb="26">
      <t>テイカ</t>
    </rPh>
    <rPh sb="27" eb="29">
      <t>モンダイ</t>
    </rPh>
    <rPh sb="32" eb="34">
      <t>ジョクソウ</t>
    </rPh>
    <rPh sb="35" eb="36">
      <t>カン</t>
    </rPh>
    <rPh sb="38" eb="40">
      <t>モンダイ</t>
    </rPh>
    <rPh sb="43" eb="45">
      <t>ショクヨク</t>
    </rPh>
    <rPh sb="46" eb="48">
      <t>テイカ</t>
    </rPh>
    <rPh sb="49" eb="51">
      <t>モンダイ</t>
    </rPh>
    <phoneticPr fontId="22"/>
  </si>
  <si>
    <t xml:space="preserve">・閉じこもりの問題
・認知症の問題
・うつの問題
</t>
    <rPh sb="1" eb="2">
      <t>ト</t>
    </rPh>
    <rPh sb="7" eb="9">
      <t>モンダイ</t>
    </rPh>
    <rPh sb="11" eb="14">
      <t>ニンチショウ</t>
    </rPh>
    <rPh sb="15" eb="17">
      <t>モンダイ</t>
    </rPh>
    <rPh sb="22" eb="24">
      <t>モンダイ</t>
    </rPh>
    <phoneticPr fontId="22"/>
  </si>
  <si>
    <t>　利用者ごとの栄養ケア計画の進捗状況を定期的に評価している。</t>
    <rPh sb="1" eb="4">
      <t>リヨウシャ</t>
    </rPh>
    <rPh sb="7" eb="9">
      <t>エイヨウ</t>
    </rPh>
    <rPh sb="11" eb="13">
      <t>ケイカク</t>
    </rPh>
    <rPh sb="14" eb="16">
      <t>シンチョク</t>
    </rPh>
    <rPh sb="16" eb="18">
      <t>ジョウキョウ</t>
    </rPh>
    <rPh sb="19" eb="22">
      <t>テイキテキ</t>
    </rPh>
    <rPh sb="23" eb="25">
      <t>ヒョウカ</t>
    </rPh>
    <phoneticPr fontId="22"/>
  </si>
  <si>
    <t>問7</t>
    <phoneticPr fontId="22"/>
  </si>
  <si>
    <t>問8</t>
    <phoneticPr fontId="22"/>
  </si>
  <si>
    <t>問9</t>
    <phoneticPr fontId="22"/>
  </si>
  <si>
    <t>（Ⅰ）（Ⅱ）共通</t>
    <rPh sb="6" eb="8">
      <t>キョウツウ</t>
    </rPh>
    <phoneticPr fontId="22"/>
  </si>
  <si>
    <t>　利用者の次に掲げる項目について確認を行い、確認した情報を介護支援専門員に提供している。</t>
    <rPh sb="1" eb="4">
      <t>リヨウシャ</t>
    </rPh>
    <rPh sb="5" eb="6">
      <t>ツギ</t>
    </rPh>
    <rPh sb="7" eb="8">
      <t>カカ</t>
    </rPh>
    <rPh sb="10" eb="12">
      <t>コウモク</t>
    </rPh>
    <rPh sb="16" eb="18">
      <t>カクニン</t>
    </rPh>
    <rPh sb="19" eb="20">
      <t>オコナ</t>
    </rPh>
    <rPh sb="22" eb="24">
      <t>カクニン</t>
    </rPh>
    <rPh sb="26" eb="28">
      <t>ジョウホウ</t>
    </rPh>
    <rPh sb="29" eb="36">
      <t>カイゴシエンセンモンイン</t>
    </rPh>
    <rPh sb="37" eb="39">
      <t>テイキョウ</t>
    </rPh>
    <phoneticPr fontId="22"/>
  </si>
  <si>
    <t>硬いものを避け、柔らかいものを中心に食べる者</t>
    <rPh sb="0" eb="1">
      <t>カタ</t>
    </rPh>
    <rPh sb="5" eb="6">
      <t>サ</t>
    </rPh>
    <rPh sb="8" eb="9">
      <t>ヤワ</t>
    </rPh>
    <rPh sb="15" eb="17">
      <t>チュウシン</t>
    </rPh>
    <rPh sb="18" eb="19">
      <t>タ</t>
    </rPh>
    <rPh sb="21" eb="22">
      <t>モノ</t>
    </rPh>
    <phoneticPr fontId="22"/>
  </si>
  <si>
    <t>入れ歯を使っている者</t>
    <rPh sb="0" eb="1">
      <t>イ</t>
    </rPh>
    <rPh sb="2" eb="3">
      <t>バ</t>
    </rPh>
    <rPh sb="4" eb="5">
      <t>ツカ</t>
    </rPh>
    <rPh sb="9" eb="10">
      <t>モノ</t>
    </rPh>
    <phoneticPr fontId="22"/>
  </si>
  <si>
    <t>むせやすい者</t>
    <rPh sb="5" eb="6">
      <t>モノ</t>
    </rPh>
    <phoneticPr fontId="22"/>
  </si>
  <si>
    <t>　口腔・栄養スクリーニング加算の算定に係る口腔の健康状態のスクリーニング及び栄養状態のスクリーニングは、利用者ごとに行われるケアマネジメントの一環として行われている。</t>
    <rPh sb="1" eb="3">
      <t>コウクウ</t>
    </rPh>
    <rPh sb="4" eb="6">
      <t>エイヨウ</t>
    </rPh>
    <rPh sb="13" eb="15">
      <t>カサン</t>
    </rPh>
    <rPh sb="16" eb="18">
      <t>サンテイ</t>
    </rPh>
    <rPh sb="19" eb="20">
      <t>カカ</t>
    </rPh>
    <rPh sb="21" eb="23">
      <t>コウクウ</t>
    </rPh>
    <rPh sb="24" eb="26">
      <t>ケンコウ</t>
    </rPh>
    <rPh sb="26" eb="28">
      <t>ジョウタイ</t>
    </rPh>
    <rPh sb="36" eb="37">
      <t>オヨ</t>
    </rPh>
    <rPh sb="38" eb="40">
      <t>エイヨウ</t>
    </rPh>
    <rPh sb="40" eb="42">
      <t>ジョウタイ</t>
    </rPh>
    <rPh sb="52" eb="55">
      <t>リヨウシャ</t>
    </rPh>
    <rPh sb="58" eb="59">
      <t>オコナ</t>
    </rPh>
    <rPh sb="71" eb="73">
      <t>イッカン</t>
    </rPh>
    <rPh sb="76" eb="77">
      <t>オコナ</t>
    </rPh>
    <phoneticPr fontId="22"/>
  </si>
  <si>
    <t>　当該事業所以外で既に口腔・栄養スクリーニング加算を算定している場合は算定していない。</t>
    <rPh sb="1" eb="3">
      <t>トウガイ</t>
    </rPh>
    <rPh sb="3" eb="6">
      <t>ジギョウショ</t>
    </rPh>
    <rPh sb="6" eb="8">
      <t>イガイ</t>
    </rPh>
    <rPh sb="9" eb="10">
      <t>スデ</t>
    </rPh>
    <rPh sb="11" eb="13">
      <t>コウクウ</t>
    </rPh>
    <rPh sb="14" eb="16">
      <t>エイヨウ</t>
    </rPh>
    <rPh sb="23" eb="25">
      <t>カサン</t>
    </rPh>
    <rPh sb="26" eb="28">
      <t>サンテイ</t>
    </rPh>
    <rPh sb="32" eb="34">
      <t>バアイ</t>
    </rPh>
    <rPh sb="35" eb="37">
      <t>サンテイ</t>
    </rPh>
    <phoneticPr fontId="22"/>
  </si>
  <si>
    <t>　当該加算の算定を行う事業所については、サービス担当者会議で決定することとし、原則として、当該事業所が当該加算に基づく口腔スクリーニング又は栄養スクリーニングを継続的に実施している。</t>
    <rPh sb="1" eb="3">
      <t>トウガイ</t>
    </rPh>
    <rPh sb="3" eb="5">
      <t>カサン</t>
    </rPh>
    <rPh sb="6" eb="8">
      <t>サンテイ</t>
    </rPh>
    <rPh sb="9" eb="10">
      <t>オコナ</t>
    </rPh>
    <rPh sb="11" eb="14">
      <t>ジギョウショ</t>
    </rPh>
    <rPh sb="24" eb="27">
      <t>タントウシャ</t>
    </rPh>
    <rPh sb="27" eb="29">
      <t>カイギ</t>
    </rPh>
    <rPh sb="30" eb="32">
      <t>ケッテイ</t>
    </rPh>
    <rPh sb="39" eb="41">
      <t>ゲンソク</t>
    </rPh>
    <rPh sb="45" eb="47">
      <t>トウガイ</t>
    </rPh>
    <rPh sb="47" eb="50">
      <t>ジギョウショ</t>
    </rPh>
    <rPh sb="51" eb="53">
      <t>トウガイ</t>
    </rPh>
    <rPh sb="53" eb="55">
      <t>カサン</t>
    </rPh>
    <rPh sb="56" eb="57">
      <t>モト</t>
    </rPh>
    <rPh sb="59" eb="61">
      <t>コウクウ</t>
    </rPh>
    <rPh sb="68" eb="69">
      <t>マタ</t>
    </rPh>
    <rPh sb="70" eb="72">
      <t>エイヨウ</t>
    </rPh>
    <rPh sb="80" eb="83">
      <t>ケイゾクテキ</t>
    </rPh>
    <rPh sb="84" eb="86">
      <t>ジッシ</t>
    </rPh>
    <phoneticPr fontId="22"/>
  </si>
  <si>
    <t>　定員超過利用・人員基準欠如に該当していない。</t>
    <phoneticPr fontId="22"/>
  </si>
  <si>
    <t>（Ⅰ）</t>
    <phoneticPr fontId="22"/>
  </si>
  <si>
    <t>　算定日が属する月が、次のいずれにも該当していない。</t>
    <rPh sb="1" eb="3">
      <t>サンテイ</t>
    </rPh>
    <rPh sb="3" eb="4">
      <t>ビ</t>
    </rPh>
    <rPh sb="5" eb="6">
      <t>ゾク</t>
    </rPh>
    <rPh sb="8" eb="9">
      <t>ツキ</t>
    </rPh>
    <rPh sb="11" eb="12">
      <t>ツギ</t>
    </rPh>
    <rPh sb="18" eb="20">
      <t>ガイトウ</t>
    </rPh>
    <phoneticPr fontId="22"/>
  </si>
  <si>
    <t>（Ⅱ）</t>
    <phoneticPr fontId="22"/>
  </si>
  <si>
    <t>　次の①か②のいずれかに適合している。</t>
    <rPh sb="1" eb="2">
      <t>ツギ</t>
    </rPh>
    <rPh sb="12" eb="14">
      <t>テキゴウ</t>
    </rPh>
    <phoneticPr fontId="22"/>
  </si>
  <si>
    <t>算定日が属する月が、当該利用者が口腔機能向上加算の算定に係る口腔機能向上サービスを受けている間及び当該口腔機能向上サービスが終了した日の属する月ではない。</t>
    <rPh sb="0" eb="2">
      <t>サンテイ</t>
    </rPh>
    <rPh sb="2" eb="3">
      <t>ビ</t>
    </rPh>
    <rPh sb="4" eb="5">
      <t>ゾク</t>
    </rPh>
    <rPh sb="7" eb="8">
      <t>ツキ</t>
    </rPh>
    <rPh sb="10" eb="12">
      <t>トウガイ</t>
    </rPh>
    <rPh sb="12" eb="15">
      <t>リヨウシャ</t>
    </rPh>
    <rPh sb="16" eb="18">
      <t>コウクウ</t>
    </rPh>
    <rPh sb="18" eb="20">
      <t>キノウ</t>
    </rPh>
    <rPh sb="20" eb="22">
      <t>コウジョウ</t>
    </rPh>
    <rPh sb="22" eb="24">
      <t>カサン</t>
    </rPh>
    <rPh sb="25" eb="27">
      <t>サンテイ</t>
    </rPh>
    <rPh sb="28" eb="29">
      <t>カカ</t>
    </rPh>
    <rPh sb="30" eb="32">
      <t>コウクウ</t>
    </rPh>
    <rPh sb="32" eb="34">
      <t>キノウ</t>
    </rPh>
    <rPh sb="34" eb="36">
      <t>コウジョウ</t>
    </rPh>
    <rPh sb="41" eb="42">
      <t>ウ</t>
    </rPh>
    <rPh sb="46" eb="47">
      <t>アイダ</t>
    </rPh>
    <rPh sb="47" eb="48">
      <t>オヨ</t>
    </rPh>
    <rPh sb="49" eb="51">
      <t>トウガイ</t>
    </rPh>
    <rPh sb="51" eb="53">
      <t>コウクウ</t>
    </rPh>
    <rPh sb="53" eb="55">
      <t>キノウ</t>
    </rPh>
    <rPh sb="55" eb="57">
      <t>コウジョウ</t>
    </rPh>
    <rPh sb="62" eb="64">
      <t>シュウリョウ</t>
    </rPh>
    <rPh sb="66" eb="67">
      <t>ヒ</t>
    </rPh>
    <rPh sb="68" eb="69">
      <t>ゾク</t>
    </rPh>
    <rPh sb="71" eb="72">
      <t>ツキ</t>
    </rPh>
    <phoneticPr fontId="22"/>
  </si>
  <si>
    <t>算定日が属する月が、栄養アセスメント加算を算定していない、かつ、当該利用者が栄養改善加算の算定に係る栄養改善サービスを受けている間又は当該栄養改善サービスが終了した日の属する月ではない。</t>
    <rPh sb="0" eb="2">
      <t>サンテイ</t>
    </rPh>
    <rPh sb="2" eb="3">
      <t>ビ</t>
    </rPh>
    <rPh sb="4" eb="5">
      <t>ゾク</t>
    </rPh>
    <rPh sb="7" eb="8">
      <t>ツキ</t>
    </rPh>
    <rPh sb="10" eb="12">
      <t>エイヨウ</t>
    </rPh>
    <rPh sb="18" eb="20">
      <t>カサン</t>
    </rPh>
    <rPh sb="21" eb="23">
      <t>サンテイ</t>
    </rPh>
    <rPh sb="32" eb="34">
      <t>トウガイ</t>
    </rPh>
    <rPh sb="34" eb="37">
      <t>リヨウシャ</t>
    </rPh>
    <rPh sb="38" eb="40">
      <t>エイヨウ</t>
    </rPh>
    <rPh sb="40" eb="42">
      <t>カイゼン</t>
    </rPh>
    <rPh sb="42" eb="44">
      <t>カサン</t>
    </rPh>
    <rPh sb="45" eb="47">
      <t>サンテイ</t>
    </rPh>
    <rPh sb="48" eb="49">
      <t>カカ</t>
    </rPh>
    <rPh sb="50" eb="52">
      <t>エイヨウ</t>
    </rPh>
    <rPh sb="52" eb="54">
      <t>カイゼン</t>
    </rPh>
    <rPh sb="59" eb="60">
      <t>ウ</t>
    </rPh>
    <rPh sb="64" eb="65">
      <t>アイダ</t>
    </rPh>
    <rPh sb="65" eb="66">
      <t>マタ</t>
    </rPh>
    <rPh sb="67" eb="69">
      <t>トウガイ</t>
    </rPh>
    <rPh sb="69" eb="71">
      <t>エイヨウ</t>
    </rPh>
    <rPh sb="71" eb="73">
      <t>カイゼン</t>
    </rPh>
    <rPh sb="78" eb="80">
      <t>シュウリョウ</t>
    </rPh>
    <rPh sb="82" eb="83">
      <t>ヒ</t>
    </rPh>
    <rPh sb="84" eb="85">
      <t>ゾク</t>
    </rPh>
    <rPh sb="87" eb="88">
      <t>ツキ</t>
    </rPh>
    <phoneticPr fontId="22"/>
  </si>
  <si>
    <t>　言語聴覚士、歯科衛生士又は看護職員を1名以上配置している。</t>
    <rPh sb="1" eb="6">
      <t>ゲンゴチョウカクシ</t>
    </rPh>
    <rPh sb="7" eb="9">
      <t>シカ</t>
    </rPh>
    <rPh sb="9" eb="12">
      <t>エイセイシ</t>
    </rPh>
    <rPh sb="12" eb="13">
      <t>マタ</t>
    </rPh>
    <rPh sb="14" eb="16">
      <t>カンゴ</t>
    </rPh>
    <rPh sb="16" eb="18">
      <t>ショクイン</t>
    </rPh>
    <rPh sb="20" eb="21">
      <t>メイ</t>
    </rPh>
    <rPh sb="21" eb="23">
      <t>イジョウ</t>
    </rPh>
    <rPh sb="23" eb="25">
      <t>ハイチ</t>
    </rPh>
    <phoneticPr fontId="22"/>
  </si>
  <si>
    <t>　次のいずれかに該当する者であって、口腔機能向上サービスの提供が必要と認められる者に算定している。</t>
    <rPh sb="1" eb="2">
      <t>ツギ</t>
    </rPh>
    <rPh sb="8" eb="10">
      <t>ガイトウ</t>
    </rPh>
    <rPh sb="12" eb="13">
      <t>モノ</t>
    </rPh>
    <rPh sb="18" eb="20">
      <t>コウクウ</t>
    </rPh>
    <rPh sb="20" eb="22">
      <t>キノウ</t>
    </rPh>
    <rPh sb="22" eb="24">
      <t>コウジョウ</t>
    </rPh>
    <rPh sb="29" eb="31">
      <t>テイキョウ</t>
    </rPh>
    <rPh sb="32" eb="34">
      <t>ヒツヨウ</t>
    </rPh>
    <rPh sb="35" eb="36">
      <t>ミト</t>
    </rPh>
    <rPh sb="40" eb="41">
      <t>モノ</t>
    </rPh>
    <rPh sb="42" eb="44">
      <t>サンテイ</t>
    </rPh>
    <phoneticPr fontId="22"/>
  </si>
  <si>
    <t>認定調査票における嚥下、食事摂取、口腔清潔の３項目のいずれかの項目において「1」以外に該当する者</t>
    <rPh sb="0" eb="2">
      <t>ニンテイ</t>
    </rPh>
    <rPh sb="2" eb="4">
      <t>チョウサ</t>
    </rPh>
    <rPh sb="4" eb="5">
      <t>ヒョウ</t>
    </rPh>
    <rPh sb="9" eb="11">
      <t>エンゲ</t>
    </rPh>
    <rPh sb="12" eb="14">
      <t>ショクジ</t>
    </rPh>
    <rPh sb="14" eb="16">
      <t>セッシュ</t>
    </rPh>
    <rPh sb="17" eb="19">
      <t>コウクウ</t>
    </rPh>
    <rPh sb="19" eb="21">
      <t>セイケツ</t>
    </rPh>
    <rPh sb="23" eb="25">
      <t>コウモク</t>
    </rPh>
    <rPh sb="31" eb="33">
      <t>コウモク</t>
    </rPh>
    <rPh sb="40" eb="42">
      <t>イガイ</t>
    </rPh>
    <rPh sb="43" eb="45">
      <t>ガイトウ</t>
    </rPh>
    <rPh sb="47" eb="48">
      <t>モノ</t>
    </rPh>
    <phoneticPr fontId="22"/>
  </si>
  <si>
    <t>基本チェックリストの口腔機能に関連する（13）、（14）、（15）の3項目のうち、2項目以上が「1」に該当する者</t>
    <rPh sb="0" eb="2">
      <t>キホン</t>
    </rPh>
    <rPh sb="10" eb="12">
      <t>コウクウ</t>
    </rPh>
    <rPh sb="12" eb="14">
      <t>キノウ</t>
    </rPh>
    <rPh sb="15" eb="17">
      <t>カンレン</t>
    </rPh>
    <rPh sb="35" eb="37">
      <t>コウモク</t>
    </rPh>
    <rPh sb="42" eb="44">
      <t>コウモク</t>
    </rPh>
    <rPh sb="44" eb="46">
      <t>イジョウ</t>
    </rPh>
    <rPh sb="51" eb="53">
      <t>ガイトウ</t>
    </rPh>
    <rPh sb="55" eb="56">
      <t>モノ</t>
    </rPh>
    <phoneticPr fontId="22"/>
  </si>
  <si>
    <t>その他口腔機能の低下している者又はそのおそれのある者</t>
    <rPh sb="2" eb="3">
      <t>タ</t>
    </rPh>
    <rPh sb="3" eb="5">
      <t>コウクウ</t>
    </rPh>
    <rPh sb="5" eb="7">
      <t>キノウ</t>
    </rPh>
    <rPh sb="8" eb="10">
      <t>テイカ</t>
    </rPh>
    <rPh sb="14" eb="15">
      <t>モノ</t>
    </rPh>
    <rPh sb="15" eb="16">
      <t>マタ</t>
    </rPh>
    <rPh sb="25" eb="26">
      <t>モノ</t>
    </rPh>
    <phoneticPr fontId="22"/>
  </si>
  <si>
    <t>　利用者ごとの口腔機能改善管理指導計画に従い言語聴覚士、歯科衛生士又は看護職員が口腔機能向上サービスを行っているとともに、利用者の口腔機能を定期的に記録している。</t>
    <rPh sb="1" eb="4">
      <t>リヨウシャ</t>
    </rPh>
    <rPh sb="7" eb="9">
      <t>コウクウ</t>
    </rPh>
    <rPh sb="9" eb="11">
      <t>キノウ</t>
    </rPh>
    <rPh sb="11" eb="13">
      <t>カイゼン</t>
    </rPh>
    <rPh sb="13" eb="15">
      <t>カンリ</t>
    </rPh>
    <rPh sb="15" eb="17">
      <t>シドウ</t>
    </rPh>
    <rPh sb="17" eb="19">
      <t>ケイカク</t>
    </rPh>
    <rPh sb="20" eb="21">
      <t>シタガ</t>
    </rPh>
    <rPh sb="22" eb="27">
      <t>ゲンゴチョウカクシ</t>
    </rPh>
    <rPh sb="28" eb="30">
      <t>シカ</t>
    </rPh>
    <rPh sb="30" eb="33">
      <t>エイセイシ</t>
    </rPh>
    <rPh sb="33" eb="34">
      <t>マタ</t>
    </rPh>
    <rPh sb="35" eb="37">
      <t>カンゴ</t>
    </rPh>
    <rPh sb="37" eb="39">
      <t>ショクイン</t>
    </rPh>
    <rPh sb="40" eb="42">
      <t>コウクウ</t>
    </rPh>
    <rPh sb="42" eb="44">
      <t>キノウ</t>
    </rPh>
    <rPh sb="44" eb="46">
      <t>コウジョウ</t>
    </rPh>
    <rPh sb="51" eb="52">
      <t>オコナ</t>
    </rPh>
    <rPh sb="61" eb="64">
      <t>リヨウシャ</t>
    </rPh>
    <rPh sb="65" eb="67">
      <t>コウクウ</t>
    </rPh>
    <rPh sb="67" eb="69">
      <t>キノウ</t>
    </rPh>
    <rPh sb="70" eb="73">
      <t>テイキテキ</t>
    </rPh>
    <rPh sb="74" eb="76">
      <t>キロク</t>
    </rPh>
    <phoneticPr fontId="22"/>
  </si>
  <si>
    <t>　利用者ごとの口腔機能改善管理指導計画の進捗状況を定期的に評価している。</t>
    <rPh sb="1" eb="4">
      <t>リヨウシャ</t>
    </rPh>
    <rPh sb="7" eb="9">
      <t>コウクウ</t>
    </rPh>
    <rPh sb="9" eb="11">
      <t>キノウ</t>
    </rPh>
    <rPh sb="11" eb="13">
      <t>カイゼン</t>
    </rPh>
    <rPh sb="13" eb="15">
      <t>カンリ</t>
    </rPh>
    <rPh sb="15" eb="17">
      <t>シドウ</t>
    </rPh>
    <rPh sb="17" eb="19">
      <t>ケイカク</t>
    </rPh>
    <rPh sb="20" eb="22">
      <t>シンチョク</t>
    </rPh>
    <rPh sb="22" eb="24">
      <t>ジョウキョウ</t>
    </rPh>
    <rPh sb="25" eb="28">
      <t>テイキテキ</t>
    </rPh>
    <rPh sb="29" eb="31">
      <t>ヒョウカ</t>
    </rPh>
    <phoneticPr fontId="22"/>
  </si>
  <si>
    <t>　利用者の口腔機能の状態に応じて、定期的に、利用者の生活機能の状況を検討し、おおむね3月ごとに口腔機能の状態の評価を行い、その結果について、当該利用者を担当する介護支援専門員や主治の医師、主治の歯科医師に対して情報提供している。</t>
    <rPh sb="1" eb="4">
      <t>リヨウシャ</t>
    </rPh>
    <rPh sb="5" eb="7">
      <t>コウクウ</t>
    </rPh>
    <phoneticPr fontId="22"/>
  </si>
  <si>
    <t>　おおむね3月ごとの評価の結果、次のいずれかに該当する者であって、継続的に言語聴覚士、歯科衛生士又は看護職員等がサービス提供を行うことにより、口腔機能の向上又は維持の効果が期待できると認められるものについては、継続的に口腔機能向上サービスを提供している。</t>
    <rPh sb="6" eb="7">
      <t>ツキ</t>
    </rPh>
    <rPh sb="10" eb="12">
      <t>ヒョウカ</t>
    </rPh>
    <rPh sb="13" eb="15">
      <t>ケッカ</t>
    </rPh>
    <rPh sb="16" eb="17">
      <t>ツギ</t>
    </rPh>
    <rPh sb="23" eb="25">
      <t>ガイトウ</t>
    </rPh>
    <rPh sb="27" eb="28">
      <t>モノ</t>
    </rPh>
    <rPh sb="33" eb="36">
      <t>ケイゾクテキ</t>
    </rPh>
    <rPh sb="37" eb="42">
      <t>ゲンゴチョウカクシ</t>
    </rPh>
    <rPh sb="43" eb="45">
      <t>シカ</t>
    </rPh>
    <rPh sb="45" eb="48">
      <t>エイセイシ</t>
    </rPh>
    <rPh sb="48" eb="49">
      <t>マタ</t>
    </rPh>
    <rPh sb="50" eb="52">
      <t>カンゴ</t>
    </rPh>
    <rPh sb="52" eb="54">
      <t>ショクイン</t>
    </rPh>
    <rPh sb="54" eb="55">
      <t>トウ</t>
    </rPh>
    <rPh sb="60" eb="62">
      <t>テイキョウ</t>
    </rPh>
    <rPh sb="63" eb="64">
      <t>オコナ</t>
    </rPh>
    <rPh sb="71" eb="73">
      <t>コウクウ</t>
    </rPh>
    <rPh sb="73" eb="75">
      <t>キノウ</t>
    </rPh>
    <rPh sb="76" eb="78">
      <t>コウジョウ</t>
    </rPh>
    <rPh sb="78" eb="79">
      <t>マタ</t>
    </rPh>
    <rPh sb="80" eb="82">
      <t>イジ</t>
    </rPh>
    <rPh sb="83" eb="85">
      <t>コウカ</t>
    </rPh>
    <rPh sb="86" eb="88">
      <t>キタイ</t>
    </rPh>
    <rPh sb="92" eb="93">
      <t>ミト</t>
    </rPh>
    <rPh sb="105" eb="108">
      <t>ケイゾクテキ</t>
    </rPh>
    <rPh sb="109" eb="111">
      <t>コウクウ</t>
    </rPh>
    <rPh sb="111" eb="113">
      <t>キノウ</t>
    </rPh>
    <rPh sb="113" eb="115">
      <t>コウジョウ</t>
    </rPh>
    <rPh sb="120" eb="122">
      <t>テイキョウ</t>
    </rPh>
    <phoneticPr fontId="22"/>
  </si>
  <si>
    <t>口腔清潔・唾液分泌・咀嚼・嚥下・食事摂取等の口腔機能の低下が認められる状態の者</t>
    <rPh sb="0" eb="2">
      <t>コウクウ</t>
    </rPh>
    <rPh sb="2" eb="4">
      <t>セイケツ</t>
    </rPh>
    <rPh sb="5" eb="7">
      <t>ダエキ</t>
    </rPh>
    <rPh sb="7" eb="9">
      <t>ブンピツ</t>
    </rPh>
    <rPh sb="10" eb="12">
      <t>ソシャク</t>
    </rPh>
    <rPh sb="13" eb="15">
      <t>エンゲ</t>
    </rPh>
    <rPh sb="16" eb="18">
      <t>ショクジ</t>
    </rPh>
    <rPh sb="18" eb="20">
      <t>セッシュ</t>
    </rPh>
    <rPh sb="20" eb="21">
      <t>トウ</t>
    </rPh>
    <rPh sb="22" eb="24">
      <t>コウクウ</t>
    </rPh>
    <rPh sb="24" eb="26">
      <t>キノウ</t>
    </rPh>
    <rPh sb="27" eb="29">
      <t>テイカ</t>
    </rPh>
    <rPh sb="30" eb="31">
      <t>ミト</t>
    </rPh>
    <rPh sb="35" eb="37">
      <t>ジョウタイ</t>
    </rPh>
    <rPh sb="38" eb="39">
      <t>モノ</t>
    </rPh>
    <phoneticPr fontId="22"/>
  </si>
  <si>
    <t>当該サービスを継続しないことにより、口腔機能が低下するおそれのある者</t>
    <rPh sb="0" eb="2">
      <t>トウガイ</t>
    </rPh>
    <rPh sb="7" eb="9">
      <t>ケイゾク</t>
    </rPh>
    <rPh sb="18" eb="20">
      <t>コウクウ</t>
    </rPh>
    <rPh sb="20" eb="22">
      <t>キノウ</t>
    </rPh>
    <rPh sb="23" eb="25">
      <t>テイカ</t>
    </rPh>
    <rPh sb="33" eb="34">
      <t>モノ</t>
    </rPh>
    <phoneticPr fontId="22"/>
  </si>
  <si>
    <t>（14）　科学的介護推進体制加算</t>
    <rPh sb="5" eb="8">
      <t>カガクテキ</t>
    </rPh>
    <rPh sb="8" eb="10">
      <t>カイゴ</t>
    </rPh>
    <rPh sb="10" eb="12">
      <t>スイシン</t>
    </rPh>
    <rPh sb="12" eb="14">
      <t>タイセイ</t>
    </rPh>
    <rPh sb="14" eb="16">
      <t>カサン</t>
    </rPh>
    <phoneticPr fontId="22"/>
  </si>
  <si>
    <t>　事業所は、利用者に提供するサービスの質を常に向上させていくため、計画、実行、評価、改善のサイクルにより、質の高いサービスを実施する体制を構築するとともに、次の一連の取組みを行っている。</t>
    <rPh sb="1" eb="4">
      <t>ジギョウショ</t>
    </rPh>
    <rPh sb="6" eb="9">
      <t>リヨウシャ</t>
    </rPh>
    <rPh sb="10" eb="12">
      <t>テイキョウ</t>
    </rPh>
    <rPh sb="19" eb="20">
      <t>シツ</t>
    </rPh>
    <rPh sb="21" eb="22">
      <t>ツネ</t>
    </rPh>
    <rPh sb="23" eb="25">
      <t>コウジョウ</t>
    </rPh>
    <rPh sb="33" eb="35">
      <t>ケイカク</t>
    </rPh>
    <rPh sb="36" eb="38">
      <t>ジッコウ</t>
    </rPh>
    <rPh sb="39" eb="41">
      <t>ヒョウカ</t>
    </rPh>
    <rPh sb="42" eb="44">
      <t>カイゼン</t>
    </rPh>
    <rPh sb="53" eb="54">
      <t>シツ</t>
    </rPh>
    <rPh sb="55" eb="56">
      <t>タカ</t>
    </rPh>
    <rPh sb="62" eb="64">
      <t>ジッシ</t>
    </rPh>
    <rPh sb="66" eb="68">
      <t>タイセイ</t>
    </rPh>
    <rPh sb="69" eb="71">
      <t>コウチク</t>
    </rPh>
    <rPh sb="78" eb="79">
      <t>ツギ</t>
    </rPh>
    <rPh sb="80" eb="82">
      <t>イチレン</t>
    </rPh>
    <rPh sb="83" eb="85">
      <t>トリク</t>
    </rPh>
    <rPh sb="87" eb="88">
      <t>オコナ</t>
    </rPh>
    <phoneticPr fontId="22"/>
  </si>
  <si>
    <t>利用者の心身の状況等に係る基本的な情報に基づき、適切なサービスを提供するためのサービス計画を作成する。</t>
    <rPh sb="0" eb="3">
      <t>リヨウシャ</t>
    </rPh>
    <rPh sb="4" eb="6">
      <t>シンシン</t>
    </rPh>
    <rPh sb="7" eb="9">
      <t>ジョウキョウ</t>
    </rPh>
    <rPh sb="9" eb="10">
      <t>トウ</t>
    </rPh>
    <rPh sb="11" eb="12">
      <t>カカ</t>
    </rPh>
    <rPh sb="13" eb="16">
      <t>キホンテキ</t>
    </rPh>
    <rPh sb="17" eb="19">
      <t>ジョウホウ</t>
    </rPh>
    <rPh sb="20" eb="21">
      <t>モト</t>
    </rPh>
    <rPh sb="24" eb="26">
      <t>テキセツ</t>
    </rPh>
    <rPh sb="32" eb="34">
      <t>テイキョウ</t>
    </rPh>
    <rPh sb="43" eb="45">
      <t>ケイカク</t>
    </rPh>
    <rPh sb="46" eb="48">
      <t>サクセイ</t>
    </rPh>
    <phoneticPr fontId="22"/>
  </si>
  <si>
    <t>サービスの提供に当たっては、サービス計画に基づいて、利用者の自立支援や重度化防止に資する介護を実施している。</t>
    <rPh sb="5" eb="7">
      <t>テイキョウ</t>
    </rPh>
    <rPh sb="8" eb="9">
      <t>ア</t>
    </rPh>
    <rPh sb="18" eb="20">
      <t>ケイカク</t>
    </rPh>
    <rPh sb="21" eb="22">
      <t>モト</t>
    </rPh>
    <rPh sb="26" eb="29">
      <t>リヨウシャ</t>
    </rPh>
    <rPh sb="30" eb="32">
      <t>ジリツ</t>
    </rPh>
    <rPh sb="32" eb="34">
      <t>シエン</t>
    </rPh>
    <rPh sb="35" eb="38">
      <t>ジュウドカ</t>
    </rPh>
    <rPh sb="38" eb="40">
      <t>ボウシ</t>
    </rPh>
    <rPh sb="41" eb="42">
      <t>シ</t>
    </rPh>
    <rPh sb="44" eb="46">
      <t>カイゴ</t>
    </rPh>
    <rPh sb="47" eb="49">
      <t>ジッシ</t>
    </rPh>
    <phoneticPr fontId="22"/>
  </si>
  <si>
    <t>LIFEへの提出情報及びフィードバック情報等も活用し、多職種が共同して、事業所の特性やサービス提供の在り方について検証を行っている。</t>
    <rPh sb="6" eb="8">
      <t>テイシュツ</t>
    </rPh>
    <rPh sb="8" eb="10">
      <t>ジョウホウ</t>
    </rPh>
    <rPh sb="10" eb="11">
      <t>オヨ</t>
    </rPh>
    <rPh sb="19" eb="21">
      <t>ジョウホウ</t>
    </rPh>
    <rPh sb="21" eb="22">
      <t>トウ</t>
    </rPh>
    <rPh sb="23" eb="25">
      <t>カツヨウ</t>
    </rPh>
    <rPh sb="27" eb="28">
      <t>タ</t>
    </rPh>
    <rPh sb="28" eb="30">
      <t>ショクシュ</t>
    </rPh>
    <rPh sb="31" eb="33">
      <t>キョウドウ</t>
    </rPh>
    <rPh sb="36" eb="39">
      <t>ジギョウショ</t>
    </rPh>
    <rPh sb="40" eb="42">
      <t>トクセイ</t>
    </rPh>
    <rPh sb="47" eb="49">
      <t>テイキョウ</t>
    </rPh>
    <rPh sb="50" eb="51">
      <t>ア</t>
    </rPh>
    <rPh sb="52" eb="53">
      <t>カタ</t>
    </rPh>
    <rPh sb="57" eb="59">
      <t>ケンショウ</t>
    </rPh>
    <rPh sb="60" eb="61">
      <t>オコナ</t>
    </rPh>
    <phoneticPr fontId="22"/>
  </si>
  <si>
    <t>検証結果に基づき、利用者のサービス計画を適切に見直し、事業所全体として、サービスの質の更なる向上に努めている。</t>
    <rPh sb="0" eb="2">
      <t>ケンショウ</t>
    </rPh>
    <rPh sb="2" eb="4">
      <t>ケッカ</t>
    </rPh>
    <rPh sb="5" eb="6">
      <t>モト</t>
    </rPh>
    <rPh sb="9" eb="12">
      <t>リヨウシャ</t>
    </rPh>
    <rPh sb="17" eb="19">
      <t>ケイカク</t>
    </rPh>
    <rPh sb="20" eb="22">
      <t>テキセツ</t>
    </rPh>
    <rPh sb="23" eb="25">
      <t>ミナオ</t>
    </rPh>
    <rPh sb="27" eb="30">
      <t>ジギョウショ</t>
    </rPh>
    <rPh sb="30" eb="32">
      <t>ゼンタイ</t>
    </rPh>
    <rPh sb="41" eb="42">
      <t>シツ</t>
    </rPh>
    <rPh sb="43" eb="44">
      <t>サラ</t>
    </rPh>
    <rPh sb="46" eb="48">
      <t>コウジョウ</t>
    </rPh>
    <rPh sb="49" eb="50">
      <t>ツト</t>
    </rPh>
    <phoneticPr fontId="22"/>
  </si>
  <si>
    <t>　前年度の実績が6月に満たない事業所（新たに事業を開始し、又は再開した事業所を含む）は②③④に、それ以外の事業所は①に記載してください。（小数点第1位まで）</t>
    <rPh sb="1" eb="4">
      <t>ゼンネンド</t>
    </rPh>
    <rPh sb="5" eb="7">
      <t>ジッセキ</t>
    </rPh>
    <rPh sb="9" eb="10">
      <t>ツキ</t>
    </rPh>
    <rPh sb="11" eb="12">
      <t>ミ</t>
    </rPh>
    <rPh sb="15" eb="18">
      <t>ジギョウショ</t>
    </rPh>
    <rPh sb="19" eb="20">
      <t>アラ</t>
    </rPh>
    <rPh sb="22" eb="24">
      <t>ジギョウ</t>
    </rPh>
    <rPh sb="25" eb="27">
      <t>カイシ</t>
    </rPh>
    <rPh sb="29" eb="30">
      <t>マタ</t>
    </rPh>
    <rPh sb="31" eb="33">
      <t>サイカイ</t>
    </rPh>
    <rPh sb="35" eb="38">
      <t>ジギョウショ</t>
    </rPh>
    <rPh sb="39" eb="40">
      <t>フク</t>
    </rPh>
    <rPh sb="50" eb="52">
      <t>イガイ</t>
    </rPh>
    <rPh sb="53" eb="56">
      <t>ジギョウショ</t>
    </rPh>
    <rPh sb="59" eb="61">
      <t>キサイ</t>
    </rPh>
    <rPh sb="69" eb="72">
      <t>ショウスウテン</t>
    </rPh>
    <rPh sb="72" eb="73">
      <t>ダイ</t>
    </rPh>
    <rPh sb="74" eb="75">
      <t>イ</t>
    </rPh>
    <phoneticPr fontId="22"/>
  </si>
  <si>
    <t>①事業所の介護職員の総数のうち、介護福祉士（各月の前月末日時点で資格を有する者）の占める割合が、前年度(3月を除く)の月平均で100分の70以上又は勤続年数10年以上の介護福祉士の占める割合が前年度(3月を除く)の月平均で１00分の25以上である。</t>
    <rPh sb="72" eb="73">
      <t>マタ</t>
    </rPh>
    <rPh sb="74" eb="76">
      <t>キンゾク</t>
    </rPh>
    <rPh sb="76" eb="78">
      <t>ネンスウ</t>
    </rPh>
    <rPh sb="80" eb="81">
      <t>ネン</t>
    </rPh>
    <rPh sb="81" eb="83">
      <t>イジョウ</t>
    </rPh>
    <rPh sb="84" eb="86">
      <t>カイゴ</t>
    </rPh>
    <rPh sb="86" eb="89">
      <t>フクシシ</t>
    </rPh>
    <rPh sb="90" eb="91">
      <t>シ</t>
    </rPh>
    <rPh sb="93" eb="95">
      <t>ワリアイ</t>
    </rPh>
    <phoneticPr fontId="22"/>
  </si>
  <si>
    <t>＜前年度の月平均＞　b：4月～2月の実績のあった月数</t>
    <rPh sb="1" eb="4">
      <t>ゼンネンド</t>
    </rPh>
    <rPh sb="5" eb="6">
      <t>ツキ</t>
    </rPh>
    <rPh sb="6" eb="8">
      <t>ヘイキン</t>
    </rPh>
    <rPh sb="13" eb="14">
      <t>ガツ</t>
    </rPh>
    <rPh sb="16" eb="17">
      <t>ガツ</t>
    </rPh>
    <rPh sb="18" eb="20">
      <t>ジッセキ</t>
    </rPh>
    <rPh sb="24" eb="25">
      <t>ツキ</t>
    </rPh>
    <rPh sb="25" eb="26">
      <t>スウ</t>
    </rPh>
    <phoneticPr fontId="22"/>
  </si>
  <si>
    <t>常勤換算後の
介護職員の員数</t>
    <rPh sb="0" eb="2">
      <t>ジョウキン</t>
    </rPh>
    <rPh sb="2" eb="4">
      <t>カンサン</t>
    </rPh>
    <rPh sb="4" eb="5">
      <t>ゴ</t>
    </rPh>
    <rPh sb="7" eb="9">
      <t>カイゴ</t>
    </rPh>
    <rPh sb="9" eb="11">
      <t>ショクイン</t>
    </rPh>
    <rPh sb="12" eb="14">
      <t>インスウ</t>
    </rPh>
    <phoneticPr fontId="22"/>
  </si>
  <si>
    <t>常勤換算後の
介護福祉士の員数</t>
    <rPh sb="0" eb="2">
      <t>ジョウキン</t>
    </rPh>
    <rPh sb="2" eb="4">
      <t>カンサン</t>
    </rPh>
    <rPh sb="4" eb="5">
      <t>ゴ</t>
    </rPh>
    <rPh sb="7" eb="9">
      <t>カイゴ</t>
    </rPh>
    <rPh sb="9" eb="12">
      <t>フクシシ</t>
    </rPh>
    <rPh sb="13" eb="15">
      <t>インスウ</t>
    </rPh>
    <phoneticPr fontId="22"/>
  </si>
  <si>
    <t>常勤換算後の勤続年数10年以上の介護福祉士の員数</t>
    <rPh sb="0" eb="2">
      <t>ジョウキン</t>
    </rPh>
    <rPh sb="2" eb="4">
      <t>カンサン</t>
    </rPh>
    <rPh sb="4" eb="5">
      <t>ゴ</t>
    </rPh>
    <rPh sb="6" eb="8">
      <t>キンゾク</t>
    </rPh>
    <rPh sb="8" eb="10">
      <t>ネンスウ</t>
    </rPh>
    <rPh sb="12" eb="15">
      <t>ネンイジョウ</t>
    </rPh>
    <rPh sb="16" eb="18">
      <t>カイゴ</t>
    </rPh>
    <rPh sb="18" eb="21">
      <t>フクシシ</t>
    </rPh>
    <rPh sb="22" eb="24">
      <t>インスウ</t>
    </rPh>
    <phoneticPr fontId="22"/>
  </si>
  <si>
    <t>e</t>
    <phoneticPr fontId="22"/>
  </si>
  <si>
    <t>dがcに占める割合
（ｄ÷ｃ×100）</t>
    <rPh sb="4" eb="5">
      <t>シ</t>
    </rPh>
    <rPh sb="7" eb="9">
      <t>ワリアイ</t>
    </rPh>
    <phoneticPr fontId="22"/>
  </si>
  <si>
    <t>eがcに占める割合
（e÷ｃ×100）</t>
    <rPh sb="4" eb="5">
      <t>シ</t>
    </rPh>
    <rPh sb="7" eb="9">
      <t>ワリアイ</t>
    </rPh>
    <phoneticPr fontId="22"/>
  </si>
  <si>
    <t>②事業所の介護職員の総数のうち、介護福祉士（各月の前月末日時点で資格を有する者）の占める割合が、加算算定月の前3月の平均で100分の70以上又は勤続年数10年以上の介護福祉士の占める割合が加算算定月の前3月の平均で１00分の25以上である。</t>
    <rPh sb="1" eb="4">
      <t>ジギョウショ</t>
    </rPh>
    <rPh sb="5" eb="7">
      <t>カイゴ</t>
    </rPh>
    <rPh sb="7" eb="9">
      <t>ショクイン</t>
    </rPh>
    <rPh sb="10" eb="12">
      <t>ソウスウ</t>
    </rPh>
    <rPh sb="16" eb="18">
      <t>カイゴ</t>
    </rPh>
    <rPh sb="18" eb="21">
      <t>フクシシ</t>
    </rPh>
    <rPh sb="41" eb="42">
      <t>シ</t>
    </rPh>
    <rPh sb="44" eb="46">
      <t>ワリアイ</t>
    </rPh>
    <rPh sb="48" eb="50">
      <t>カサン</t>
    </rPh>
    <rPh sb="50" eb="52">
      <t>サンテイ</t>
    </rPh>
    <rPh sb="52" eb="53">
      <t>ツキ</t>
    </rPh>
    <rPh sb="54" eb="55">
      <t>マエ</t>
    </rPh>
    <rPh sb="56" eb="57">
      <t>ツキ</t>
    </rPh>
    <rPh sb="58" eb="60">
      <t>ヘイキン</t>
    </rPh>
    <phoneticPr fontId="22"/>
  </si>
  <si>
    <t>常勤換算後の介護職員の員数
（前3月の月平均）</t>
    <rPh sb="6" eb="8">
      <t>カイゴ</t>
    </rPh>
    <rPh sb="8" eb="10">
      <t>ショクイン</t>
    </rPh>
    <rPh sb="11" eb="13">
      <t>インスウ</t>
    </rPh>
    <rPh sb="15" eb="16">
      <t>マエ</t>
    </rPh>
    <rPh sb="17" eb="18">
      <t>ツキ</t>
    </rPh>
    <rPh sb="19" eb="22">
      <t>ツキヘイキン</t>
    </rPh>
    <phoneticPr fontId="22"/>
  </si>
  <si>
    <t>常勤換算後の介護福祉士の員数
（前3月の月平均）</t>
    <rPh sb="6" eb="8">
      <t>カイゴ</t>
    </rPh>
    <rPh sb="8" eb="11">
      <t>フクシシ</t>
    </rPh>
    <rPh sb="12" eb="14">
      <t>インスウ</t>
    </rPh>
    <rPh sb="16" eb="17">
      <t>マエ</t>
    </rPh>
    <rPh sb="18" eb="19">
      <t>ツキ</t>
    </rPh>
    <rPh sb="20" eb="23">
      <t>ツキヘイキン</t>
    </rPh>
    <phoneticPr fontId="22"/>
  </si>
  <si>
    <t>介護福祉士の割合</t>
    <rPh sb="0" eb="2">
      <t>カイゴ</t>
    </rPh>
    <rPh sb="2" eb="5">
      <t>フクシシ</t>
    </rPh>
    <rPh sb="6" eb="8">
      <t>ワリアイ</t>
    </rPh>
    <phoneticPr fontId="22"/>
  </si>
  <si>
    <t>加算算定月前3月の介護職員の常勤換算後の員数</t>
    <rPh sb="0" eb="2">
      <t>カサン</t>
    </rPh>
    <rPh sb="2" eb="4">
      <t>サンテイ</t>
    </rPh>
    <rPh sb="4" eb="5">
      <t>ツキ</t>
    </rPh>
    <rPh sb="5" eb="6">
      <t>マエ</t>
    </rPh>
    <rPh sb="7" eb="8">
      <t>ツキ</t>
    </rPh>
    <rPh sb="9" eb="11">
      <t>カイゴ</t>
    </rPh>
    <rPh sb="11" eb="13">
      <t>ショクイン</t>
    </rPh>
    <rPh sb="14" eb="16">
      <t>ジョウキン</t>
    </rPh>
    <rPh sb="16" eb="18">
      <t>カンサン</t>
    </rPh>
    <rPh sb="18" eb="19">
      <t>ゴ</t>
    </rPh>
    <rPh sb="20" eb="22">
      <t>インスウ</t>
    </rPh>
    <phoneticPr fontId="22"/>
  </si>
  <si>
    <t>加算算定月前3月の介護福祉士の常勤換算後の員数</t>
    <rPh sb="0" eb="2">
      <t>カサン</t>
    </rPh>
    <rPh sb="2" eb="4">
      <t>サンテイ</t>
    </rPh>
    <rPh sb="4" eb="5">
      <t>ツキ</t>
    </rPh>
    <rPh sb="5" eb="6">
      <t>マエ</t>
    </rPh>
    <rPh sb="7" eb="8">
      <t>ツキ</t>
    </rPh>
    <rPh sb="9" eb="11">
      <t>カイゴ</t>
    </rPh>
    <rPh sb="11" eb="14">
      <t>フクシシ</t>
    </rPh>
    <rPh sb="15" eb="17">
      <t>ジョウキン</t>
    </rPh>
    <rPh sb="17" eb="19">
      <t>カンサン</t>
    </rPh>
    <rPh sb="19" eb="20">
      <t>ゴ</t>
    </rPh>
    <rPh sb="21" eb="23">
      <t>インスウ</t>
    </rPh>
    <phoneticPr fontId="22"/>
  </si>
  <si>
    <t>常勤換算後の勤続年数10年以上の介護福祉士の員数（前3月の月平均）</t>
    <rPh sb="6" eb="8">
      <t>キンゾク</t>
    </rPh>
    <rPh sb="8" eb="10">
      <t>ネンスウ</t>
    </rPh>
    <rPh sb="12" eb="13">
      <t>ネン</t>
    </rPh>
    <rPh sb="13" eb="15">
      <t>イジョウ</t>
    </rPh>
    <rPh sb="16" eb="18">
      <t>カイゴ</t>
    </rPh>
    <rPh sb="18" eb="21">
      <t>フクシシ</t>
    </rPh>
    <rPh sb="22" eb="24">
      <t>インスウ</t>
    </rPh>
    <rPh sb="25" eb="26">
      <t>マエ</t>
    </rPh>
    <rPh sb="27" eb="28">
      <t>ツキ</t>
    </rPh>
    <rPh sb="29" eb="32">
      <t>ツキヘイキン</t>
    </rPh>
    <phoneticPr fontId="22"/>
  </si>
  <si>
    <t>加算算定月前3月の勤続年数10年以上の介護福祉士の常勤換算後の員数</t>
    <rPh sb="0" eb="2">
      <t>カサン</t>
    </rPh>
    <rPh sb="2" eb="4">
      <t>サンテイ</t>
    </rPh>
    <rPh sb="4" eb="5">
      <t>ツキ</t>
    </rPh>
    <rPh sb="5" eb="6">
      <t>マエ</t>
    </rPh>
    <rPh sb="7" eb="8">
      <t>ツキ</t>
    </rPh>
    <rPh sb="9" eb="11">
      <t>キンゾク</t>
    </rPh>
    <rPh sb="11" eb="13">
      <t>ネンスウ</t>
    </rPh>
    <rPh sb="15" eb="16">
      <t>ネン</t>
    </rPh>
    <rPh sb="16" eb="18">
      <t>イジョウ</t>
    </rPh>
    <rPh sb="19" eb="21">
      <t>カイゴ</t>
    </rPh>
    <rPh sb="21" eb="24">
      <t>フクシシ</t>
    </rPh>
    <rPh sb="25" eb="27">
      <t>ジョウキン</t>
    </rPh>
    <rPh sb="27" eb="29">
      <t>カンサン</t>
    </rPh>
    <rPh sb="29" eb="30">
      <t>ゴ</t>
    </rPh>
    <rPh sb="31" eb="33">
      <t>インスウ</t>
    </rPh>
    <phoneticPr fontId="22"/>
  </si>
  <si>
    <t>③前3月の実績により届出を行った場合、届出を行った月以降においても、直近3か月間の職員の割合につき、毎月継続的に所定の割合を維持し、その割合については、毎月記録している。</t>
    <rPh sb="1" eb="2">
      <t>マエ</t>
    </rPh>
    <rPh sb="3" eb="4">
      <t>ツキ</t>
    </rPh>
    <rPh sb="5" eb="7">
      <t>ジッセキ</t>
    </rPh>
    <rPh sb="10" eb="12">
      <t>トドケデ</t>
    </rPh>
    <rPh sb="13" eb="14">
      <t>オコナ</t>
    </rPh>
    <rPh sb="16" eb="18">
      <t>バアイ</t>
    </rPh>
    <rPh sb="19" eb="21">
      <t>トドケデ</t>
    </rPh>
    <rPh sb="22" eb="23">
      <t>オコナ</t>
    </rPh>
    <rPh sb="25" eb="26">
      <t>ツキ</t>
    </rPh>
    <rPh sb="26" eb="28">
      <t>イコウ</t>
    </rPh>
    <rPh sb="34" eb="36">
      <t>チョッキン</t>
    </rPh>
    <rPh sb="38" eb="40">
      <t>ゲツカン</t>
    </rPh>
    <rPh sb="41" eb="43">
      <t>ショクイン</t>
    </rPh>
    <rPh sb="44" eb="46">
      <t>ワリアイ</t>
    </rPh>
    <rPh sb="50" eb="52">
      <t>マイツキ</t>
    </rPh>
    <rPh sb="52" eb="55">
      <t>ケイゾクテキ</t>
    </rPh>
    <rPh sb="56" eb="58">
      <t>ショテイ</t>
    </rPh>
    <rPh sb="59" eb="61">
      <t>ワリアイ</t>
    </rPh>
    <rPh sb="62" eb="64">
      <t>イジ</t>
    </rPh>
    <rPh sb="68" eb="70">
      <t>ワリアイ</t>
    </rPh>
    <rPh sb="76" eb="78">
      <t>マイツキ</t>
    </rPh>
    <rPh sb="78" eb="80">
      <t>キロク</t>
    </rPh>
    <phoneticPr fontId="22"/>
  </si>
  <si>
    <t>④③の所定の割合を下回った場合には直ちに市に届け出ている。</t>
    <rPh sb="3" eb="5">
      <t>ショテイ</t>
    </rPh>
    <rPh sb="6" eb="8">
      <t>ワリアイ</t>
    </rPh>
    <rPh sb="9" eb="11">
      <t>シタマワ</t>
    </rPh>
    <rPh sb="13" eb="15">
      <t>バアイ</t>
    </rPh>
    <rPh sb="17" eb="18">
      <t>タダ</t>
    </rPh>
    <rPh sb="20" eb="21">
      <t>シ</t>
    </rPh>
    <rPh sb="22" eb="23">
      <t>トド</t>
    </rPh>
    <rPh sb="24" eb="25">
      <t>デ</t>
    </rPh>
    <phoneticPr fontId="22"/>
  </si>
  <si>
    <t>①事業所の介護職員の総数のうち、介護福祉士（各月の前月末日時点で資格を有する者）の占める割合が、前年度(3月を除く)の月平均100分の50以上である。</t>
    <phoneticPr fontId="22"/>
  </si>
  <si>
    <t>常勤換算後の
介護福祉士の員数</t>
    <phoneticPr fontId="22"/>
  </si>
  <si>
    <t>常勤換算後の直接提供職員の員数
（前3月の月平均）</t>
    <rPh sb="0" eb="2">
      <t>ジョウキン</t>
    </rPh>
    <rPh sb="2" eb="4">
      <t>カンサン</t>
    </rPh>
    <rPh sb="4" eb="5">
      <t>ゴ</t>
    </rPh>
    <rPh sb="6" eb="8">
      <t>チョクセツ</t>
    </rPh>
    <rPh sb="8" eb="10">
      <t>テイキョウ</t>
    </rPh>
    <rPh sb="10" eb="12">
      <t>ショクイン</t>
    </rPh>
    <rPh sb="13" eb="15">
      <t>インスウ</t>
    </rPh>
    <rPh sb="17" eb="18">
      <t>マエ</t>
    </rPh>
    <rPh sb="19" eb="20">
      <t>ツキ</t>
    </rPh>
    <rPh sb="21" eb="24">
      <t>ツキヘイキン</t>
    </rPh>
    <phoneticPr fontId="22"/>
  </si>
  <si>
    <t>a</t>
    <phoneticPr fontId="22"/>
  </si>
  <si>
    <t>※勤続年数は各月の前月末日時点</t>
    <phoneticPr fontId="22"/>
  </si>
  <si>
    <t>常勤換算後の介護福祉士の員数
（前3月の月平均）</t>
    <rPh sb="0" eb="2">
      <t>ジョウキン</t>
    </rPh>
    <rPh sb="2" eb="4">
      <t>カンサン</t>
    </rPh>
    <rPh sb="4" eb="5">
      <t>ゴ</t>
    </rPh>
    <rPh sb="6" eb="8">
      <t>カイゴ</t>
    </rPh>
    <rPh sb="8" eb="11">
      <t>フクシシ</t>
    </rPh>
    <rPh sb="12" eb="14">
      <t>インスウ</t>
    </rPh>
    <rPh sb="16" eb="17">
      <t>マエ</t>
    </rPh>
    <rPh sb="18" eb="19">
      <t>ツキ</t>
    </rPh>
    <rPh sb="20" eb="23">
      <t>ツキヘイキン</t>
    </rPh>
    <phoneticPr fontId="22"/>
  </si>
  <si>
    <t>b</t>
    <phoneticPr fontId="22"/>
  </si>
  <si>
    <t>bがaに占める割合
（b÷a×100）</t>
    <rPh sb="4" eb="5">
      <t>シ</t>
    </rPh>
    <rPh sb="7" eb="9">
      <t>ワリアイ</t>
    </rPh>
    <phoneticPr fontId="22"/>
  </si>
  <si>
    <t>④③の所定の割合を下回った場合には直ちに市に届け出ている。</t>
    <phoneticPr fontId="22"/>
  </si>
  <si>
    <t>（Ⅲ）</t>
    <phoneticPr fontId="22"/>
  </si>
  <si>
    <t>①事業所の介護職員の総数のうち、介護福祉士の占める割合が前年度（3月を除く）の月平均で100分の40以上又はサービスを利用者に直接提供する職員（生活相談員、看護職員、介護職員又は機能訓練指導員として勤務を行う職員）の総数のうち、勤続年数7年以上の者の占める割合が、前年度（3月を除く）の月平均で100分の30以上である。</t>
  </si>
  <si>
    <t>常勤換算後の直接提供職員の総数</t>
    <rPh sb="0" eb="2">
      <t>ジョウキン</t>
    </rPh>
    <rPh sb="2" eb="4">
      <t>カンサン</t>
    </rPh>
    <rPh sb="4" eb="5">
      <t>ゴ</t>
    </rPh>
    <rPh sb="6" eb="8">
      <t>チョクセツ</t>
    </rPh>
    <rPh sb="8" eb="10">
      <t>テイキョウ</t>
    </rPh>
    <rPh sb="10" eb="12">
      <t>ショクイン</t>
    </rPh>
    <rPh sb="13" eb="15">
      <t>ソウスウ</t>
    </rPh>
    <phoneticPr fontId="22"/>
  </si>
  <si>
    <t>常勤換算後の常勤換算後の勤続7年以上の員数</t>
    <rPh sb="0" eb="2">
      <t>ジョウキン</t>
    </rPh>
    <rPh sb="2" eb="4">
      <t>カンサン</t>
    </rPh>
    <rPh sb="4" eb="5">
      <t>ゴ</t>
    </rPh>
    <rPh sb="6" eb="8">
      <t>ジョウキン</t>
    </rPh>
    <rPh sb="8" eb="10">
      <t>カンサン</t>
    </rPh>
    <rPh sb="10" eb="11">
      <t>ゴ</t>
    </rPh>
    <rPh sb="12" eb="14">
      <t>キンゾク</t>
    </rPh>
    <rPh sb="15" eb="18">
      <t>ネンイジョウ</t>
    </rPh>
    <rPh sb="19" eb="21">
      <t>インスウ</t>
    </rPh>
    <phoneticPr fontId="22"/>
  </si>
  <si>
    <t>②事業所の介護職員の総数のうち、介護福祉士の占める割合が加算算定月の前3月の平均で100分の40以上又はサービスを利用者に直接提供する職員（生活相談員、看護職員、介護職員又は機能訓練指導員として勤務を行う職員）の総数のうち、勤続年数7年以上の者の占める割合が、加算算定月の前3月の平均で100分の30以上である。</t>
    <phoneticPr fontId="22"/>
  </si>
  <si>
    <t>常勤換算後の介護職員の員数
（前3月の月平均）</t>
    <rPh sb="0" eb="2">
      <t>ジョウキン</t>
    </rPh>
    <rPh sb="2" eb="4">
      <t>カンサン</t>
    </rPh>
    <rPh sb="4" eb="5">
      <t>ゴ</t>
    </rPh>
    <rPh sb="6" eb="8">
      <t>カイゴ</t>
    </rPh>
    <rPh sb="8" eb="10">
      <t>ショクイン</t>
    </rPh>
    <rPh sb="11" eb="13">
      <t>インスウ</t>
    </rPh>
    <rPh sb="15" eb="16">
      <t>マエ</t>
    </rPh>
    <rPh sb="17" eb="18">
      <t>ツキ</t>
    </rPh>
    <rPh sb="19" eb="22">
      <t>ツキヘイキン</t>
    </rPh>
    <phoneticPr fontId="22"/>
  </si>
  <si>
    <t>常勤換算後の勤続7年以上の員数
（前3月の月平均）</t>
    <rPh sb="0" eb="2">
      <t>ジョウキン</t>
    </rPh>
    <rPh sb="2" eb="4">
      <t>カンサン</t>
    </rPh>
    <rPh sb="4" eb="5">
      <t>ゴ</t>
    </rPh>
    <rPh sb="6" eb="8">
      <t>キンゾク</t>
    </rPh>
    <rPh sb="9" eb="12">
      <t>ネンイジョウ</t>
    </rPh>
    <rPh sb="13" eb="15">
      <t>インスウ</t>
    </rPh>
    <rPh sb="17" eb="18">
      <t>マエ</t>
    </rPh>
    <rPh sb="19" eb="20">
      <t>ツキ</t>
    </rPh>
    <rPh sb="21" eb="24">
      <t>ツキヘイキン</t>
    </rPh>
    <phoneticPr fontId="22"/>
  </si>
  <si>
    <t>勤続7年以上の者の割合</t>
    <rPh sb="0" eb="2">
      <t>キンゾク</t>
    </rPh>
    <rPh sb="3" eb="6">
      <t>ネンイジョウ</t>
    </rPh>
    <rPh sb="7" eb="8">
      <t>モノ</t>
    </rPh>
    <rPh sb="9" eb="11">
      <t>ワリアイ</t>
    </rPh>
    <phoneticPr fontId="22"/>
  </si>
  <si>
    <t xml:space="preserve"> （Ⅰ）（Ⅱ）（Ⅲ）共通</t>
    <phoneticPr fontId="22"/>
  </si>
  <si>
    <t>　定員超過、人員基準欠如に該当していない。</t>
    <rPh sb="1" eb="3">
      <t>テイイン</t>
    </rPh>
    <rPh sb="3" eb="5">
      <t>チョウカ</t>
    </rPh>
    <rPh sb="6" eb="8">
      <t>ジンイン</t>
    </rPh>
    <rPh sb="8" eb="10">
      <t>キジュン</t>
    </rPh>
    <rPh sb="10" eb="12">
      <t>ケツジョ</t>
    </rPh>
    <rPh sb="13" eb="15">
      <t>ガイトウ</t>
    </rPh>
    <phoneticPr fontId="22"/>
  </si>
  <si>
    <t>　単位ごとに、暦月で１営業日当たりの平均利用者数が、市に届け出た運営規程に定められた利用定員を超過した月の有無
　＊ない場合は問２を「－」にしてください</t>
    <phoneticPr fontId="22"/>
  </si>
  <si>
    <t>　災害、虐待の受け入れ等、やむを得ない事業による定員超過利用の有無
※「有」の場合は、下記のやむを得ない理由等について具体的に記入してください。</t>
    <rPh sb="1" eb="3">
      <t>サイガイ</t>
    </rPh>
    <rPh sb="4" eb="6">
      <t>ギャクタイ</t>
    </rPh>
    <rPh sb="7" eb="8">
      <t>ウ</t>
    </rPh>
    <rPh sb="9" eb="10">
      <t>イ</t>
    </rPh>
    <rPh sb="11" eb="12">
      <t>トウ</t>
    </rPh>
    <rPh sb="16" eb="17">
      <t>エ</t>
    </rPh>
    <rPh sb="19" eb="21">
      <t>ジギョウ</t>
    </rPh>
    <rPh sb="24" eb="26">
      <t>テイイン</t>
    </rPh>
    <rPh sb="26" eb="28">
      <t>チョウカ</t>
    </rPh>
    <rPh sb="28" eb="30">
      <t>リヨウ</t>
    </rPh>
    <rPh sb="31" eb="33">
      <t>ウム</t>
    </rPh>
    <rPh sb="36" eb="37">
      <t>ア</t>
    </rPh>
    <rPh sb="39" eb="41">
      <t>バアイ</t>
    </rPh>
    <rPh sb="43" eb="45">
      <t>カキ</t>
    </rPh>
    <rPh sb="49" eb="50">
      <t>エ</t>
    </rPh>
    <rPh sb="52" eb="54">
      <t>リユウ</t>
    </rPh>
    <rPh sb="54" eb="55">
      <t>トウ</t>
    </rPh>
    <rPh sb="59" eb="62">
      <t>グタイテキ</t>
    </rPh>
    <rPh sb="63" eb="65">
      <t>キニュウ</t>
    </rPh>
    <phoneticPr fontId="22"/>
  </si>
  <si>
    <t>やむを得ない理由</t>
    <rPh sb="3" eb="4">
      <t>エ</t>
    </rPh>
    <rPh sb="6" eb="8">
      <t>リユウ</t>
    </rPh>
    <phoneticPr fontId="22"/>
  </si>
  <si>
    <t>発生月</t>
    <rPh sb="0" eb="2">
      <t>ハッセイ</t>
    </rPh>
    <rPh sb="2" eb="3">
      <t>ヅキ</t>
    </rPh>
    <phoneticPr fontId="22"/>
  </si>
  <si>
    <t>解消月</t>
    <rPh sb="0" eb="2">
      <t>カイショウ</t>
    </rPh>
    <rPh sb="2" eb="3">
      <t>ヅキ</t>
    </rPh>
    <phoneticPr fontId="22"/>
  </si>
  <si>
    <t>　単位ごとに、看護職員の配置について、次の計算式で算出した結果（暦月の看護職員の数の平均）が、0.9を下回った月の有無　</t>
    <rPh sb="1" eb="3">
      <t>タンイ</t>
    </rPh>
    <rPh sb="7" eb="9">
      <t>カンゴ</t>
    </rPh>
    <rPh sb="9" eb="11">
      <t>ショクイン</t>
    </rPh>
    <rPh sb="12" eb="14">
      <t>ハイチ</t>
    </rPh>
    <rPh sb="19" eb="20">
      <t>ツギ</t>
    </rPh>
    <rPh sb="21" eb="24">
      <t>ケイサンシキ</t>
    </rPh>
    <rPh sb="25" eb="27">
      <t>サンシュツ</t>
    </rPh>
    <rPh sb="29" eb="31">
      <t>ケッカ</t>
    </rPh>
    <rPh sb="32" eb="33">
      <t>コヨミ</t>
    </rPh>
    <rPh sb="33" eb="34">
      <t>ツキ</t>
    </rPh>
    <rPh sb="35" eb="37">
      <t>カンゴ</t>
    </rPh>
    <rPh sb="37" eb="39">
      <t>ショクイン</t>
    </rPh>
    <rPh sb="40" eb="41">
      <t>カズ</t>
    </rPh>
    <rPh sb="42" eb="44">
      <t>ヘイキン</t>
    </rPh>
    <rPh sb="51" eb="53">
      <t>シタマワ</t>
    </rPh>
    <rPh sb="55" eb="56">
      <t>ツキ</t>
    </rPh>
    <rPh sb="57" eb="59">
      <t>ウム</t>
    </rPh>
    <phoneticPr fontId="22"/>
  </si>
  <si>
    <t>※ない場合は問2を「-」にしてください</t>
    <rPh sb="3" eb="5">
      <t>バアイ</t>
    </rPh>
    <rPh sb="6" eb="7">
      <t>トイ</t>
    </rPh>
    <phoneticPr fontId="22"/>
  </si>
  <si>
    <t>　単位ごとに、看護職員の配置について、次の計算方法で算出した結果（暦月の看護職員の数の平均）が、0.9以上１未満となった月の有無　</t>
    <rPh sb="1" eb="3">
      <t>タンイ</t>
    </rPh>
    <rPh sb="7" eb="9">
      <t>カンゴ</t>
    </rPh>
    <rPh sb="9" eb="11">
      <t>ショクイン</t>
    </rPh>
    <rPh sb="12" eb="14">
      <t>ハイチ</t>
    </rPh>
    <rPh sb="19" eb="20">
      <t>ツギ</t>
    </rPh>
    <rPh sb="21" eb="23">
      <t>ケイサン</t>
    </rPh>
    <rPh sb="23" eb="25">
      <t>ホウホウ</t>
    </rPh>
    <rPh sb="26" eb="28">
      <t>サンシュツ</t>
    </rPh>
    <rPh sb="30" eb="32">
      <t>ケッカ</t>
    </rPh>
    <rPh sb="33" eb="34">
      <t>コヨミ</t>
    </rPh>
    <rPh sb="34" eb="35">
      <t>ツキ</t>
    </rPh>
    <rPh sb="36" eb="38">
      <t>カンゴ</t>
    </rPh>
    <rPh sb="38" eb="40">
      <t>ショクイン</t>
    </rPh>
    <rPh sb="41" eb="42">
      <t>カズ</t>
    </rPh>
    <rPh sb="43" eb="45">
      <t>ヘイキン</t>
    </rPh>
    <rPh sb="51" eb="53">
      <t>イジョウ</t>
    </rPh>
    <rPh sb="54" eb="56">
      <t>ミマン</t>
    </rPh>
    <rPh sb="60" eb="61">
      <t>ツキ</t>
    </rPh>
    <rPh sb="62" eb="64">
      <t>ウム</t>
    </rPh>
    <phoneticPr fontId="22"/>
  </si>
  <si>
    <t>※ない場合は問4を「-」にしてください</t>
    <rPh sb="3" eb="5">
      <t>バアイ</t>
    </rPh>
    <rPh sb="6" eb="7">
      <t>トイ</t>
    </rPh>
    <phoneticPr fontId="22"/>
  </si>
  <si>
    <t>介護職員</t>
    <rPh sb="0" eb="2">
      <t>カイゴ</t>
    </rPh>
    <rPh sb="2" eb="4">
      <t>ショクイン</t>
    </rPh>
    <phoneticPr fontId="22"/>
  </si>
  <si>
    <t>　単位ごとに、介護職員の配置について、次の計算方法で算出した結果（暦月の勤務延時間数）が0.9以上１未満となった月の有無
　＊ない場合は問8を「－」にしてください</t>
    <phoneticPr fontId="22"/>
  </si>
  <si>
    <t>※同一建物 …</t>
    <rPh sb="1" eb="3">
      <t>ドウイツ</t>
    </rPh>
    <rPh sb="3" eb="5">
      <t>タテモノ</t>
    </rPh>
    <phoneticPr fontId="22"/>
  </si>
  <si>
    <t>指定地域密着型通所介護事業所と構造上又は外形上、一体的な建築物を指し、具体的には、当該建物の１階部分に事業所がある場合や、当該建物と渡り廊下等でつながっている場合が該当する。同一敷地内にある別棟の建物の建築物や道路を挟んで隣接する場合は該当しない。
また、当該建築物の管理、運営法人が指定地域密着型通所介護事業所の事業者と異なる場合でも該当する。</t>
    <phoneticPr fontId="22"/>
  </si>
  <si>
    <t>　問1が「ある」場合、当該利用者について、所定単位数から減算している。</t>
    <phoneticPr fontId="22"/>
  </si>
  <si>
    <t>※傷病により一時的に送迎が必要であると認められる利用者その他やむを得ない事情により送迎が必要と認められる利用者に対して送迎を行った場合は、例外的に減算対象とならない</t>
    <phoneticPr fontId="22"/>
  </si>
  <si>
    <t>　利用者が自ら通う場合、利用者の家族等が送迎を行う場合など事業者が送迎を実施していない利用者の有無　　　　
　＊いない場合は問2を「－」にしてください</t>
    <phoneticPr fontId="22"/>
  </si>
  <si>
    <t>　問1で該当する利用者が「いる」場合、片道ごとに減算している。
※（3）の同一建物に居住する又は同一建物から通所する利用者に係る減算の対象となっている場合は、減算対象とならない</t>
    <phoneticPr fontId="22"/>
  </si>
  <si>
    <t>●</t>
    <phoneticPr fontId="22"/>
  </si>
  <si>
    <t>介護報酬の請求に不適切又は不正な内容が認められた場合、指定基準等の違反として監査等の対象となります。なお、重大な違反状態の場合には、指定取り消しとなる場合もありますので、十分な注意が必要です。</t>
    <phoneticPr fontId="22"/>
  </si>
  <si>
    <t>運営状況点検書でできていなかったものについては、速やかに改善してください。</t>
    <phoneticPr fontId="22"/>
  </si>
  <si>
    <t>添付書類を忘れずに作成し添付して下さい。</t>
    <phoneticPr fontId="22"/>
  </si>
  <si>
    <t>～この点検書は、運営指導時等で拝見する場合があります～</t>
    <rPh sb="8" eb="10">
      <t>ウンエイ</t>
    </rPh>
    <rPh sb="19" eb="21">
      <t>バアイ</t>
    </rPh>
    <phoneticPr fontId="22"/>
  </si>
  <si>
    <t>・別紙1　従業者の勤務の体制及び勤務形態一覧表</t>
    <rPh sb="5" eb="8">
      <t>ジュウギョウシャ</t>
    </rPh>
    <rPh sb="9" eb="11">
      <t>キンム</t>
    </rPh>
    <rPh sb="12" eb="14">
      <t>タイセイ</t>
    </rPh>
    <rPh sb="14" eb="15">
      <t>オヨ</t>
    </rPh>
    <phoneticPr fontId="22"/>
  </si>
  <si>
    <t>単位ごとの利用定員等</t>
  </si>
  <si>
    <t>以下は単位ごとに回答してください。</t>
  </si>
  <si>
    <t>※複数の単位がある場合はコピーして作成してください。</t>
  </si>
  <si>
    <t>※「単位」とは、同時に、一体的にサービス提供されるグループをいいます。</t>
  </si>
  <si>
    <r>
      <t>　　　　　　　　</t>
    </r>
    <r>
      <rPr>
        <b/>
        <u/>
        <sz val="12"/>
        <rFont val="ＭＳ 明朝"/>
        <family val="1"/>
        <charset val="128"/>
      </rPr>
      <t>単位目</t>
    </r>
  </si>
  <si>
    <t>（１）利用定員</t>
  </si>
  <si>
    <t xml:space="preserve">                          　　人　</t>
  </si>
  <si>
    <t>（２）サービス提供の状況</t>
  </si>
  <si>
    <t>ア　要介護１～５の利用者、要支援１・２の利用者及び事業対象者に対して一体的にサービスを提供している</t>
  </si>
  <si>
    <t>（この単位のサービス提供の形態について該当するものに○）</t>
  </si>
  <si>
    <t>イ　要介護１～５の利用者にのみサービスを提供している</t>
  </si>
  <si>
    <t>ウ　要支援１・２の利用者及び事業対象者にのみサービスを提供している</t>
  </si>
  <si>
    <t>（３）サービス提供日</t>
  </si>
  <si>
    <t>月　　火　　水　　木　　金　　土　　日</t>
  </si>
  <si>
    <t>（該当する曜日に○）</t>
  </si>
  <si>
    <t>（４）利用者のサービス提供時間</t>
  </si>
  <si>
    <t>サービス提供時間</t>
  </si>
  <si>
    <t>　　　　　：　　　　　～　　　　　：</t>
  </si>
  <si>
    <t>　　（所要時間　　　　　　時間　　　　分）</t>
  </si>
  <si>
    <r>
      <t>　</t>
    </r>
    <r>
      <rPr>
        <sz val="12"/>
        <rFont val="ＭＳ 明朝"/>
        <family val="1"/>
        <charset val="128"/>
      </rPr>
      <t xml:space="preserve"> </t>
    </r>
    <r>
      <rPr>
        <sz val="12"/>
        <rFont val="ＭＳ ゴシック"/>
        <family val="3"/>
        <charset val="128"/>
      </rPr>
      <t>請求単位（該当するものに○）</t>
    </r>
  </si>
  <si>
    <t>３－４　４－５　５－６　６－７　７－８　８－９</t>
  </si>
  <si>
    <t>上記のサービス提供時間と異なるサービス提供時間の利用者がいますか。</t>
  </si>
  <si>
    <t>いる・いない（該当する方に○）　</t>
  </si>
  <si>
    <t>「いる」と回答した場合</t>
  </si>
  <si>
    <t>上記と異なるサービス提供時間を具体的に下記に記入してください。</t>
  </si>
  <si>
    <t>別紙２</t>
    <phoneticPr fontId="2"/>
  </si>
  <si>
    <t>・別紙2　単位ごとの利用定員等</t>
    <phoneticPr fontId="22"/>
  </si>
  <si>
    <t>※従業者の勤務の体制及び勤務形態一覧表シフト記号表（勤務時間帯)も含む</t>
    <rPh sb="33" eb="34">
      <t>フク</t>
    </rPh>
    <phoneticPr fontId="2"/>
  </si>
  <si>
    <t>　事業者は、適切なサービス提供を確保する観点から、職場において行われる性的な言動又は優越的な関係を背景とした言動であって業務上必要かつ相当な範囲を超えたものにより介護従業者の就業環境が害されること（＝セクシャルハラスメントやパワーハラスメント）を防止する為の方針の明確化等の必要な措置を講じている。
※セクシャルハラスメントは利用者やその家族等から受けるものも含む</t>
    <rPh sb="1" eb="4">
      <t>ジギョウシャ</t>
    </rPh>
    <rPh sb="6" eb="8">
      <t>テキセツ</t>
    </rPh>
    <rPh sb="13" eb="15">
      <t>テイキョウ</t>
    </rPh>
    <rPh sb="16" eb="18">
      <t>カクホ</t>
    </rPh>
    <rPh sb="20" eb="22">
      <t>カンテン</t>
    </rPh>
    <rPh sb="25" eb="27">
      <t>ショクバ</t>
    </rPh>
    <rPh sb="31" eb="32">
      <t>オコナ</t>
    </rPh>
    <rPh sb="35" eb="37">
      <t>セイテキ</t>
    </rPh>
    <rPh sb="38" eb="40">
      <t>ゲンドウ</t>
    </rPh>
    <rPh sb="40" eb="41">
      <t>マタ</t>
    </rPh>
    <rPh sb="42" eb="45">
      <t>ユウエツテキ</t>
    </rPh>
    <rPh sb="46" eb="48">
      <t>カンケイ</t>
    </rPh>
    <rPh sb="49" eb="51">
      <t>ハイケイ</t>
    </rPh>
    <rPh sb="54" eb="56">
      <t>ゲンドウ</t>
    </rPh>
    <rPh sb="60" eb="63">
      <t>ギョウムジョウ</t>
    </rPh>
    <rPh sb="63" eb="65">
      <t>ヒツヨウ</t>
    </rPh>
    <rPh sb="67" eb="69">
      <t>ソウトウ</t>
    </rPh>
    <rPh sb="70" eb="72">
      <t>ハンイ</t>
    </rPh>
    <rPh sb="73" eb="74">
      <t>コ</t>
    </rPh>
    <rPh sb="81" eb="83">
      <t>カイゴ</t>
    </rPh>
    <rPh sb="83" eb="86">
      <t>ジュウギョウシャ</t>
    </rPh>
    <rPh sb="87" eb="89">
      <t>シュウギョウ</t>
    </rPh>
    <rPh sb="89" eb="91">
      <t>カンキョウ</t>
    </rPh>
    <rPh sb="92" eb="93">
      <t>ガイ</t>
    </rPh>
    <rPh sb="123" eb="125">
      <t>ボウシ</t>
    </rPh>
    <rPh sb="127" eb="128">
      <t>タメ</t>
    </rPh>
    <rPh sb="129" eb="131">
      <t>ホウシン</t>
    </rPh>
    <rPh sb="132" eb="135">
      <t>メイカクカ</t>
    </rPh>
    <rPh sb="135" eb="136">
      <t>トウ</t>
    </rPh>
    <rPh sb="137" eb="139">
      <t>ヒツヨウ</t>
    </rPh>
    <rPh sb="140" eb="142">
      <t>ソチ</t>
    </rPh>
    <rPh sb="143" eb="144">
      <t>コウ</t>
    </rPh>
    <rPh sb="163" eb="166">
      <t>リヨウシャ</t>
    </rPh>
    <rPh sb="169" eb="171">
      <t>カゾク</t>
    </rPh>
    <rPh sb="171" eb="172">
      <t>トウ</t>
    </rPh>
    <rPh sb="174" eb="175">
      <t>ウ</t>
    </rPh>
    <rPh sb="180" eb="181">
      <t>フク</t>
    </rPh>
    <phoneticPr fontId="2"/>
  </si>
  <si>
    <t>　従業者の勤務形態一覧表等（シフト表など）を毎月作成している。</t>
    <rPh sb="5" eb="7">
      <t>キンム</t>
    </rPh>
    <rPh sb="7" eb="9">
      <t>ケイタイ</t>
    </rPh>
    <rPh sb="9" eb="11">
      <t>イチラン</t>
    </rPh>
    <rPh sb="11" eb="12">
      <t>ヒョウ</t>
    </rPh>
    <rPh sb="12" eb="13">
      <t>トウ</t>
    </rPh>
    <rPh sb="17" eb="18">
      <t>ヒョウ</t>
    </rPh>
    <rPh sb="22" eb="24">
      <t>マイツキ</t>
    </rPh>
    <rPh sb="24" eb="26">
      <t>サクセイ</t>
    </rPh>
    <phoneticPr fontId="22"/>
  </si>
  <si>
    <t>　問3について、特に認知症介護に関する知識及び技術の習得を主たる目的とする研修を受講する機会を確保している。</t>
    <rPh sb="1" eb="2">
      <t>トイ</t>
    </rPh>
    <rPh sb="8" eb="9">
      <t>トク</t>
    </rPh>
    <rPh sb="10" eb="13">
      <t>ニンチショウ</t>
    </rPh>
    <rPh sb="13" eb="15">
      <t>カイゴ</t>
    </rPh>
    <rPh sb="16" eb="17">
      <t>カン</t>
    </rPh>
    <rPh sb="19" eb="21">
      <t>チシキ</t>
    </rPh>
    <rPh sb="21" eb="22">
      <t>オヨ</t>
    </rPh>
    <rPh sb="23" eb="25">
      <t>ギジュツ</t>
    </rPh>
    <rPh sb="26" eb="28">
      <t>シュウトク</t>
    </rPh>
    <rPh sb="29" eb="30">
      <t>シュ</t>
    </rPh>
    <rPh sb="32" eb="34">
      <t>モクテキ</t>
    </rPh>
    <rPh sb="37" eb="39">
      <t>ケンシュウ</t>
    </rPh>
    <rPh sb="40" eb="42">
      <t>ジュコウ</t>
    </rPh>
    <rPh sb="44" eb="46">
      <t>キカイ</t>
    </rPh>
    <rPh sb="47" eb="49">
      <t>カクホ</t>
    </rPh>
    <phoneticPr fontId="2"/>
  </si>
  <si>
    <t>加算算定月前3月の常勤換算後の直接提供職員の員数</t>
    <rPh sb="0" eb="2">
      <t>カサン</t>
    </rPh>
    <rPh sb="2" eb="4">
      <t>サンテイ</t>
    </rPh>
    <rPh sb="4" eb="5">
      <t>ツキ</t>
    </rPh>
    <rPh sb="5" eb="6">
      <t>マエ</t>
    </rPh>
    <rPh sb="7" eb="8">
      <t>ツキ</t>
    </rPh>
    <rPh sb="9" eb="11">
      <t>ジョウキン</t>
    </rPh>
    <rPh sb="11" eb="13">
      <t>カンサン</t>
    </rPh>
    <rPh sb="13" eb="14">
      <t>ゴ</t>
    </rPh>
    <rPh sb="15" eb="17">
      <t>チョクセツ</t>
    </rPh>
    <rPh sb="17" eb="19">
      <t>テイキョウ</t>
    </rPh>
    <rPh sb="19" eb="21">
      <t>ショクイン</t>
    </rPh>
    <rPh sb="22" eb="24">
      <t>インスウ</t>
    </rPh>
    <phoneticPr fontId="22"/>
  </si>
  <si>
    <t>加算算定月前3月の常勤換算後の介護福祉士の員数</t>
    <rPh sb="0" eb="2">
      <t>カサン</t>
    </rPh>
    <rPh sb="2" eb="4">
      <t>サンテイ</t>
    </rPh>
    <rPh sb="4" eb="5">
      <t>ツキ</t>
    </rPh>
    <rPh sb="5" eb="6">
      <t>マエ</t>
    </rPh>
    <rPh sb="7" eb="8">
      <t>ツキ</t>
    </rPh>
    <phoneticPr fontId="22"/>
  </si>
  <si>
    <t>加算算定月前3月の常勤換算後の介護職員の員数</t>
    <rPh sb="0" eb="2">
      <t>カサン</t>
    </rPh>
    <rPh sb="2" eb="4">
      <t>サンテイ</t>
    </rPh>
    <rPh sb="4" eb="5">
      <t>ツキ</t>
    </rPh>
    <rPh sb="5" eb="6">
      <t>マエ</t>
    </rPh>
    <rPh sb="7" eb="8">
      <t>ツキ</t>
    </rPh>
    <rPh sb="9" eb="11">
      <t>ジョウキン</t>
    </rPh>
    <rPh sb="11" eb="13">
      <t>カンサン</t>
    </rPh>
    <rPh sb="13" eb="14">
      <t>ゴ</t>
    </rPh>
    <rPh sb="15" eb="17">
      <t>カイゴ</t>
    </rPh>
    <rPh sb="17" eb="19">
      <t>ショクイン</t>
    </rPh>
    <rPh sb="20" eb="22">
      <t>インスウ</t>
    </rPh>
    <phoneticPr fontId="22"/>
  </si>
  <si>
    <t>加算算定月前3月の常勤換算後の介護福祉士の員数</t>
    <rPh sb="0" eb="2">
      <t>カサン</t>
    </rPh>
    <rPh sb="2" eb="4">
      <t>サンテイ</t>
    </rPh>
    <rPh sb="4" eb="5">
      <t>ツキ</t>
    </rPh>
    <rPh sb="5" eb="6">
      <t>マエ</t>
    </rPh>
    <rPh sb="7" eb="8">
      <t>ツキ</t>
    </rPh>
    <rPh sb="9" eb="11">
      <t>ジョウキン</t>
    </rPh>
    <rPh sb="11" eb="13">
      <t>カンサン</t>
    </rPh>
    <rPh sb="13" eb="14">
      <t>ゴ</t>
    </rPh>
    <rPh sb="15" eb="17">
      <t>カイゴ</t>
    </rPh>
    <rPh sb="17" eb="20">
      <t>フクシシ</t>
    </rPh>
    <rPh sb="21" eb="23">
      <t>インスウ</t>
    </rPh>
    <phoneticPr fontId="22"/>
  </si>
  <si>
    <t>加算算定月前3月の常勤換算後の直接提供職員の員数</t>
    <rPh sb="0" eb="2">
      <t>カサン</t>
    </rPh>
    <rPh sb="2" eb="4">
      <t>サンテイ</t>
    </rPh>
    <rPh sb="4" eb="5">
      <t>ツキ</t>
    </rPh>
    <rPh sb="5" eb="6">
      <t>マエ</t>
    </rPh>
    <rPh sb="7" eb="8">
      <t>ツキ</t>
    </rPh>
    <phoneticPr fontId="22"/>
  </si>
  <si>
    <t>加算算定月前3月の常勤換算後の勤続7年以上の員数員数</t>
    <rPh sb="0" eb="2">
      <t>カサン</t>
    </rPh>
    <rPh sb="2" eb="4">
      <t>サンテイ</t>
    </rPh>
    <rPh sb="4" eb="5">
      <t>ツキ</t>
    </rPh>
    <rPh sb="5" eb="6">
      <t>マエ</t>
    </rPh>
    <rPh sb="7" eb="8">
      <t>ツキ</t>
    </rPh>
    <rPh sb="24" eb="26">
      <t>インスウ</t>
    </rPh>
    <phoneticPr fontId="22"/>
  </si>
  <si>
    <t>精神保健福祉士</t>
    <rPh sb="0" eb="7">
      <t>セイシンホケンフクシシ</t>
    </rPh>
    <phoneticPr fontId="2"/>
  </si>
  <si>
    <t>実務経験（常勤2年以上）</t>
    <rPh sb="0" eb="4">
      <t>ジツムケイケン</t>
    </rPh>
    <rPh sb="5" eb="7">
      <t>ジョウキン</t>
    </rPh>
    <rPh sb="8" eb="9">
      <t>ネン</t>
    </rPh>
    <rPh sb="9" eb="11">
      <t>イジョウ</t>
    </rPh>
    <phoneticPr fontId="2"/>
  </si>
  <si>
    <t>介護福祉士</t>
    <rPh sb="0" eb="5">
      <t>カイゴフクシシ</t>
    </rPh>
    <phoneticPr fontId="2"/>
  </si>
  <si>
    <t>社会福祉主事任用</t>
    <rPh sb="0" eb="2">
      <t>シャカイ</t>
    </rPh>
    <rPh sb="2" eb="4">
      <t>フクシ</t>
    </rPh>
    <rPh sb="4" eb="6">
      <t>シュジ</t>
    </rPh>
    <rPh sb="6" eb="8">
      <t>ニンヨウ</t>
    </rPh>
    <phoneticPr fontId="1"/>
  </si>
  <si>
    <t>問5</t>
    <rPh sb="0" eb="1">
      <t>トイ</t>
    </rPh>
    <phoneticPr fontId="2"/>
  </si>
  <si>
    <t>問6</t>
    <rPh sb="0" eb="1">
      <t>トイ</t>
    </rPh>
    <phoneticPr fontId="2"/>
  </si>
  <si>
    <t>問3</t>
    <rPh sb="0" eb="1">
      <t>トイ</t>
    </rPh>
    <phoneticPr fontId="2"/>
  </si>
  <si>
    <t>「各研修の名称」
　認知症介護の指導に係る専門的な研修
　　･･･認知症介護指導者養成研修及び認知症看護に係る適切な研修
　認知症介護に係る専門的な研修･･･認知症介護実践リーダー研修
　認知症介護に係る実践的な研修･･･認知症介護実践者研修</t>
    <rPh sb="1" eb="2">
      <t>カク</t>
    </rPh>
    <rPh sb="2" eb="4">
      <t>ケンシュウ</t>
    </rPh>
    <rPh sb="5" eb="7">
      <t>メイショウ</t>
    </rPh>
    <rPh sb="45" eb="46">
      <t>オヨ</t>
    </rPh>
    <rPh sb="47" eb="50">
      <t>ニンチショウ</t>
    </rPh>
    <rPh sb="50" eb="52">
      <t>カンゴ</t>
    </rPh>
    <rPh sb="53" eb="54">
      <t>カカ</t>
    </rPh>
    <rPh sb="55" eb="57">
      <t>テキセツ</t>
    </rPh>
    <rPh sb="58" eb="60">
      <t>ケンシュウ</t>
    </rPh>
    <phoneticPr fontId="22"/>
  </si>
  <si>
    <t>問10</t>
    <phoneticPr fontId="22"/>
  </si>
  <si>
    <t>　感染症や非常災害の発生時において、利用者に対するサービスの提供を継続的に実施するための、及び非常時の体制で早期の業務再開を図るための計画（業務継続計画）を策定している。</t>
    <phoneticPr fontId="22"/>
  </si>
  <si>
    <t>　業務継続計画に従い必要な措置を講じている。</t>
    <phoneticPr fontId="22"/>
  </si>
  <si>
    <t>実績</t>
  </si>
  <si>
    <t>実績</t>
    <phoneticPr fontId="2"/>
  </si>
  <si>
    <t>（参考様式1）</t>
    <rPh sb="1" eb="3">
      <t>サンコウ</t>
    </rPh>
    <rPh sb="3" eb="5">
      <t>ヨウシキ</t>
    </rPh>
    <phoneticPr fontId="3"/>
  </si>
  <si>
    <t>○○デイサービス</t>
    <phoneticPr fontId="2"/>
  </si>
  <si>
    <t>暦月</t>
  </si>
  <si>
    <t>(3)事業所における常勤の従業者が勤務すべき時間数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2"/>
  </si>
  <si>
    <t>(4) 事業所全体のサービス提供単位数</t>
    <phoneticPr fontId="2"/>
  </si>
  <si>
    <t xml:space="preserve">(5) 当該サービス提供単位のサービス提供時間 </t>
    <rPh sb="4" eb="6">
      <t>トウガイ</t>
    </rPh>
    <rPh sb="10" eb="12">
      <t>テイキョウ</t>
    </rPh>
    <rPh sb="12" eb="14">
      <t>タンイ</t>
    </rPh>
    <rPh sb="19" eb="21">
      <t>テイキョウ</t>
    </rPh>
    <rPh sb="21" eb="23">
      <t>ジカン</t>
    </rPh>
    <phoneticPr fontId="2"/>
  </si>
  <si>
    <t>(19) 当該サービス提供単位のサービス提供日　　</t>
    <rPh sb="5" eb="7">
      <t>トウガイ</t>
    </rPh>
    <rPh sb="11" eb="13">
      <t>テイキョウ</t>
    </rPh>
    <rPh sb="13" eb="15">
      <t>タンイ</t>
    </rPh>
    <rPh sb="20" eb="23">
      <t>テイキョウヒ</t>
    </rPh>
    <phoneticPr fontId="2"/>
  </si>
  <si>
    <t>（祝日</t>
    <rPh sb="1" eb="3">
      <t>シュクジツ</t>
    </rPh>
    <phoneticPr fontId="2"/>
  </si>
  <si>
    <t>含む</t>
  </si>
  <si>
    <t>(6) 
職種</t>
    <phoneticPr fontId="3"/>
  </si>
  <si>
    <t>(7)
勤務
形態</t>
    <phoneticPr fontId="3"/>
  </si>
  <si>
    <t>(8)
資格</t>
    <rPh sb="4" eb="6">
      <t>シカク</t>
    </rPh>
    <phoneticPr fontId="2"/>
  </si>
  <si>
    <t>(9) 氏　名</t>
    <phoneticPr fontId="3"/>
  </si>
  <si>
    <t>(10)</t>
    <phoneticPr fontId="2"/>
  </si>
  <si>
    <t>(12)
週平均
勤務時間
数</t>
    <phoneticPr fontId="2"/>
  </si>
  <si>
    <t>(13) 併設している事業所又は同一敷地内の他の事業所の兼務状況（兼務先事業所名及び兼務する職務、勤務時間）等</t>
    <rPh sb="5" eb="7">
      <t>ヘイセツ</t>
    </rPh>
    <rPh sb="11" eb="14">
      <t>ジギョウショ</t>
    </rPh>
    <rPh sb="14" eb="15">
      <t>マタ</t>
    </rPh>
    <rPh sb="16" eb="18">
      <t>ドウイツ</t>
    </rPh>
    <rPh sb="18" eb="21">
      <t>シキチナイ</t>
    </rPh>
    <rPh sb="22" eb="23">
      <t>タ</t>
    </rPh>
    <rPh sb="24" eb="27">
      <t>ジギョウショ</t>
    </rPh>
    <rPh sb="28" eb="30">
      <t>ケンム</t>
    </rPh>
    <rPh sb="30" eb="32">
      <t>ジョウキョウ</t>
    </rPh>
    <rPh sb="33" eb="36">
      <t>ケンムサキ</t>
    </rPh>
    <rPh sb="36" eb="39">
      <t>ジギョウショ</t>
    </rPh>
    <rPh sb="39" eb="40">
      <t>メイ</t>
    </rPh>
    <rPh sb="40" eb="41">
      <t>オヨ</t>
    </rPh>
    <rPh sb="42" eb="44">
      <t>ケンム</t>
    </rPh>
    <rPh sb="46" eb="48">
      <t>ショクム</t>
    </rPh>
    <rPh sb="49" eb="51">
      <t>キンム</t>
    </rPh>
    <rPh sb="51" eb="53">
      <t>ジカン</t>
    </rPh>
    <rPh sb="54" eb="55">
      <t>トウ</t>
    </rPh>
    <phoneticPr fontId="3"/>
  </si>
  <si>
    <t>(14) サービス提供時間内の勤務延時間数</t>
    <phoneticPr fontId="2"/>
  </si>
  <si>
    <t>(15) 利用者数（※予定で作成する場合は定員数を入力）　　</t>
    <phoneticPr fontId="2"/>
  </si>
  <si>
    <t>(16) サービス提供時間（平均提供時間　注：記入方法参照）</t>
    <rPh sb="9" eb="11">
      <t>テイキョウ</t>
    </rPh>
    <rPh sb="11" eb="13">
      <t>ジカン</t>
    </rPh>
    <rPh sb="14" eb="16">
      <t>ヘイキン</t>
    </rPh>
    <rPh sb="16" eb="18">
      <t>テイキョウ</t>
    </rPh>
    <rPh sb="18" eb="20">
      <t>ジカン</t>
    </rPh>
    <phoneticPr fontId="2"/>
  </si>
  <si>
    <t>(17) 確保すべき介護職員の勤務時間数（注：記入方法参照）　　</t>
    <rPh sb="5" eb="7">
      <t>カクホ</t>
    </rPh>
    <rPh sb="10" eb="12">
      <t>カイゴ</t>
    </rPh>
    <rPh sb="12" eb="14">
      <t>ショクイン</t>
    </rPh>
    <rPh sb="15" eb="17">
      <t>キンム</t>
    </rPh>
    <rPh sb="17" eb="20">
      <t>ジカンスウ</t>
    </rPh>
    <phoneticPr fontId="2"/>
  </si>
  <si>
    <t>（参考）
(18) 1日の職種別人員内訳</t>
    <rPh sb="1" eb="3">
      <t>サンコウ</t>
    </rPh>
    <rPh sb="11" eb="12">
      <t>ニチ</t>
    </rPh>
    <rPh sb="13" eb="16">
      <t>ショクシュベツ</t>
    </rPh>
    <rPh sb="16" eb="17">
      <t>ニン</t>
    </rPh>
    <rPh sb="17" eb="18">
      <t>イン</t>
    </rPh>
    <rPh sb="18" eb="19">
      <t>ウチ</t>
    </rPh>
    <rPh sb="19" eb="20">
      <t>ヤク</t>
    </rPh>
    <phoneticPr fontId="2"/>
  </si>
  <si>
    <t>※24時間表記</t>
  </si>
  <si>
    <t>休憩時間1時間は「1:00」、休憩時間45分は「00:45」と入力してください。</t>
    <phoneticPr fontId="2"/>
  </si>
  <si>
    <t>自由記載欄</t>
    <rPh sb="0" eb="2">
      <t>ジユウ</t>
    </rPh>
    <rPh sb="2" eb="4">
      <t>キサイ</t>
    </rPh>
    <rPh sb="4" eb="5">
      <t>ラン</t>
    </rPh>
    <phoneticPr fontId="2"/>
  </si>
  <si>
    <t>始業時刻</t>
    <rPh sb="0" eb="2">
      <t>シギョウ</t>
    </rPh>
    <rPh sb="2" eb="4">
      <t>ジコク</t>
    </rPh>
    <phoneticPr fontId="2"/>
  </si>
  <si>
    <t>終業時刻</t>
    <rPh sb="0" eb="2">
      <t>シュウギョウ</t>
    </rPh>
    <rPh sb="2" eb="4">
      <t>ジコク</t>
    </rPh>
    <phoneticPr fontId="2"/>
  </si>
  <si>
    <t>開始時刻</t>
    <rPh sb="0" eb="2">
      <t>カイシ</t>
    </rPh>
    <rPh sb="2" eb="4">
      <t>ジコク</t>
    </rPh>
    <phoneticPr fontId="2"/>
  </si>
  <si>
    <t>終了時刻</t>
    <rPh sb="0" eb="2">
      <t>シュウリョウ</t>
    </rPh>
    <rPh sb="2" eb="4">
      <t>ジコク</t>
    </rPh>
    <phoneticPr fontId="2"/>
  </si>
  <si>
    <t>有休</t>
    <rPh sb="0" eb="2">
      <t>ユウキュウ</t>
    </rPh>
    <phoneticPr fontId="2"/>
  </si>
  <si>
    <t>・職種ごとの勤務時間を「○：○○～○：○○」と表記することが困難な場合は、No21～30を活用し、勤務時間数のみを入力してください。</t>
    <rPh sb="45" eb="47">
      <t>カツヨウ</t>
    </rPh>
    <phoneticPr fontId="2"/>
  </si>
  <si>
    <t>・No1～20は始業時刻・終業時刻・休憩時間等を入力すると勤務時間数が計算されますが、入力の補助を目的とするものですので、結果に誤りがないかご確認ください。</t>
    <rPh sb="8" eb="10">
      <t>シギョウ</t>
    </rPh>
    <rPh sb="10" eb="12">
      <t>ジコク</t>
    </rPh>
    <rPh sb="13" eb="15">
      <t>シュウギョウ</t>
    </rPh>
    <rPh sb="15" eb="17">
      <t>ジコク</t>
    </rPh>
    <rPh sb="18" eb="20">
      <t>キュウケイ</t>
    </rPh>
    <rPh sb="20" eb="22">
      <t>ジカン</t>
    </rPh>
    <rPh sb="22" eb="23">
      <t>トウ</t>
    </rPh>
    <rPh sb="24" eb="26">
      <t>ニュウリョク</t>
    </rPh>
    <rPh sb="29" eb="31">
      <t>キンム</t>
    </rPh>
    <rPh sb="31" eb="34">
      <t>ジカンスウ</t>
    </rPh>
    <rPh sb="35" eb="37">
      <t>ケイサン</t>
    </rPh>
    <rPh sb="43" eb="45">
      <t>ニュウリョク</t>
    </rPh>
    <rPh sb="46" eb="48">
      <t>ホジョ</t>
    </rPh>
    <rPh sb="49" eb="51">
      <t>モクテキ</t>
    </rPh>
    <rPh sb="61" eb="63">
      <t>ケッカ</t>
    </rPh>
    <rPh sb="64" eb="65">
      <t>アヤマ</t>
    </rPh>
    <rPh sb="71" eb="73">
      <t>カクニン</t>
    </rPh>
    <phoneticPr fontId="2"/>
  </si>
  <si>
    <t>・シフト記号が足りない場合は、適宜、行を追加してください。</t>
    <rPh sb="4" eb="6">
      <t>キゴウ</t>
    </rPh>
    <rPh sb="7" eb="8">
      <t>タ</t>
    </rPh>
    <rPh sb="11" eb="13">
      <t>バアイ</t>
    </rPh>
    <rPh sb="15" eb="17">
      <t>テキギ</t>
    </rPh>
    <rPh sb="18" eb="19">
      <t>ギョウ</t>
    </rPh>
    <rPh sb="20" eb="22">
      <t>ツイカ</t>
    </rPh>
    <phoneticPr fontId="2"/>
  </si>
  <si>
    <t>・シフト記号は、適宜、使いやすい記号に変更していただいて構いません。</t>
    <rPh sb="4" eb="6">
      <t>キゴウ</t>
    </rPh>
    <rPh sb="8" eb="10">
      <t>テキギ</t>
    </rPh>
    <rPh sb="11" eb="12">
      <t>ツカ</t>
    </rPh>
    <rPh sb="16" eb="18">
      <t>キゴウ</t>
    </rPh>
    <rPh sb="19" eb="21">
      <t>ヘンコウ</t>
    </rPh>
    <rPh sb="28" eb="29">
      <t>カマ</t>
    </rPh>
    <phoneticPr fontId="2"/>
  </si>
  <si>
    <t>（※有休のシフト記号を作成する場合は必ず始業時刻・終業時刻・休憩時間・開始時刻・終了時刻は「0：00」を入力してください）</t>
    <rPh sb="2" eb="4">
      <t>ユウキュウ</t>
    </rPh>
    <rPh sb="8" eb="10">
      <t>キゴウ</t>
    </rPh>
    <rPh sb="11" eb="13">
      <t>サクセイ</t>
    </rPh>
    <rPh sb="15" eb="17">
      <t>バアイ</t>
    </rPh>
    <rPh sb="18" eb="19">
      <t>カナラ</t>
    </rPh>
    <rPh sb="35" eb="39">
      <t>カイシジコク</t>
    </rPh>
    <rPh sb="40" eb="44">
      <t>シュウリョウジコク</t>
    </rPh>
    <rPh sb="52" eb="54">
      <t>ニュウリョク</t>
    </rPh>
    <phoneticPr fontId="2"/>
  </si>
  <si>
    <t>・地域密着型通所介護における「確保すべき従業者の勤務延時間数」には、「最低限確保すべきとされている程度の休憩時間は含めて差し支えない」としており、</t>
    <rPh sb="1" eb="3">
      <t>チイキ</t>
    </rPh>
    <rPh sb="3" eb="6">
      <t>ミッチャクガタ</t>
    </rPh>
    <rPh sb="6" eb="8">
      <t>ツウショ</t>
    </rPh>
    <rPh sb="8" eb="10">
      <t>カイゴ</t>
    </rPh>
    <rPh sb="15" eb="17">
      <t>カクホ</t>
    </rPh>
    <rPh sb="20" eb="23">
      <t>ジュウギョウシャ</t>
    </rPh>
    <rPh sb="24" eb="26">
      <t>キンム</t>
    </rPh>
    <rPh sb="26" eb="27">
      <t>ノ</t>
    </rPh>
    <rPh sb="27" eb="29">
      <t>ジカン</t>
    </rPh>
    <rPh sb="29" eb="30">
      <t>スウ</t>
    </rPh>
    <rPh sb="35" eb="38">
      <t>サイテイゲン</t>
    </rPh>
    <rPh sb="38" eb="40">
      <t>カクホ</t>
    </rPh>
    <rPh sb="49" eb="51">
      <t>テイド</t>
    </rPh>
    <rPh sb="52" eb="54">
      <t>キュウケイ</t>
    </rPh>
    <rPh sb="54" eb="56">
      <t>ジカン</t>
    </rPh>
    <rPh sb="57" eb="58">
      <t>フク</t>
    </rPh>
    <rPh sb="60" eb="61">
      <t>サ</t>
    </rPh>
    <rPh sb="62" eb="63">
      <t>ツカ</t>
    </rPh>
    <phoneticPr fontId="2"/>
  </si>
  <si>
    <t>　「サービス提供時間内の勤務時間」の計算にあたってその休憩時間を差し引く必要はないのでご留意ください。（上記「U」列）</t>
    <rPh sb="6" eb="8">
      <t>テイキョウ</t>
    </rPh>
    <rPh sb="8" eb="10">
      <t>ジカン</t>
    </rPh>
    <rPh sb="10" eb="11">
      <t>ナイ</t>
    </rPh>
    <rPh sb="12" eb="14">
      <t>キンム</t>
    </rPh>
    <rPh sb="14" eb="16">
      <t>ジカン</t>
    </rPh>
    <rPh sb="18" eb="20">
      <t>ケイサン</t>
    </rPh>
    <rPh sb="27" eb="29">
      <t>キュウケイ</t>
    </rPh>
    <rPh sb="29" eb="31">
      <t>ジカン</t>
    </rPh>
    <rPh sb="32" eb="33">
      <t>サ</t>
    </rPh>
    <rPh sb="34" eb="35">
      <t>ヒ</t>
    </rPh>
    <rPh sb="36" eb="38">
      <t>ヒツヨウ</t>
    </rPh>
    <rPh sb="44" eb="46">
      <t>リュウイ</t>
    </rPh>
    <rPh sb="52" eb="54">
      <t>ジョウキ</t>
    </rPh>
    <rPh sb="57" eb="58">
      <t>レツ</t>
    </rPh>
    <phoneticPr fontId="2"/>
  </si>
  <si>
    <t>調理員</t>
    <rPh sb="0" eb="3">
      <t>チョウリイン</t>
    </rPh>
    <phoneticPr fontId="2"/>
  </si>
  <si>
    <t>社会福祉士</t>
    <rPh sb="0" eb="2">
      <t>シャカイ</t>
    </rPh>
    <rPh sb="2" eb="5">
      <t>フクシシ</t>
    </rPh>
    <phoneticPr fontId="1"/>
  </si>
  <si>
    <t>社会福祉主事任用資格</t>
    <phoneticPr fontId="2"/>
  </si>
  <si>
    <t>精神保健福祉士</t>
    <rPh sb="0" eb="2">
      <t>セイシン</t>
    </rPh>
    <rPh sb="2" eb="4">
      <t>ホケン</t>
    </rPh>
    <rPh sb="4" eb="7">
      <t>フクシシ</t>
    </rPh>
    <phoneticPr fontId="2"/>
  </si>
  <si>
    <t>介護支援専門員</t>
    <rPh sb="0" eb="4">
      <t>カイゴシエン</t>
    </rPh>
    <rPh sb="4" eb="7">
      <t>センモンイン</t>
    </rPh>
    <phoneticPr fontId="2"/>
  </si>
  <si>
    <t>はり師（※実務経験証明書も添付）</t>
    <rPh sb="2" eb="3">
      <t>シ</t>
    </rPh>
    <phoneticPr fontId="2"/>
  </si>
  <si>
    <t>きゅう師（※実務経験証明書も添付）</t>
    <rPh sb="3" eb="4">
      <t>シ</t>
    </rPh>
    <phoneticPr fontId="2"/>
  </si>
  <si>
    <r>
      <t>実務経験</t>
    </r>
    <r>
      <rPr>
        <sz val="12"/>
        <rFont val="游ゴシック"/>
        <family val="3"/>
        <charset val="128"/>
        <scheme val="minor"/>
      </rPr>
      <t>（常勤2年以上）（※実務経験証明書を添付）</t>
    </r>
    <rPh sb="0" eb="4">
      <t>ジツムケイケン</t>
    </rPh>
    <rPh sb="14" eb="16">
      <t>ジツム</t>
    </rPh>
    <rPh sb="16" eb="18">
      <t>ケイケン</t>
    </rPh>
    <rPh sb="18" eb="21">
      <t>ショウメイショ</t>
    </rPh>
    <rPh sb="22" eb="24">
      <t>テンプ</t>
    </rPh>
    <phoneticPr fontId="2"/>
  </si>
  <si>
    <t>　事業者は、全ての介護従業者（看護師、准看護師、介護福祉士、介護支援専門員、実務者研修修了者、介護職員初任者研修修了者、生活援助従事者研修修了者、介護職員基礎研修課程修了者、訪問介護員養成研修課程一級課程・二級課程修了者、社会福祉士、医師、歯科医師、薬剤師、理学療法士、作業療法士、言語聴覚士、精神保健福祉士、管理栄養士、栄養士、あん摩マッサージ師、はり師、きゅう師等を除く）に対し、認知症介護に係る基礎的な研修を受講させるために必要な措置を講じている。</t>
    <rPh sb="1" eb="4">
      <t>ジギョウシャ</t>
    </rPh>
    <rPh sb="6" eb="7">
      <t>スベ</t>
    </rPh>
    <rPh sb="9" eb="11">
      <t>カイゴ</t>
    </rPh>
    <rPh sb="11" eb="14">
      <t>ジュウギョウシャ</t>
    </rPh>
    <rPh sb="15" eb="18">
      <t>カンゴシ</t>
    </rPh>
    <rPh sb="19" eb="23">
      <t>ジュンカンゴシ</t>
    </rPh>
    <rPh sb="24" eb="26">
      <t>カイゴ</t>
    </rPh>
    <rPh sb="26" eb="29">
      <t>フクシシ</t>
    </rPh>
    <rPh sb="30" eb="37">
      <t>カイゴシエンセンモンイン</t>
    </rPh>
    <rPh sb="189" eb="190">
      <t>タイ</t>
    </rPh>
    <rPh sb="192" eb="195">
      <t>ニンチショウ</t>
    </rPh>
    <rPh sb="195" eb="197">
      <t>カイゴ</t>
    </rPh>
    <rPh sb="198" eb="199">
      <t>カカ</t>
    </rPh>
    <rPh sb="200" eb="203">
      <t>キソテキ</t>
    </rPh>
    <rPh sb="204" eb="206">
      <t>ケンシュウ</t>
    </rPh>
    <rPh sb="207" eb="209">
      <t>ジュコウ</t>
    </rPh>
    <rPh sb="215" eb="217">
      <t>ヒツヨウ</t>
    </rPh>
    <rPh sb="218" eb="220">
      <t>ソチ</t>
    </rPh>
    <rPh sb="221" eb="222">
      <t>コウ</t>
    </rPh>
    <phoneticPr fontId="2"/>
  </si>
  <si>
    <t>　新たに採用した（新卒・中途採用を問わない）従業者（医療・福祉関係資格を有さないものに限る。）に対して、採用後１年を経過するまでに認知症介護基礎研修を受講させている。</t>
    <rPh sb="26" eb="28">
      <t>イリョウ</t>
    </rPh>
    <rPh sb="29" eb="31">
      <t>フクシ</t>
    </rPh>
    <rPh sb="31" eb="33">
      <t>カンケイ</t>
    </rPh>
    <rPh sb="33" eb="35">
      <t>シカク</t>
    </rPh>
    <rPh sb="36" eb="37">
      <t>ユウ</t>
    </rPh>
    <rPh sb="43" eb="44">
      <t>カギ</t>
    </rPh>
    <phoneticPr fontId="2"/>
  </si>
  <si>
    <t>（24）　業務継続計画の策定等</t>
    <rPh sb="5" eb="7">
      <t>ギョウム</t>
    </rPh>
    <rPh sb="7" eb="9">
      <t>ケイゾク</t>
    </rPh>
    <rPh sb="9" eb="11">
      <t>ケイカク</t>
    </rPh>
    <rPh sb="12" eb="14">
      <t>サクテイ</t>
    </rPh>
    <rPh sb="14" eb="15">
      <t>トウ</t>
    </rPh>
    <phoneticPr fontId="22"/>
  </si>
  <si>
    <t>　全従業者に対し、感染症の予防及びまん延の防止のための研修及び訓練を定期的に実施している。</t>
    <phoneticPr fontId="22"/>
  </si>
  <si>
    <t>　専ら機能訓練指導員の職務に従事する理学療法士等を1名以上配置することに加え、専ら機能訓練指導員の職務に従事する理学療法士等を1名以上配置している。</t>
    <rPh sb="36" eb="37">
      <t>クワ</t>
    </rPh>
    <rPh sb="39" eb="40">
      <t>モッパ</t>
    </rPh>
    <rPh sb="41" eb="48">
      <t>キノウクンレンシドウイン</t>
    </rPh>
    <rPh sb="49" eb="51">
      <t>ショクム</t>
    </rPh>
    <rPh sb="52" eb="54">
      <t>ジュウジ</t>
    </rPh>
    <rPh sb="56" eb="58">
      <t>リガク</t>
    </rPh>
    <rPh sb="58" eb="61">
      <t>リョウホウシ</t>
    </rPh>
    <rPh sb="61" eb="62">
      <t>トウ</t>
    </rPh>
    <rPh sb="64" eb="65">
      <t>メイ</t>
    </rPh>
    <rPh sb="65" eb="67">
      <t>イジョウ</t>
    </rPh>
    <rPh sb="67" eb="69">
      <t>ハイチ</t>
    </rPh>
    <phoneticPr fontId="22"/>
  </si>
  <si>
    <t>令和５年度</t>
    <rPh sb="0" eb="2">
      <t>レイワ</t>
    </rPh>
    <rPh sb="3" eb="4">
      <t>ネン</t>
    </rPh>
    <rPh sb="4" eb="5">
      <t>ド</t>
    </rPh>
    <phoneticPr fontId="22"/>
  </si>
  <si>
    <t>　事業運営に当たり、地域住民又はその自発的な活動等との連携及び協力を行う等の地域交流を図っている。
※地域に開かれた事業として行われるよう、地域住民やボランティア団体等との連携及び協力を行う等の地域交流に努めければなりません。</t>
    <phoneticPr fontId="22"/>
  </si>
  <si>
    <t>　</t>
    <phoneticPr fontId="2"/>
  </si>
  <si>
    <t>【地域密着型通所介護】</t>
    <rPh sb="1" eb="3">
      <t>チイキ</t>
    </rPh>
    <rPh sb="3" eb="6">
      <t>ミッチャクガタ</t>
    </rPh>
    <rPh sb="6" eb="8">
      <t>ツウショ</t>
    </rPh>
    <rPh sb="8" eb="10">
      <t>カイゴ</t>
    </rPh>
    <phoneticPr fontId="22"/>
  </si>
  <si>
    <t>問12</t>
    <phoneticPr fontId="22"/>
  </si>
  <si>
    <t>介護福祉士</t>
    <phoneticPr fontId="22"/>
  </si>
  <si>
    <t>介護支援専門員</t>
    <phoneticPr fontId="2"/>
  </si>
  <si>
    <t>　日常生活を営むのに必要な機能の減退を防止するための訓練を行う能力を有する者である。
（理学療法士、作業療法士、言語聴覚士、看護職員（看護師又は准看護師）、柔道整復師、あん摩マッサージ指圧師、はり師又はきゅう師の資格を有している者。なお、はり師及びきゅう師については理学療法士、作業療法士、言語聴覚士、看護職員、柔道整復師又はあん摩マッサージ指圧師の資格を有する機能訓練指導員を配置した事業所で6月以上機能訓練指導に従事した経験を有する者に限る。）</t>
    <rPh sb="67" eb="70">
      <t>カンゴシ</t>
    </rPh>
    <rPh sb="70" eb="71">
      <t>マタ</t>
    </rPh>
    <rPh sb="72" eb="76">
      <t>ジュンカンゴシ</t>
    </rPh>
    <phoneticPr fontId="22"/>
  </si>
  <si>
    <t>　問2において病院、診療所、訪問看護ステーションと連携する場合、利用者の健康状態の確認を行う連携先の病院、診療所、訪問看護ステーションと契約している。</t>
    <rPh sb="7" eb="9">
      <t>ビョウイン</t>
    </rPh>
    <rPh sb="10" eb="13">
      <t>シンリョウジョ</t>
    </rPh>
    <rPh sb="14" eb="16">
      <t>ホウモン</t>
    </rPh>
    <rPh sb="16" eb="18">
      <t>カンゴ</t>
    </rPh>
    <rPh sb="25" eb="27">
      <t>レンケイ</t>
    </rPh>
    <rPh sb="29" eb="31">
      <t>バアイ</t>
    </rPh>
    <phoneticPr fontId="22"/>
  </si>
  <si>
    <t>綾瀬市「地域密着型通所介護事業における設備等のガイドライン」に定める食堂・機能訓練室の設備に関する留意事項に抵触していない。</t>
    <rPh sb="0" eb="3">
      <t>アヤセシ</t>
    </rPh>
    <rPh sb="4" eb="6">
      <t>チイキ</t>
    </rPh>
    <rPh sb="6" eb="9">
      <t>ミッチャクガタ</t>
    </rPh>
    <rPh sb="9" eb="11">
      <t>ツウショ</t>
    </rPh>
    <rPh sb="11" eb="13">
      <t>カイゴ</t>
    </rPh>
    <rPh sb="13" eb="15">
      <t>ジギョウ</t>
    </rPh>
    <rPh sb="19" eb="21">
      <t>セツビ</t>
    </rPh>
    <rPh sb="21" eb="22">
      <t>トウ</t>
    </rPh>
    <rPh sb="31" eb="32">
      <t>サダ</t>
    </rPh>
    <rPh sb="34" eb="36">
      <t>ショクドウ</t>
    </rPh>
    <rPh sb="37" eb="39">
      <t>キノウ</t>
    </rPh>
    <rPh sb="39" eb="41">
      <t>クンレン</t>
    </rPh>
    <rPh sb="41" eb="42">
      <t>シツ</t>
    </rPh>
    <rPh sb="43" eb="45">
      <t>セツビ</t>
    </rPh>
    <rPh sb="46" eb="47">
      <t>カン</t>
    </rPh>
    <rPh sb="49" eb="51">
      <t>リュウイ</t>
    </rPh>
    <rPh sb="51" eb="53">
      <t>ジコウ</t>
    </rPh>
    <rPh sb="54" eb="56">
      <t>テイショク</t>
    </rPh>
    <phoneticPr fontId="22"/>
  </si>
  <si>
    <t>　静養室は、利用者が静養するために必要となる広さが確保され、寝具等が設置されている。
※綾瀬市「地域密着型通所介護事業における設備等のガイドライン」に定める静養室の設備に関する留意事項に抵触していない。</t>
    <rPh sb="78" eb="80">
      <t>セイヨウ</t>
    </rPh>
    <rPh sb="80" eb="81">
      <t>シツ</t>
    </rPh>
    <rPh sb="82" eb="84">
      <t>セツビ</t>
    </rPh>
    <phoneticPr fontId="22"/>
  </si>
  <si>
    <t>※サービス提供を拒むことができる正当な理由
①事業所の現員から利用申込に応じきれない
②利用申込者の居住地が事業所の通常の事業の実施地域外である
③その他利用申込に対し自ら適切なサービス提供が困難である</t>
    <rPh sb="5" eb="7">
      <t>テイキョウ</t>
    </rPh>
    <rPh sb="8" eb="9">
      <t>コバ</t>
    </rPh>
    <rPh sb="16" eb="18">
      <t>セイトウ</t>
    </rPh>
    <rPh sb="19" eb="21">
      <t>リユウ</t>
    </rPh>
    <phoneticPr fontId="22"/>
  </si>
  <si>
    <t>　×の場合：提供拒否した理由（　　　　　　　　　　　　　　　　　　　　　　　　　　　　　　　　　　）</t>
    <phoneticPr fontId="2"/>
  </si>
  <si>
    <t>　サービスを提供するに当たっては、居宅介護支援事業者その他保健医療サービス又は福祉サービスを提供する者との密接な連携に努めている。</t>
    <rPh sb="6" eb="8">
      <t>テイキョウ</t>
    </rPh>
    <rPh sb="11" eb="12">
      <t>ア</t>
    </rPh>
    <rPh sb="17" eb="26">
      <t>キョタクカイゴシエンジギョウシャ</t>
    </rPh>
    <rPh sb="28" eb="29">
      <t>タ</t>
    </rPh>
    <rPh sb="29" eb="31">
      <t>ホケン</t>
    </rPh>
    <rPh sb="31" eb="33">
      <t>イリョウ</t>
    </rPh>
    <rPh sb="37" eb="38">
      <t>マタ</t>
    </rPh>
    <rPh sb="39" eb="40">
      <t>フク</t>
    </rPh>
    <rPh sb="45" eb="47">
      <t>テイキョウ</t>
    </rPh>
    <rPh sb="49" eb="50">
      <t>モノ</t>
    </rPh>
    <rPh sb="52" eb="54">
      <t>ミッセツ</t>
    </rPh>
    <rPh sb="55" eb="57">
      <t>レンケイ</t>
    </rPh>
    <rPh sb="58" eb="59">
      <t>ツト</t>
    </rPh>
    <phoneticPr fontId="22"/>
  </si>
  <si>
    <t>　サービスの提供の終了に際しては、利用者又はその家族に対して適切な指導を行うとともに、当該利用者に係る居宅介護支援事業者に対する情報の提供及び保健医療サービス又は福祉サービスを提供する者との密接な連携に努めている。</t>
    <rPh sb="6" eb="8">
      <t>テイキョウ</t>
    </rPh>
    <rPh sb="9" eb="11">
      <t>シュウリョウ</t>
    </rPh>
    <rPh sb="12" eb="13">
      <t>サイ</t>
    </rPh>
    <rPh sb="17" eb="20">
      <t>リヨウシャ</t>
    </rPh>
    <rPh sb="20" eb="21">
      <t>マタ</t>
    </rPh>
    <rPh sb="24" eb="26">
      <t>カゾク</t>
    </rPh>
    <rPh sb="27" eb="28">
      <t>タイ</t>
    </rPh>
    <rPh sb="30" eb="32">
      <t>テキセツ</t>
    </rPh>
    <rPh sb="33" eb="35">
      <t>シドウ</t>
    </rPh>
    <rPh sb="36" eb="37">
      <t>オコナ</t>
    </rPh>
    <rPh sb="43" eb="45">
      <t>トウガイ</t>
    </rPh>
    <rPh sb="45" eb="48">
      <t>リヨウシャ</t>
    </rPh>
    <rPh sb="49" eb="50">
      <t>カカ</t>
    </rPh>
    <rPh sb="51" eb="53">
      <t>キョタク</t>
    </rPh>
    <rPh sb="53" eb="55">
      <t>カイゴ</t>
    </rPh>
    <rPh sb="55" eb="57">
      <t>シエン</t>
    </rPh>
    <rPh sb="57" eb="60">
      <t>ジギョウシャ</t>
    </rPh>
    <rPh sb="61" eb="62">
      <t>タイ</t>
    </rPh>
    <rPh sb="64" eb="66">
      <t>ジョウホウ</t>
    </rPh>
    <rPh sb="67" eb="69">
      <t>テイキョウ</t>
    </rPh>
    <rPh sb="69" eb="70">
      <t>オヨ</t>
    </rPh>
    <rPh sb="71" eb="73">
      <t>ホケン</t>
    </rPh>
    <rPh sb="73" eb="75">
      <t>イリョウ</t>
    </rPh>
    <rPh sb="79" eb="80">
      <t>マタ</t>
    </rPh>
    <rPh sb="81" eb="83">
      <t>フクシ</t>
    </rPh>
    <rPh sb="88" eb="90">
      <t>テイキョウ</t>
    </rPh>
    <rPh sb="92" eb="93">
      <t>モノ</t>
    </rPh>
    <rPh sb="95" eb="97">
      <t>ミッセツ</t>
    </rPh>
    <rPh sb="98" eb="100">
      <t>レンケイ</t>
    </rPh>
    <rPh sb="101" eb="102">
      <t>ツト</t>
    </rPh>
    <phoneticPr fontId="22"/>
  </si>
  <si>
    <t>　事業所は、訪問時間帯又は内容等の変更を行った場合は、当該利用者を担当する介護支援専門員に対し適宜報告を行う等、適切な連携を図っている。</t>
    <rPh sb="1" eb="4">
      <t>ジギョウショ</t>
    </rPh>
    <rPh sb="6" eb="8">
      <t>ホウモン</t>
    </rPh>
    <rPh sb="8" eb="11">
      <t>ジカンタイ</t>
    </rPh>
    <rPh sb="11" eb="12">
      <t>マタ</t>
    </rPh>
    <rPh sb="13" eb="15">
      <t>ナイヨウ</t>
    </rPh>
    <rPh sb="15" eb="16">
      <t>トウ</t>
    </rPh>
    <rPh sb="17" eb="19">
      <t>ヘンコウ</t>
    </rPh>
    <rPh sb="20" eb="21">
      <t>オコナ</t>
    </rPh>
    <rPh sb="23" eb="25">
      <t>バアイ</t>
    </rPh>
    <rPh sb="27" eb="29">
      <t>トウガイ</t>
    </rPh>
    <rPh sb="29" eb="32">
      <t>リヨウシャ</t>
    </rPh>
    <rPh sb="33" eb="35">
      <t>タントウ</t>
    </rPh>
    <rPh sb="37" eb="39">
      <t>カイゴ</t>
    </rPh>
    <rPh sb="39" eb="41">
      <t>シエン</t>
    </rPh>
    <rPh sb="41" eb="44">
      <t>センモンイン</t>
    </rPh>
    <rPh sb="45" eb="46">
      <t>タイ</t>
    </rPh>
    <rPh sb="47" eb="49">
      <t>テキギ</t>
    </rPh>
    <rPh sb="49" eb="51">
      <t>ホウコク</t>
    </rPh>
    <rPh sb="52" eb="53">
      <t>オコナ</t>
    </rPh>
    <rPh sb="54" eb="55">
      <t>トウ</t>
    </rPh>
    <rPh sb="56" eb="58">
      <t>テキセツ</t>
    </rPh>
    <rPh sb="59" eb="61">
      <t>レンケイ</t>
    </rPh>
    <rPh sb="62" eb="63">
      <t>ハカ</t>
    </rPh>
    <phoneticPr fontId="22"/>
  </si>
  <si>
    <t>　問1、問2のほか、利用者から支払いを受けることができる次の費用について、運営規程に定め、サービスの選択に資すると認められる重要事項として、事業所の見やすい場所に掲示している。　</t>
    <rPh sb="1" eb="2">
      <t>トイ</t>
    </rPh>
    <rPh sb="4" eb="5">
      <t>トイ</t>
    </rPh>
    <phoneticPr fontId="22"/>
  </si>
  <si>
    <t>　問3について、利用料以外に利用者から支払いを受けることができる費用に係るサービスの提供に当たっては、あらかじめ利用者又はその家族に当該サービスの内容及び費用について説明し、利用者の同意を得ている。</t>
    <phoneticPr fontId="22"/>
  </si>
  <si>
    <t>　法定代理受領サービスに該当しないサービスに係る利用料の支払（10割全額）を受けた場合は、提供したサービスの内容、費用の額その他必要と認められる事項を記載したサービス提供証明書を利用者に交付している。</t>
    <phoneticPr fontId="22"/>
  </si>
  <si>
    <t>問7</t>
    <rPh sb="0" eb="1">
      <t>トイ</t>
    </rPh>
    <phoneticPr fontId="2"/>
  </si>
  <si>
    <t>　問6の記録を5年間保存している。</t>
    <rPh sb="1" eb="2">
      <t>トイ</t>
    </rPh>
    <rPh sb="4" eb="6">
      <t>キロク</t>
    </rPh>
    <rPh sb="8" eb="10">
      <t>ネンカン</t>
    </rPh>
    <rPh sb="10" eb="12">
      <t>ホゾン</t>
    </rPh>
    <phoneticPr fontId="2"/>
  </si>
  <si>
    <t>　サービスの提供に当たっては、当該利用者又は他の利用者等の生命又は身体を保護するため緊急やむを得ない場合を除き、身体的拘束その他利用者の行動を制限する行為（身体的拘束等）を行っていない。</t>
    <rPh sb="6" eb="8">
      <t>テイキョウ</t>
    </rPh>
    <rPh sb="9" eb="10">
      <t>ア</t>
    </rPh>
    <phoneticPr fontId="2"/>
  </si>
  <si>
    <t>　身体的拘束等を行う場合には、その態様及び時間、その際の利用者の心身の状況並びに緊急やむを得ない理由（切迫性、非代替性、一時性）を満たしていることを記録している。</t>
    <phoneticPr fontId="2"/>
  </si>
  <si>
    <t>　地域密着型通所介護計画を作成した後に、居宅サービス計画が作成された場合は、当該地域密着型通所介護計画が居宅サービス計画に沿ったものであるか確認し、必要に応じて変更している。</t>
    <rPh sb="1" eb="3">
      <t>チイキ</t>
    </rPh>
    <rPh sb="3" eb="6">
      <t>ミッチャクガタ</t>
    </rPh>
    <rPh sb="6" eb="8">
      <t>ツウショ</t>
    </rPh>
    <rPh sb="8" eb="10">
      <t>カイゴ</t>
    </rPh>
    <rPh sb="10" eb="12">
      <t>ケイカク</t>
    </rPh>
    <rPh sb="13" eb="15">
      <t>サクセイ</t>
    </rPh>
    <rPh sb="17" eb="18">
      <t>アト</t>
    </rPh>
    <rPh sb="20" eb="22">
      <t>キョタク</t>
    </rPh>
    <rPh sb="26" eb="28">
      <t>ケイカク</t>
    </rPh>
    <rPh sb="29" eb="31">
      <t>サクセイ</t>
    </rPh>
    <rPh sb="34" eb="36">
      <t>バアイ</t>
    </rPh>
    <rPh sb="38" eb="40">
      <t>トウガイ</t>
    </rPh>
    <rPh sb="40" eb="49">
      <t>チイキミッチャクガタツウショカイゴ</t>
    </rPh>
    <rPh sb="49" eb="51">
      <t>ケイカク</t>
    </rPh>
    <rPh sb="52" eb="54">
      <t>キョタク</t>
    </rPh>
    <rPh sb="58" eb="60">
      <t>ケイカク</t>
    </rPh>
    <rPh sb="61" eb="62">
      <t>ソ</t>
    </rPh>
    <rPh sb="70" eb="72">
      <t>カクニン</t>
    </rPh>
    <rPh sb="74" eb="76">
      <t>ヒツヨウ</t>
    </rPh>
    <rPh sb="77" eb="78">
      <t>オウ</t>
    </rPh>
    <rPh sb="80" eb="82">
      <t>ヘンコウ</t>
    </rPh>
    <phoneticPr fontId="22"/>
  </si>
  <si>
    <t>　管理者は、利用者の心身の状況、希望及びその置かれている環境を踏まえて地域密着型通所介護計画の作成し、その内容について利用者又はその家族に対して説明し、利用者の同意を得ている。</t>
    <rPh sb="1" eb="4">
      <t>カンリシャ</t>
    </rPh>
    <rPh sb="6" eb="9">
      <t>リヨウシャ</t>
    </rPh>
    <rPh sb="10" eb="12">
      <t>シンシン</t>
    </rPh>
    <rPh sb="13" eb="15">
      <t>ジョウキョウ</t>
    </rPh>
    <rPh sb="16" eb="18">
      <t>キボウ</t>
    </rPh>
    <rPh sb="18" eb="19">
      <t>オヨ</t>
    </rPh>
    <rPh sb="22" eb="23">
      <t>オ</t>
    </rPh>
    <rPh sb="28" eb="30">
      <t>カンキョウ</t>
    </rPh>
    <rPh sb="31" eb="32">
      <t>フ</t>
    </rPh>
    <rPh sb="35" eb="44">
      <t>チイキミッチャクガタツウショカイゴ</t>
    </rPh>
    <rPh sb="44" eb="46">
      <t>ケイカク</t>
    </rPh>
    <rPh sb="47" eb="49">
      <t>サクセイ</t>
    </rPh>
    <rPh sb="53" eb="55">
      <t>ナイヨウ</t>
    </rPh>
    <rPh sb="59" eb="62">
      <t>リヨウシャ</t>
    </rPh>
    <rPh sb="62" eb="63">
      <t>マタ</t>
    </rPh>
    <rPh sb="66" eb="68">
      <t>カゾク</t>
    </rPh>
    <rPh sb="69" eb="70">
      <t>タイ</t>
    </rPh>
    <rPh sb="72" eb="74">
      <t>セツメイ</t>
    </rPh>
    <rPh sb="76" eb="79">
      <t>リヨウシャ</t>
    </rPh>
    <rPh sb="80" eb="82">
      <t>ドウイ</t>
    </rPh>
    <rPh sb="83" eb="84">
      <t>エ</t>
    </rPh>
    <phoneticPr fontId="22"/>
  </si>
  <si>
    <t>　管理者は、地域密着型通所介護計画を作成した際には、当該地域密着型通所介護計画を利用者に交付している。（説明、交付の記録を残している）</t>
    <rPh sb="1" eb="4">
      <t>カンリシャ</t>
    </rPh>
    <rPh sb="6" eb="17">
      <t>チイキミッチャクガタツウショカイゴケイカク</t>
    </rPh>
    <rPh sb="18" eb="20">
      <t>サクセイ</t>
    </rPh>
    <rPh sb="22" eb="23">
      <t>サイ</t>
    </rPh>
    <rPh sb="26" eb="28">
      <t>トウガイ</t>
    </rPh>
    <rPh sb="28" eb="39">
      <t>チイキミッチャクガタツウショカイゴケイカク</t>
    </rPh>
    <rPh sb="40" eb="43">
      <t>リヨウシャ</t>
    </rPh>
    <rPh sb="44" eb="46">
      <t>コウフ</t>
    </rPh>
    <phoneticPr fontId="22"/>
  </si>
  <si>
    <t>　虐待防止検討委員会では、次の事項について検討している。また、その際、そこで得た結果（事業所における虐待に対する体制、虐待等の再発防止策等）を、従業者に周知徹底している。</t>
    <phoneticPr fontId="22"/>
  </si>
  <si>
    <t>①虐待防止検討委員会その他事業所内の組織に関すること</t>
    <phoneticPr fontId="22"/>
  </si>
  <si>
    <t>②虐待の防止のための指針の整備に関すること</t>
    <phoneticPr fontId="22"/>
  </si>
  <si>
    <t>③虐待の防止のための職員研修の内容に関すること</t>
    <phoneticPr fontId="22"/>
  </si>
  <si>
    <t>④虐待等について、従業者が相談・報告できる体制整備に関すること</t>
    <phoneticPr fontId="22"/>
  </si>
  <si>
    <t>⑤従業者が虐待等を把握した場合に、市町村への通報が迅速かつ適切に行われるための方法に関すること</t>
    <phoneticPr fontId="22"/>
  </si>
  <si>
    <t>⑥虐待等が発生した場合、その発生原因等の分析から得られる再発の確実な防止策に関すること</t>
    <phoneticPr fontId="22"/>
  </si>
  <si>
    <t>⑦⑥の再発の防止策を講じた際に、その効果についての評価に関すること</t>
    <phoneticPr fontId="22"/>
  </si>
  <si>
    <t>　事業所における虐待の防止のための指針について次の事項について定めている。</t>
    <rPh sb="23" eb="24">
      <t>ツギ</t>
    </rPh>
    <rPh sb="31" eb="32">
      <t>サダ</t>
    </rPh>
    <phoneticPr fontId="22"/>
  </si>
  <si>
    <t>①事業所における虐待の防止に関する基本的考え方</t>
    <rPh sb="1" eb="4">
      <t>ジギョウショ</t>
    </rPh>
    <rPh sb="8" eb="10">
      <t>ギャクタイ</t>
    </rPh>
    <rPh sb="11" eb="13">
      <t>ボウシ</t>
    </rPh>
    <rPh sb="14" eb="15">
      <t>カン</t>
    </rPh>
    <rPh sb="17" eb="20">
      <t>キホンテキ</t>
    </rPh>
    <rPh sb="20" eb="21">
      <t>カンガ</t>
    </rPh>
    <rPh sb="22" eb="23">
      <t>カタ</t>
    </rPh>
    <phoneticPr fontId="22"/>
  </si>
  <si>
    <t>②虐待防止検討委員会その他事業所内の組織に関する事項</t>
    <rPh sb="1" eb="3">
      <t>ギャクタイ</t>
    </rPh>
    <rPh sb="3" eb="5">
      <t>ボウシ</t>
    </rPh>
    <rPh sb="5" eb="7">
      <t>ケントウ</t>
    </rPh>
    <rPh sb="7" eb="10">
      <t>イインカイ</t>
    </rPh>
    <rPh sb="12" eb="13">
      <t>タ</t>
    </rPh>
    <rPh sb="13" eb="16">
      <t>ジギョウショ</t>
    </rPh>
    <rPh sb="16" eb="17">
      <t>ナイ</t>
    </rPh>
    <rPh sb="18" eb="20">
      <t>ソシキ</t>
    </rPh>
    <rPh sb="21" eb="22">
      <t>カン</t>
    </rPh>
    <rPh sb="24" eb="26">
      <t>ジコウ</t>
    </rPh>
    <phoneticPr fontId="22"/>
  </si>
  <si>
    <t>③虐待の防止のための職員研修に関する基本方針</t>
    <rPh sb="4" eb="6">
      <t>ボウシ</t>
    </rPh>
    <rPh sb="10" eb="12">
      <t>ショクイン</t>
    </rPh>
    <rPh sb="12" eb="14">
      <t>ケンシュウ</t>
    </rPh>
    <rPh sb="15" eb="16">
      <t>カン</t>
    </rPh>
    <rPh sb="18" eb="20">
      <t>キホン</t>
    </rPh>
    <rPh sb="20" eb="22">
      <t>ホウシン</t>
    </rPh>
    <phoneticPr fontId="22"/>
  </si>
  <si>
    <t>④虐待等が発生した場合の対応方法に関する基本方針</t>
    <rPh sb="1" eb="3">
      <t>ギャクタイ</t>
    </rPh>
    <rPh sb="3" eb="4">
      <t>トウ</t>
    </rPh>
    <rPh sb="5" eb="7">
      <t>ハッセイ</t>
    </rPh>
    <rPh sb="9" eb="11">
      <t>バアイ</t>
    </rPh>
    <rPh sb="12" eb="14">
      <t>タイオウ</t>
    </rPh>
    <rPh sb="14" eb="16">
      <t>ホウホウ</t>
    </rPh>
    <rPh sb="17" eb="18">
      <t>カン</t>
    </rPh>
    <rPh sb="20" eb="22">
      <t>キホン</t>
    </rPh>
    <rPh sb="22" eb="24">
      <t>ホウシン</t>
    </rPh>
    <phoneticPr fontId="22"/>
  </si>
  <si>
    <t>⑤虐待等が発生した場合の相談・報告体制に関する事項</t>
    <rPh sb="1" eb="3">
      <t>ギャクタイ</t>
    </rPh>
    <rPh sb="3" eb="4">
      <t>トウ</t>
    </rPh>
    <rPh sb="5" eb="7">
      <t>ハッセイ</t>
    </rPh>
    <rPh sb="9" eb="11">
      <t>バアイ</t>
    </rPh>
    <rPh sb="12" eb="14">
      <t>ソウダン</t>
    </rPh>
    <rPh sb="15" eb="17">
      <t>ホウコク</t>
    </rPh>
    <rPh sb="17" eb="19">
      <t>タイセイ</t>
    </rPh>
    <rPh sb="20" eb="21">
      <t>カン</t>
    </rPh>
    <rPh sb="23" eb="25">
      <t>ジコウ</t>
    </rPh>
    <phoneticPr fontId="22"/>
  </si>
  <si>
    <t>⑥成年後見制度の利用支援に関する事項</t>
    <rPh sb="1" eb="3">
      <t>セイネン</t>
    </rPh>
    <rPh sb="3" eb="5">
      <t>コウケン</t>
    </rPh>
    <rPh sb="5" eb="7">
      <t>セイド</t>
    </rPh>
    <rPh sb="8" eb="10">
      <t>リヨウ</t>
    </rPh>
    <rPh sb="10" eb="12">
      <t>シエン</t>
    </rPh>
    <rPh sb="13" eb="14">
      <t>カン</t>
    </rPh>
    <rPh sb="16" eb="18">
      <t>ジコウ</t>
    </rPh>
    <phoneticPr fontId="22"/>
  </si>
  <si>
    <t>⑦虐待等に係る苦情解決方法に関する事項</t>
    <rPh sb="1" eb="3">
      <t>ギャクタイ</t>
    </rPh>
    <rPh sb="3" eb="4">
      <t>トウ</t>
    </rPh>
    <rPh sb="5" eb="6">
      <t>カカ</t>
    </rPh>
    <rPh sb="7" eb="9">
      <t>クジョウ</t>
    </rPh>
    <rPh sb="9" eb="11">
      <t>カイケツ</t>
    </rPh>
    <rPh sb="11" eb="13">
      <t>ホウホウ</t>
    </rPh>
    <rPh sb="14" eb="15">
      <t>カン</t>
    </rPh>
    <rPh sb="17" eb="19">
      <t>ジコウ</t>
    </rPh>
    <phoneticPr fontId="22"/>
  </si>
  <si>
    <t>⑧利用者等に対する当該指針の閲覧に関する事項</t>
    <rPh sb="1" eb="4">
      <t>リヨウシャ</t>
    </rPh>
    <rPh sb="4" eb="5">
      <t>トウ</t>
    </rPh>
    <rPh sb="6" eb="7">
      <t>タイ</t>
    </rPh>
    <rPh sb="9" eb="11">
      <t>トウガイ</t>
    </rPh>
    <rPh sb="11" eb="13">
      <t>シシン</t>
    </rPh>
    <rPh sb="14" eb="16">
      <t>エツラン</t>
    </rPh>
    <rPh sb="17" eb="18">
      <t>カン</t>
    </rPh>
    <rPh sb="20" eb="22">
      <t>ジコウ</t>
    </rPh>
    <phoneticPr fontId="22"/>
  </si>
  <si>
    <t>⑨その他虐待の防止の推進のために必要な事項</t>
    <rPh sb="3" eb="4">
      <t>タ</t>
    </rPh>
    <rPh sb="4" eb="6">
      <t>ギャクタイ</t>
    </rPh>
    <rPh sb="7" eb="9">
      <t>ボウシ</t>
    </rPh>
    <rPh sb="10" eb="12">
      <t>スイシン</t>
    </rPh>
    <rPh sb="16" eb="18">
      <t>ヒツヨウ</t>
    </rPh>
    <rPh sb="19" eb="21">
      <t>ジコウ</t>
    </rPh>
    <phoneticPr fontId="22"/>
  </si>
  <si>
    <t>　問4について、研修の内容は、虐待等の防止に関する基礎的内容等の適切な知識を普及・啓発するものであり、当該事業所における指針に基づき、虐待の防止の徹底を行うものとなっている。</t>
    <rPh sb="1" eb="2">
      <t>トイ</t>
    </rPh>
    <rPh sb="15" eb="17">
      <t>ギャクタイ</t>
    </rPh>
    <rPh sb="17" eb="18">
      <t>トウ</t>
    </rPh>
    <rPh sb="19" eb="21">
      <t>ボウシ</t>
    </rPh>
    <rPh sb="22" eb="23">
      <t>カン</t>
    </rPh>
    <rPh sb="25" eb="28">
      <t>キソテキ</t>
    </rPh>
    <rPh sb="28" eb="30">
      <t>ナイヨウ</t>
    </rPh>
    <rPh sb="30" eb="31">
      <t>トウ</t>
    </rPh>
    <rPh sb="32" eb="34">
      <t>テキセツ</t>
    </rPh>
    <rPh sb="35" eb="37">
      <t>チシキ</t>
    </rPh>
    <rPh sb="38" eb="40">
      <t>フキュウ</t>
    </rPh>
    <rPh sb="41" eb="43">
      <t>ケイハツ</t>
    </rPh>
    <rPh sb="51" eb="53">
      <t>トウガイ</t>
    </rPh>
    <rPh sb="53" eb="56">
      <t>ジギョウショ</t>
    </rPh>
    <rPh sb="60" eb="62">
      <t>シシン</t>
    </rPh>
    <rPh sb="63" eb="64">
      <t>モト</t>
    </rPh>
    <rPh sb="67" eb="69">
      <t>ギャクタイ</t>
    </rPh>
    <rPh sb="70" eb="72">
      <t>ボウシ</t>
    </rPh>
    <rPh sb="73" eb="75">
      <t>テッテイ</t>
    </rPh>
    <rPh sb="76" eb="77">
      <t>オコナ</t>
    </rPh>
    <phoneticPr fontId="22"/>
  </si>
  <si>
    <t>　問4について、研修の実施内容を記録している。</t>
    <rPh sb="1" eb="2">
      <t>トイ</t>
    </rPh>
    <phoneticPr fontId="22"/>
  </si>
  <si>
    <t>　虐待の防止に関する措置を適切に実施するための担当者をそれぞれ置いている。
※同一事業所内での複数担当の兼務については、担当者としての職務に支障がなければ差し支えない。ただし、日常的に兼務先の各事業所内の業務に従事しており、利用者や事業所の状況を適切に把握している者など、各担当者としての職務を遂行する上で支障がないと考えられるものを選任すること。</t>
    <rPh sb="39" eb="41">
      <t>ドウイツ</t>
    </rPh>
    <rPh sb="41" eb="44">
      <t>ジギョウショ</t>
    </rPh>
    <rPh sb="44" eb="45">
      <t>ナイ</t>
    </rPh>
    <rPh sb="47" eb="49">
      <t>フクスウ</t>
    </rPh>
    <rPh sb="49" eb="51">
      <t>タントウ</t>
    </rPh>
    <rPh sb="52" eb="54">
      <t>ケンム</t>
    </rPh>
    <rPh sb="60" eb="63">
      <t>タントウシャ</t>
    </rPh>
    <rPh sb="67" eb="69">
      <t>ショクム</t>
    </rPh>
    <rPh sb="70" eb="72">
      <t>シショウ</t>
    </rPh>
    <rPh sb="77" eb="78">
      <t>サ</t>
    </rPh>
    <rPh sb="79" eb="80">
      <t>ツカ</t>
    </rPh>
    <rPh sb="88" eb="91">
      <t>ニチジョウテキ</t>
    </rPh>
    <rPh sb="92" eb="94">
      <t>ケンム</t>
    </rPh>
    <rPh sb="94" eb="95">
      <t>サキ</t>
    </rPh>
    <rPh sb="96" eb="100">
      <t>カクジギョウショ</t>
    </rPh>
    <rPh sb="100" eb="101">
      <t>ナイ</t>
    </rPh>
    <rPh sb="102" eb="104">
      <t>ギョウム</t>
    </rPh>
    <rPh sb="105" eb="107">
      <t>ジュウジ</t>
    </rPh>
    <rPh sb="112" eb="115">
      <t>リヨウシャ</t>
    </rPh>
    <rPh sb="116" eb="119">
      <t>ジギョウショ</t>
    </rPh>
    <rPh sb="120" eb="122">
      <t>ジョウキョウ</t>
    </rPh>
    <rPh sb="123" eb="125">
      <t>テキセツ</t>
    </rPh>
    <rPh sb="126" eb="128">
      <t>ハアク</t>
    </rPh>
    <rPh sb="132" eb="133">
      <t>モノ</t>
    </rPh>
    <rPh sb="136" eb="140">
      <t>カクタントウシャ</t>
    </rPh>
    <rPh sb="144" eb="146">
      <t>ショクム</t>
    </rPh>
    <rPh sb="147" eb="149">
      <t>スイコウ</t>
    </rPh>
    <rPh sb="151" eb="152">
      <t>ウエ</t>
    </rPh>
    <rPh sb="153" eb="155">
      <t>シショウ</t>
    </rPh>
    <rPh sb="159" eb="160">
      <t>カンガ</t>
    </rPh>
    <rPh sb="167" eb="169">
      <t>センニン</t>
    </rPh>
    <phoneticPr fontId="22"/>
  </si>
  <si>
    <t>①身体的拘束等適正化担当者</t>
    <rPh sb="1" eb="4">
      <t>シンタイテキ</t>
    </rPh>
    <rPh sb="4" eb="6">
      <t>コウソク</t>
    </rPh>
    <rPh sb="6" eb="7">
      <t>トウ</t>
    </rPh>
    <rPh sb="7" eb="10">
      <t>テキセイカ</t>
    </rPh>
    <rPh sb="10" eb="13">
      <t>タントウシャ</t>
    </rPh>
    <phoneticPr fontId="22"/>
  </si>
  <si>
    <t>④事故の発生又はその再発を防止するための措置を適切に実施するための担当者</t>
    <rPh sb="1" eb="3">
      <t>ジコ</t>
    </rPh>
    <rPh sb="4" eb="6">
      <t>ハッセイ</t>
    </rPh>
    <rPh sb="6" eb="7">
      <t>マタ</t>
    </rPh>
    <rPh sb="10" eb="12">
      <t>サイハツ</t>
    </rPh>
    <rPh sb="13" eb="15">
      <t>ボウシ</t>
    </rPh>
    <rPh sb="20" eb="22">
      <t>ソチ</t>
    </rPh>
    <rPh sb="23" eb="25">
      <t>テキセツ</t>
    </rPh>
    <rPh sb="26" eb="28">
      <t>ジッシ</t>
    </rPh>
    <rPh sb="33" eb="36">
      <t>タントウシャ</t>
    </rPh>
    <phoneticPr fontId="22"/>
  </si>
  <si>
    <t>⑤虐待の発生又はその再発を防止するための措置を適切に実施するための担当者</t>
    <rPh sb="1" eb="3">
      <t>ギャクタイ</t>
    </rPh>
    <rPh sb="4" eb="6">
      <t>ハッセイ</t>
    </rPh>
    <rPh sb="6" eb="7">
      <t>マタ</t>
    </rPh>
    <rPh sb="10" eb="12">
      <t>サイハツ</t>
    </rPh>
    <rPh sb="13" eb="15">
      <t>ボウシ</t>
    </rPh>
    <rPh sb="20" eb="22">
      <t>ソチ</t>
    </rPh>
    <rPh sb="23" eb="25">
      <t>テキセツ</t>
    </rPh>
    <rPh sb="26" eb="28">
      <t>ジッシ</t>
    </rPh>
    <rPh sb="33" eb="36">
      <t>タントウシャ</t>
    </rPh>
    <phoneticPr fontId="22"/>
  </si>
  <si>
    <t>　利用者が、正当な理由なしにサービスの利用に関する指示に従わないことにより、要介護状態の程度を増進させたと認められるときには、遅滞なく意見を付してその旨を市に通知している。　</t>
    <phoneticPr fontId="22"/>
  </si>
  <si>
    <t>　利用者が偽りその他不正な行為によって保険給付を受け、又は受けようとしたときには、遅滞なく意見を付してその旨を市に通知している。</t>
    <phoneticPr fontId="22"/>
  </si>
  <si>
    <t>　管理者は、事業所の従業者の管理及びサービスの利用の申込みに係る調整、業務の実施状況の把握その他の管理を一元的に行っている。</t>
    <phoneticPr fontId="22"/>
  </si>
  <si>
    <t>　管理者は、事業所の従業者に運営基準等の法令を遵守させるために必要な指揮命令を行っている。</t>
    <phoneticPr fontId="22"/>
  </si>
  <si>
    <t>　管理者自身を含む従業者全員の雇用契約書等の写しを確認し、事業所に保管している。</t>
    <phoneticPr fontId="22"/>
  </si>
  <si>
    <t>　全従業員について、タイムカード等によって勤務実績が分かるようにしている。</t>
    <phoneticPr fontId="22"/>
  </si>
  <si>
    <t>虐待の防止のための措置に関する事項
(虐待の防止に係る、組織の体制（責任者の選定、従業者への研修方法や研修計画等）や虐待又は虐待が疑われる事案が発生した場合の対応方法等)</t>
    <rPh sb="0" eb="2">
      <t>ギャクタイ</t>
    </rPh>
    <rPh sb="3" eb="5">
      <t>ボウシ</t>
    </rPh>
    <rPh sb="9" eb="11">
      <t>ソチ</t>
    </rPh>
    <rPh sb="12" eb="13">
      <t>カン</t>
    </rPh>
    <rPh sb="15" eb="17">
      <t>ジコウ</t>
    </rPh>
    <phoneticPr fontId="22"/>
  </si>
  <si>
    <t>その他運営に関する重要事項
(緊急やむを得ない場合に身体的拘束等を行う際の手続き、衛生管理、事故発生時の対応、秘密保持、苦情・相談体制、従業者の研修、運営推進会議の開催等)</t>
    <rPh sb="2" eb="3">
      <t>タ</t>
    </rPh>
    <rPh sb="3" eb="5">
      <t>ウンエイ</t>
    </rPh>
    <rPh sb="6" eb="7">
      <t>カン</t>
    </rPh>
    <rPh sb="9" eb="11">
      <t>ジュウヨウ</t>
    </rPh>
    <rPh sb="11" eb="13">
      <t>ジコウ</t>
    </rPh>
    <phoneticPr fontId="22"/>
  </si>
  <si>
    <t>　運営規程の内容（従業者の職種、員数、利用料金等）は現況との整合が取れている。</t>
    <phoneticPr fontId="22"/>
  </si>
  <si>
    <t>　運営規程（事業所名称、事業所所在地、営業時間、利用定員、利用料金、通常の事業の実施地域等）に変更があった場合は、変更届を提出している。
※変更がなかった場合は「－」にしてください。</t>
    <phoneticPr fontId="22"/>
  </si>
  <si>
    <t>　利用者に対し適切なサービスを提供できるよう、事業所ごとに従業者の勤務の体制を定めている。</t>
    <rPh sb="1" eb="4">
      <t>リヨウシャ</t>
    </rPh>
    <rPh sb="5" eb="6">
      <t>タイ</t>
    </rPh>
    <rPh sb="7" eb="9">
      <t>テキセツ</t>
    </rPh>
    <rPh sb="15" eb="17">
      <t>テイキョウ</t>
    </rPh>
    <rPh sb="23" eb="26">
      <t>ジギョウショ</t>
    </rPh>
    <rPh sb="29" eb="32">
      <t>ジュウギョウシャ</t>
    </rPh>
    <rPh sb="33" eb="35">
      <t>キンム</t>
    </rPh>
    <rPh sb="36" eb="38">
      <t>タイセイ</t>
    </rPh>
    <rPh sb="39" eb="40">
      <t>サダ</t>
    </rPh>
    <phoneticPr fontId="22"/>
  </si>
  <si>
    <t>　職場におけるハラスメントの相談への対応のための窓口をあらかじめ定め、労働者に周知している。</t>
    <phoneticPr fontId="2"/>
  </si>
  <si>
    <t>　パワーハラスメント指針においては、顧客等から著しい迷惑行為（カスタマーハラスメント）の防止のために、事業主が雇用管理上の配慮を行うことが望ましいとされている次の取組を実施している。</t>
    <rPh sb="10" eb="12">
      <t>シシン</t>
    </rPh>
    <rPh sb="18" eb="20">
      <t>コキャク</t>
    </rPh>
    <rPh sb="20" eb="21">
      <t>トウ</t>
    </rPh>
    <rPh sb="23" eb="24">
      <t>イチジル</t>
    </rPh>
    <rPh sb="26" eb="28">
      <t>メイワク</t>
    </rPh>
    <rPh sb="28" eb="30">
      <t>コウイ</t>
    </rPh>
    <rPh sb="44" eb="46">
      <t>ボウシ</t>
    </rPh>
    <rPh sb="51" eb="54">
      <t>ジギョウヌシ</t>
    </rPh>
    <rPh sb="55" eb="57">
      <t>コヨウ</t>
    </rPh>
    <rPh sb="57" eb="59">
      <t>カンリ</t>
    </rPh>
    <rPh sb="59" eb="60">
      <t>ジョウ</t>
    </rPh>
    <rPh sb="61" eb="63">
      <t>ハイリョ</t>
    </rPh>
    <rPh sb="64" eb="65">
      <t>オコナ</t>
    </rPh>
    <rPh sb="69" eb="70">
      <t>ノゾ</t>
    </rPh>
    <rPh sb="79" eb="80">
      <t>ツギ</t>
    </rPh>
    <rPh sb="81" eb="83">
      <t>トリクミ</t>
    </rPh>
    <rPh sb="84" eb="86">
      <t>ジッシ</t>
    </rPh>
    <phoneticPr fontId="22"/>
  </si>
  <si>
    <t>　カスタマーハラスメントの防止に関する必要な装置を講じるにあっては、「介護現場におけるハラスメント対策マニュアル」、「（管理職・職員向け）研修のための手引き」等を参考にして取組を行っている。</t>
    <rPh sb="13" eb="15">
      <t>ボウシ</t>
    </rPh>
    <rPh sb="16" eb="17">
      <t>カン</t>
    </rPh>
    <rPh sb="19" eb="21">
      <t>ヒツヨウ</t>
    </rPh>
    <rPh sb="22" eb="24">
      <t>ソウチ</t>
    </rPh>
    <rPh sb="25" eb="26">
      <t>コウ</t>
    </rPh>
    <rPh sb="35" eb="37">
      <t>カイゴ</t>
    </rPh>
    <rPh sb="37" eb="39">
      <t>ゲンバ</t>
    </rPh>
    <rPh sb="49" eb="51">
      <t>タイサク</t>
    </rPh>
    <rPh sb="60" eb="62">
      <t>カンリ</t>
    </rPh>
    <rPh sb="62" eb="63">
      <t>ショク</t>
    </rPh>
    <rPh sb="64" eb="66">
      <t>ショクイン</t>
    </rPh>
    <rPh sb="66" eb="67">
      <t>ム</t>
    </rPh>
    <rPh sb="69" eb="71">
      <t>ケンシュウ</t>
    </rPh>
    <rPh sb="75" eb="77">
      <t>テビ</t>
    </rPh>
    <rPh sb="79" eb="80">
      <t>トウ</t>
    </rPh>
    <rPh sb="81" eb="83">
      <t>サンコウ</t>
    </rPh>
    <rPh sb="86" eb="88">
      <t>トリクミ</t>
    </rPh>
    <rPh sb="89" eb="90">
      <t>オコナ</t>
    </rPh>
    <phoneticPr fontId="22"/>
  </si>
  <si>
    <t>相談に応じ、適切に対応するために必要な体制の整備</t>
    <rPh sb="0" eb="2">
      <t>ソウダン</t>
    </rPh>
    <rPh sb="3" eb="4">
      <t>オウ</t>
    </rPh>
    <rPh sb="6" eb="8">
      <t>テキセツ</t>
    </rPh>
    <rPh sb="9" eb="11">
      <t>タイオウ</t>
    </rPh>
    <rPh sb="16" eb="18">
      <t>ヒツヨウ</t>
    </rPh>
    <rPh sb="19" eb="21">
      <t>タイセイ</t>
    </rPh>
    <rPh sb="22" eb="24">
      <t>セイビ</t>
    </rPh>
    <phoneticPr fontId="22"/>
  </si>
  <si>
    <t>被害防止のための取組（マニュアル作成や研修の実施等、業種・業態等の状況に応じた取組）</t>
    <rPh sb="0" eb="2">
      <t>ヒガイ</t>
    </rPh>
    <rPh sb="2" eb="4">
      <t>ボウシ</t>
    </rPh>
    <rPh sb="8" eb="10">
      <t>トリクミ</t>
    </rPh>
    <rPh sb="16" eb="18">
      <t>サクセイ</t>
    </rPh>
    <rPh sb="19" eb="21">
      <t>ケンシュウ</t>
    </rPh>
    <rPh sb="22" eb="24">
      <t>ジッシ</t>
    </rPh>
    <rPh sb="24" eb="25">
      <t>トウ</t>
    </rPh>
    <rPh sb="26" eb="28">
      <t>ギョウシュ</t>
    </rPh>
    <rPh sb="29" eb="31">
      <t>ギョウタイ</t>
    </rPh>
    <rPh sb="31" eb="32">
      <t>トウ</t>
    </rPh>
    <rPh sb="33" eb="35">
      <t>ジョウキョウ</t>
    </rPh>
    <rPh sb="36" eb="37">
      <t>オウ</t>
    </rPh>
    <rPh sb="39" eb="41">
      <t>トリクミ</t>
    </rPh>
    <phoneticPr fontId="22"/>
  </si>
  <si>
    <t>　感染症に係る業務継続計画として、次の内容を定めている。</t>
    <rPh sb="1" eb="4">
      <t>カンセンショウ</t>
    </rPh>
    <rPh sb="5" eb="6">
      <t>カカ</t>
    </rPh>
    <rPh sb="7" eb="9">
      <t>ギョウム</t>
    </rPh>
    <rPh sb="9" eb="11">
      <t>ケイゾク</t>
    </rPh>
    <rPh sb="11" eb="13">
      <t>ケイカク</t>
    </rPh>
    <rPh sb="17" eb="18">
      <t>ツギ</t>
    </rPh>
    <rPh sb="19" eb="21">
      <t>ナイヨウ</t>
    </rPh>
    <rPh sb="22" eb="23">
      <t>サダ</t>
    </rPh>
    <phoneticPr fontId="22"/>
  </si>
  <si>
    <t>①平時からの備え（体制構築・整備、感染症防止に向けた取組の実施、備蓄品の確保等）</t>
    <rPh sb="1" eb="3">
      <t>ヘイジ</t>
    </rPh>
    <rPh sb="6" eb="7">
      <t>ソナ</t>
    </rPh>
    <rPh sb="9" eb="11">
      <t>タイセイ</t>
    </rPh>
    <rPh sb="11" eb="13">
      <t>コウチク</t>
    </rPh>
    <rPh sb="14" eb="16">
      <t>セイビ</t>
    </rPh>
    <rPh sb="17" eb="20">
      <t>カンセンショウ</t>
    </rPh>
    <rPh sb="20" eb="22">
      <t>ボウシ</t>
    </rPh>
    <rPh sb="23" eb="24">
      <t>ム</t>
    </rPh>
    <rPh sb="26" eb="28">
      <t>トリクミ</t>
    </rPh>
    <rPh sb="29" eb="31">
      <t>ジッシ</t>
    </rPh>
    <rPh sb="32" eb="34">
      <t>ビチク</t>
    </rPh>
    <rPh sb="34" eb="35">
      <t>ヒン</t>
    </rPh>
    <rPh sb="36" eb="38">
      <t>カクホ</t>
    </rPh>
    <rPh sb="38" eb="39">
      <t>トウ</t>
    </rPh>
    <phoneticPr fontId="22"/>
  </si>
  <si>
    <t>②初動対応</t>
    <rPh sb="1" eb="3">
      <t>ショドウ</t>
    </rPh>
    <rPh sb="3" eb="5">
      <t>タイオウ</t>
    </rPh>
    <phoneticPr fontId="22"/>
  </si>
  <si>
    <t>③感染拡大防止体制の確立（保健所との連携、濃厚接触者への対応、関係者との情報共有等）</t>
    <rPh sb="1" eb="3">
      <t>カンセン</t>
    </rPh>
    <rPh sb="3" eb="5">
      <t>カクダイ</t>
    </rPh>
    <rPh sb="5" eb="7">
      <t>ボウシ</t>
    </rPh>
    <rPh sb="7" eb="9">
      <t>タイセイ</t>
    </rPh>
    <rPh sb="10" eb="12">
      <t>カクリツ</t>
    </rPh>
    <rPh sb="13" eb="16">
      <t>ホケンジョ</t>
    </rPh>
    <rPh sb="18" eb="20">
      <t>レンケイ</t>
    </rPh>
    <rPh sb="21" eb="23">
      <t>ノウコウ</t>
    </rPh>
    <rPh sb="23" eb="26">
      <t>セッショクシャ</t>
    </rPh>
    <rPh sb="28" eb="30">
      <t>タイオウ</t>
    </rPh>
    <rPh sb="31" eb="34">
      <t>カンケイシャ</t>
    </rPh>
    <rPh sb="36" eb="38">
      <t>ジョウホウ</t>
    </rPh>
    <rPh sb="38" eb="40">
      <t>キョウユウ</t>
    </rPh>
    <rPh sb="40" eb="41">
      <t>トウ</t>
    </rPh>
    <phoneticPr fontId="22"/>
  </si>
  <si>
    <t>　災害に係る業務継続計画として、次の内容を定めている。</t>
    <phoneticPr fontId="22"/>
  </si>
  <si>
    <t>①平常時の対応（建物・設備の安全対策、電気・水道等のライフラインが停止した場合の対策、必要品の備蓄等）</t>
    <rPh sb="1" eb="3">
      <t>ヘイジョウ</t>
    </rPh>
    <rPh sb="3" eb="4">
      <t>ジ</t>
    </rPh>
    <rPh sb="5" eb="7">
      <t>タイオウ</t>
    </rPh>
    <rPh sb="8" eb="10">
      <t>タテモノ</t>
    </rPh>
    <rPh sb="11" eb="13">
      <t>セツビ</t>
    </rPh>
    <rPh sb="14" eb="16">
      <t>アンゼン</t>
    </rPh>
    <rPh sb="16" eb="18">
      <t>タイサク</t>
    </rPh>
    <rPh sb="19" eb="21">
      <t>デンキ</t>
    </rPh>
    <rPh sb="22" eb="24">
      <t>スイドウ</t>
    </rPh>
    <rPh sb="24" eb="25">
      <t>トウ</t>
    </rPh>
    <rPh sb="33" eb="35">
      <t>テイシ</t>
    </rPh>
    <rPh sb="37" eb="39">
      <t>バアイ</t>
    </rPh>
    <rPh sb="40" eb="42">
      <t>タイサク</t>
    </rPh>
    <rPh sb="43" eb="46">
      <t>ヒツヨウヒン</t>
    </rPh>
    <rPh sb="47" eb="49">
      <t>ビチク</t>
    </rPh>
    <rPh sb="49" eb="50">
      <t>トウ</t>
    </rPh>
    <phoneticPr fontId="22"/>
  </si>
  <si>
    <t>②緊急時の対応（業務継続計画発動基準、対応体制等）</t>
    <rPh sb="1" eb="4">
      <t>キンキュウジ</t>
    </rPh>
    <rPh sb="5" eb="7">
      <t>タイオウ</t>
    </rPh>
    <rPh sb="8" eb="10">
      <t>ギョウム</t>
    </rPh>
    <rPh sb="10" eb="12">
      <t>ケイゾク</t>
    </rPh>
    <rPh sb="12" eb="14">
      <t>ケイカク</t>
    </rPh>
    <rPh sb="14" eb="16">
      <t>ハツドウ</t>
    </rPh>
    <rPh sb="16" eb="18">
      <t>キジュン</t>
    </rPh>
    <rPh sb="19" eb="21">
      <t>タイオウ</t>
    </rPh>
    <rPh sb="21" eb="23">
      <t>タイセイ</t>
    </rPh>
    <rPh sb="23" eb="24">
      <t>トウ</t>
    </rPh>
    <phoneticPr fontId="22"/>
  </si>
  <si>
    <t>③他施設及び地域との連携</t>
    <rPh sb="1" eb="2">
      <t>タ</t>
    </rPh>
    <rPh sb="2" eb="4">
      <t>シセツ</t>
    </rPh>
    <rPh sb="4" eb="5">
      <t>オヨ</t>
    </rPh>
    <rPh sb="6" eb="8">
      <t>チイキ</t>
    </rPh>
    <rPh sb="10" eb="12">
      <t>レンケイ</t>
    </rPh>
    <phoneticPr fontId="22"/>
  </si>
  <si>
    <t>　研修の実施内容について記録している。</t>
    <rPh sb="1" eb="3">
      <t>ケンシュウ</t>
    </rPh>
    <rPh sb="4" eb="6">
      <t>ジッシ</t>
    </rPh>
    <rPh sb="6" eb="8">
      <t>ナイヨウ</t>
    </rPh>
    <rPh sb="12" eb="14">
      <t>キロク</t>
    </rPh>
    <phoneticPr fontId="22"/>
  </si>
  <si>
    <t>　非常災害に関する具体的計画（消防法施行規則に規定する消防計画、風水害・地震等の災害に対処するための計画等）を立てている。</t>
    <phoneticPr fontId="22"/>
  </si>
  <si>
    <t>　非常災害時の関係機関への通報及び連携体制（火災等の災害時に、地域の消防機関へ速やかに通報する体制をとるよう従業員に周知徹底するとともに、日頃から消防団や地域住民との連携を図り、火災等の際に消火・避難等に協力してもらえるような体制）を整備し、それらを従業者に周知徹底するとともに、定期的に避難、救出その他必要な訓練を行っている。　</t>
    <phoneticPr fontId="22"/>
  </si>
  <si>
    <t>　事業所の防火管理者（責任者）を決めている。</t>
    <phoneticPr fontId="22"/>
  </si>
  <si>
    <t>　消防法その他の法令等に規定された必要な消火設備、非常災害用設備について定期的に設備点検を行っている。</t>
    <phoneticPr fontId="22"/>
  </si>
  <si>
    <t>　事業所において､感染症が発生し､又はまん延しないように必要な措置を講じている。</t>
    <phoneticPr fontId="22"/>
  </si>
  <si>
    <t>　問6の委員会について、構成メンバーの責任及び役割分担を明確にし、感染対策担当者を決めている。</t>
    <rPh sb="1" eb="2">
      <t>トイ</t>
    </rPh>
    <rPh sb="4" eb="7">
      <t>イインカイ</t>
    </rPh>
    <rPh sb="12" eb="14">
      <t>コウセイ</t>
    </rPh>
    <rPh sb="19" eb="21">
      <t>セキニン</t>
    </rPh>
    <rPh sb="21" eb="22">
      <t>オヨ</t>
    </rPh>
    <rPh sb="23" eb="25">
      <t>ヤクワリ</t>
    </rPh>
    <rPh sb="25" eb="27">
      <t>ブンタン</t>
    </rPh>
    <rPh sb="28" eb="30">
      <t>メイカク</t>
    </rPh>
    <rPh sb="33" eb="35">
      <t>カンセン</t>
    </rPh>
    <rPh sb="35" eb="37">
      <t>タイサク</t>
    </rPh>
    <rPh sb="37" eb="40">
      <t>タントウシャ</t>
    </rPh>
    <rPh sb="41" eb="42">
      <t>キ</t>
    </rPh>
    <phoneticPr fontId="22"/>
  </si>
  <si>
    <t>　感染症の予防及びまん延の防止のための指針として、次の内容を定めている。</t>
    <phoneticPr fontId="22"/>
  </si>
  <si>
    <t>①平常時の対策として、事業所内の衛生管理（環境の整備等）、ケアにかかる感染対策（手洗い、標準的な予防策）等</t>
    <rPh sb="1" eb="3">
      <t>ヘイジョウ</t>
    </rPh>
    <rPh sb="3" eb="4">
      <t>ジ</t>
    </rPh>
    <rPh sb="5" eb="7">
      <t>タイサク</t>
    </rPh>
    <rPh sb="11" eb="14">
      <t>ジギョウショ</t>
    </rPh>
    <rPh sb="14" eb="15">
      <t>ナイ</t>
    </rPh>
    <rPh sb="16" eb="18">
      <t>エイセイ</t>
    </rPh>
    <rPh sb="18" eb="20">
      <t>カンリ</t>
    </rPh>
    <rPh sb="21" eb="23">
      <t>カンキョウ</t>
    </rPh>
    <rPh sb="24" eb="26">
      <t>セイビ</t>
    </rPh>
    <rPh sb="26" eb="27">
      <t>トウ</t>
    </rPh>
    <rPh sb="35" eb="37">
      <t>カンセン</t>
    </rPh>
    <rPh sb="37" eb="39">
      <t>タイサク</t>
    </rPh>
    <rPh sb="40" eb="42">
      <t>テアラ</t>
    </rPh>
    <rPh sb="44" eb="47">
      <t>ヒョウジュンテキ</t>
    </rPh>
    <rPh sb="48" eb="50">
      <t>ヨボウ</t>
    </rPh>
    <rPh sb="50" eb="51">
      <t>サク</t>
    </rPh>
    <rPh sb="52" eb="53">
      <t>トウ</t>
    </rPh>
    <phoneticPr fontId="22"/>
  </si>
  <si>
    <t>②発生時の対応として、発生状況の把握、感染拡大の防止、医療機関や保健所、市町村における事業所関係課等の関係機関との連携、行政等への報告等</t>
    <rPh sb="1" eb="3">
      <t>ハッセイ</t>
    </rPh>
    <rPh sb="3" eb="4">
      <t>ジ</t>
    </rPh>
    <rPh sb="5" eb="7">
      <t>タイオウ</t>
    </rPh>
    <rPh sb="11" eb="13">
      <t>ハッセイ</t>
    </rPh>
    <rPh sb="13" eb="15">
      <t>ジョウキョウ</t>
    </rPh>
    <rPh sb="16" eb="18">
      <t>ハアク</t>
    </rPh>
    <rPh sb="19" eb="21">
      <t>カンセン</t>
    </rPh>
    <rPh sb="21" eb="23">
      <t>カクダイ</t>
    </rPh>
    <rPh sb="24" eb="26">
      <t>ボウシ</t>
    </rPh>
    <rPh sb="27" eb="29">
      <t>イリョウ</t>
    </rPh>
    <rPh sb="29" eb="31">
      <t>キカン</t>
    </rPh>
    <rPh sb="32" eb="35">
      <t>ホケンジョ</t>
    </rPh>
    <rPh sb="36" eb="39">
      <t>シチョウソン</t>
    </rPh>
    <rPh sb="43" eb="46">
      <t>ジギョウショ</t>
    </rPh>
    <rPh sb="46" eb="48">
      <t>カンケイ</t>
    </rPh>
    <rPh sb="48" eb="49">
      <t>カ</t>
    </rPh>
    <rPh sb="49" eb="50">
      <t>トウ</t>
    </rPh>
    <rPh sb="51" eb="53">
      <t>カンケイ</t>
    </rPh>
    <rPh sb="53" eb="55">
      <t>キカン</t>
    </rPh>
    <rPh sb="57" eb="59">
      <t>レンケイ</t>
    </rPh>
    <rPh sb="60" eb="62">
      <t>ギョウセイ</t>
    </rPh>
    <rPh sb="62" eb="63">
      <t>トウ</t>
    </rPh>
    <rPh sb="65" eb="67">
      <t>ホウコク</t>
    </rPh>
    <rPh sb="67" eb="68">
      <t>トウ</t>
    </rPh>
    <phoneticPr fontId="22"/>
  </si>
  <si>
    <t>③発生時における事業所内の連絡体制や関係機関への連絡体制</t>
    <rPh sb="1" eb="3">
      <t>ハッセイ</t>
    </rPh>
    <rPh sb="3" eb="4">
      <t>ジ</t>
    </rPh>
    <rPh sb="8" eb="11">
      <t>ジギョウショ</t>
    </rPh>
    <rPh sb="11" eb="12">
      <t>ナイ</t>
    </rPh>
    <rPh sb="13" eb="15">
      <t>レンラク</t>
    </rPh>
    <rPh sb="15" eb="17">
      <t>タイセイ</t>
    </rPh>
    <rPh sb="18" eb="20">
      <t>カンケイ</t>
    </rPh>
    <rPh sb="20" eb="22">
      <t>キカン</t>
    </rPh>
    <rPh sb="24" eb="26">
      <t>レンラク</t>
    </rPh>
    <rPh sb="26" eb="28">
      <t>タイセイ</t>
    </rPh>
    <phoneticPr fontId="22"/>
  </si>
  <si>
    <t>問11</t>
    <rPh sb="0" eb="1">
      <t>トイ</t>
    </rPh>
    <phoneticPr fontId="22"/>
  </si>
  <si>
    <t>問12</t>
    <rPh sb="0" eb="1">
      <t>トイ</t>
    </rPh>
    <phoneticPr fontId="22"/>
  </si>
  <si>
    <t>　事業所の見やすい場所に、次の利用申込者のサービスの選択に資すると認められる重要事項を掲示している。</t>
    <rPh sb="13" eb="14">
      <t>ツギ</t>
    </rPh>
    <rPh sb="15" eb="17">
      <t>リヨウ</t>
    </rPh>
    <rPh sb="17" eb="19">
      <t>モウシコミ</t>
    </rPh>
    <rPh sb="19" eb="20">
      <t>シャ</t>
    </rPh>
    <rPh sb="26" eb="28">
      <t>センタク</t>
    </rPh>
    <rPh sb="29" eb="30">
      <t>シ</t>
    </rPh>
    <phoneticPr fontId="22"/>
  </si>
  <si>
    <t>①運営規程の概要</t>
    <rPh sb="1" eb="3">
      <t>ウンエイ</t>
    </rPh>
    <rPh sb="3" eb="5">
      <t>キテイ</t>
    </rPh>
    <rPh sb="6" eb="8">
      <t>ガイヨウ</t>
    </rPh>
    <phoneticPr fontId="22"/>
  </si>
  <si>
    <t>②従業者の勤務体制</t>
    <rPh sb="1" eb="4">
      <t>ジュウギョウシャ</t>
    </rPh>
    <rPh sb="5" eb="7">
      <t>キンム</t>
    </rPh>
    <rPh sb="7" eb="9">
      <t>タイセイ</t>
    </rPh>
    <phoneticPr fontId="22"/>
  </si>
  <si>
    <t>③事故発生時の対応</t>
    <rPh sb="1" eb="3">
      <t>ジコ</t>
    </rPh>
    <rPh sb="3" eb="5">
      <t>ハッセイ</t>
    </rPh>
    <rPh sb="5" eb="6">
      <t>ジ</t>
    </rPh>
    <rPh sb="7" eb="9">
      <t>タイオウ</t>
    </rPh>
    <phoneticPr fontId="22"/>
  </si>
  <si>
    <t>④苦情処理の体制</t>
    <rPh sb="1" eb="3">
      <t>クジョウ</t>
    </rPh>
    <rPh sb="3" eb="5">
      <t>ショリ</t>
    </rPh>
    <rPh sb="6" eb="8">
      <t>タイセイ</t>
    </rPh>
    <phoneticPr fontId="22"/>
  </si>
  <si>
    <t>⑤提供するサービスの第三者評価の実施状況（実施の有無、実施した直近の年月日、実施した評価機関の名称、評価結果の開示状況）</t>
    <rPh sb="1" eb="3">
      <t>テイキョウ</t>
    </rPh>
    <rPh sb="10" eb="13">
      <t>ダイサンシャ</t>
    </rPh>
    <rPh sb="13" eb="15">
      <t>ヒョウカ</t>
    </rPh>
    <rPh sb="16" eb="18">
      <t>ジッシ</t>
    </rPh>
    <rPh sb="18" eb="20">
      <t>ジョウキョウ</t>
    </rPh>
    <rPh sb="21" eb="23">
      <t>ジッシ</t>
    </rPh>
    <rPh sb="24" eb="26">
      <t>ウム</t>
    </rPh>
    <rPh sb="27" eb="29">
      <t>ジッシ</t>
    </rPh>
    <rPh sb="31" eb="33">
      <t>チョッキン</t>
    </rPh>
    <rPh sb="34" eb="37">
      <t>ネンガッピ</t>
    </rPh>
    <rPh sb="38" eb="40">
      <t>ジッシ</t>
    </rPh>
    <rPh sb="42" eb="44">
      <t>ヒョウカ</t>
    </rPh>
    <rPh sb="44" eb="46">
      <t>キカン</t>
    </rPh>
    <rPh sb="47" eb="49">
      <t>メイショウ</t>
    </rPh>
    <rPh sb="50" eb="52">
      <t>ヒョウカ</t>
    </rPh>
    <rPh sb="52" eb="54">
      <t>ケッカ</t>
    </rPh>
    <rPh sb="55" eb="57">
      <t>カイジ</t>
    </rPh>
    <rPh sb="57" eb="59">
      <t>ジョウキョウ</t>
    </rPh>
    <phoneticPr fontId="22"/>
  </si>
  <si>
    <t>　利用者が、次のサービスを受けている間は地域密着型通所介護費を算定していない。
　（介護予防）短期入所生活介護、（介護予防）短期入所療養介護、
　（介護予防）特定施設入居者生活介護、（介護予防）小規模多機能型居宅介護、
　（介護予防）認知症対応型共同生活介護、地域密着型特定施設入居者生活介護、
　地域密着型介護老人福祉施設入所者生活介護、看護小規模多機能型居宅介護</t>
    <rPh sb="149" eb="151">
      <t>チイキ</t>
    </rPh>
    <rPh sb="151" eb="154">
      <t>ミッチャクガタ</t>
    </rPh>
    <rPh sb="154" eb="156">
      <t>カイゴ</t>
    </rPh>
    <rPh sb="156" eb="158">
      <t>ロウジン</t>
    </rPh>
    <rPh sb="158" eb="160">
      <t>フクシ</t>
    </rPh>
    <rPh sb="160" eb="162">
      <t>シセツ</t>
    </rPh>
    <rPh sb="162" eb="165">
      <t>ニュウショシャ</t>
    </rPh>
    <rPh sb="165" eb="167">
      <t>セイカツ</t>
    </rPh>
    <rPh sb="167" eb="169">
      <t>カイゴ</t>
    </rPh>
    <phoneticPr fontId="22"/>
  </si>
  <si>
    <t>（1）　感染症又は災害の発生を理由とする利用者数の減少が一定以上生じている場合の対応</t>
    <rPh sb="4" eb="7">
      <t>カンセンショウ</t>
    </rPh>
    <rPh sb="7" eb="8">
      <t>マタ</t>
    </rPh>
    <rPh sb="9" eb="11">
      <t>サイガイ</t>
    </rPh>
    <rPh sb="12" eb="14">
      <t>ハッセイ</t>
    </rPh>
    <rPh sb="15" eb="17">
      <t>リユウ</t>
    </rPh>
    <rPh sb="20" eb="22">
      <t>リヨウ</t>
    </rPh>
    <rPh sb="22" eb="23">
      <t>シャ</t>
    </rPh>
    <rPh sb="23" eb="24">
      <t>スウ</t>
    </rPh>
    <rPh sb="25" eb="27">
      <t>ゲンショウ</t>
    </rPh>
    <rPh sb="28" eb="30">
      <t>イッテイ</t>
    </rPh>
    <rPh sb="30" eb="32">
      <t>イジョウ</t>
    </rPh>
    <rPh sb="32" eb="33">
      <t>ショウ</t>
    </rPh>
    <rPh sb="37" eb="39">
      <t>バアイ</t>
    </rPh>
    <rPh sb="40" eb="42">
      <t>タイオウ</t>
    </rPh>
    <phoneticPr fontId="22"/>
  </si>
  <si>
    <t>（2）　時間延長サービス加算</t>
    <rPh sb="4" eb="6">
      <t>ジカン</t>
    </rPh>
    <rPh sb="6" eb="8">
      <t>エンチョウ</t>
    </rPh>
    <rPh sb="12" eb="14">
      <t>カサン</t>
    </rPh>
    <phoneticPr fontId="22"/>
  </si>
  <si>
    <t>（4）　中重度者ケア体制加算</t>
    <rPh sb="4" eb="5">
      <t>チュウ</t>
    </rPh>
    <rPh sb="5" eb="7">
      <t>ジュウド</t>
    </rPh>
    <rPh sb="7" eb="8">
      <t>シャ</t>
    </rPh>
    <rPh sb="10" eb="12">
      <t>タイセイ</t>
    </rPh>
    <rPh sb="12" eb="14">
      <t>カサン</t>
    </rPh>
    <phoneticPr fontId="22"/>
  </si>
  <si>
    <t>（7）　ＡＤＬ維持等加算（Ⅰ）（Ⅱ）</t>
    <rPh sb="7" eb="9">
      <t>イジ</t>
    </rPh>
    <rPh sb="9" eb="10">
      <t>トウ</t>
    </rPh>
    <rPh sb="10" eb="12">
      <t>カサン</t>
    </rPh>
    <phoneticPr fontId="22"/>
  </si>
  <si>
    <t>（8）　認知症加算</t>
    <rPh sb="4" eb="7">
      <t>ニンチショウ</t>
    </rPh>
    <rPh sb="7" eb="9">
      <t>カサン</t>
    </rPh>
    <phoneticPr fontId="22"/>
  </si>
  <si>
    <t>（9）　若年性認知症利用者受入加算</t>
    <rPh sb="4" eb="7">
      <t>ジャクネンセイ</t>
    </rPh>
    <rPh sb="7" eb="10">
      <t>ニンチショウ</t>
    </rPh>
    <rPh sb="10" eb="13">
      <t>リヨウシャ</t>
    </rPh>
    <rPh sb="13" eb="15">
      <t>ウケイ</t>
    </rPh>
    <rPh sb="15" eb="17">
      <t>カサン</t>
    </rPh>
    <phoneticPr fontId="22"/>
  </si>
  <si>
    <t>　減少月の翌々月から3月以内の間、算定している。</t>
    <rPh sb="1" eb="3">
      <t>ゲンショウ</t>
    </rPh>
    <rPh sb="3" eb="4">
      <t>ツキ</t>
    </rPh>
    <rPh sb="5" eb="8">
      <t>ヨクヨクゲツ</t>
    </rPh>
    <rPh sb="11" eb="12">
      <t>ガツ</t>
    </rPh>
    <rPh sb="12" eb="14">
      <t>イナイ</t>
    </rPh>
    <rPh sb="15" eb="16">
      <t>アイダ</t>
    </rPh>
    <rPh sb="17" eb="19">
      <t>サンテイ</t>
    </rPh>
    <phoneticPr fontId="22"/>
  </si>
  <si>
    <t>　加算算定の期間内又は加算延長の期間内に、月の延人員数が算定基礎から5％以上減少していない場合、算定を終了している。</t>
    <phoneticPr fontId="22"/>
  </si>
  <si>
    <t>　加算算定の期間内に、月の利用延人員数が、より小さい事業所規模別の報酬区分の利用延人員数を超え、かつ、当該特例適用前の事業所規模別の報酬区分の利用延人員数まで戻った場合、当該月の翌月をもって算定を終了している。</t>
    <rPh sb="87" eb="88">
      <t>ツキ</t>
    </rPh>
    <phoneticPr fontId="22"/>
  </si>
  <si>
    <t>　おおむね6月に1回以上、運営推進会議に対し活動状況を報告し、運営推進会議による評価を受けるとともに、運営推進会議から必要な要望、助言等を聴く機会を設けている。
※他の地域密着型サービス事業所など、運営推進会議を開催しなければならないサービスが併設されている場合は、合同開催可</t>
    <rPh sb="67" eb="68">
      <t>トウ</t>
    </rPh>
    <rPh sb="82" eb="83">
      <t>タ</t>
    </rPh>
    <rPh sb="84" eb="89">
      <t>チイキミッチャクガタ</t>
    </rPh>
    <rPh sb="93" eb="96">
      <t>ジギョウショ</t>
    </rPh>
    <phoneticPr fontId="22"/>
  </si>
  <si>
    <t>　事故報告書の提出が必要な事例について、事故報告書を提出している。
　（利用者のケガ又は死亡事故の発生、食中毒、感染症及び結核の発生、従業者の法令違反、不祥事等の発生、誤薬等）</t>
    <phoneticPr fontId="22"/>
  </si>
  <si>
    <t>　事故が生じた際には、事業所内でその原因を解明し、再発生を防ぐための対策を講じている。</t>
    <phoneticPr fontId="22"/>
  </si>
  <si>
    <t>　夜間及び深夜に指定地域密着型通所介護以外のサービスの提供により事故が発生した場合は、問1～問6を踏まえた同様の対応を行っている。</t>
    <rPh sb="1" eb="3">
      <t>ヤカン</t>
    </rPh>
    <rPh sb="3" eb="4">
      <t>オヨ</t>
    </rPh>
    <rPh sb="5" eb="7">
      <t>シンヤ</t>
    </rPh>
    <rPh sb="8" eb="10">
      <t>シテイ</t>
    </rPh>
    <rPh sb="10" eb="19">
      <t>チイキミッチャクガタツウショカイゴ</t>
    </rPh>
    <rPh sb="19" eb="21">
      <t>イガイ</t>
    </rPh>
    <rPh sb="27" eb="29">
      <t>テイキョウ</t>
    </rPh>
    <rPh sb="32" eb="34">
      <t>ジコ</t>
    </rPh>
    <rPh sb="35" eb="37">
      <t>ハッセイ</t>
    </rPh>
    <rPh sb="39" eb="41">
      <t>バアイ</t>
    </rPh>
    <rPh sb="43" eb="44">
      <t>トイ</t>
    </rPh>
    <rPh sb="46" eb="47">
      <t>トイ</t>
    </rPh>
    <rPh sb="49" eb="50">
      <t>フ</t>
    </rPh>
    <rPh sb="53" eb="55">
      <t>ドウヨウ</t>
    </rPh>
    <rPh sb="56" eb="58">
      <t>タイオウ</t>
    </rPh>
    <rPh sb="59" eb="60">
      <t>オコナ</t>
    </rPh>
    <phoneticPr fontId="22"/>
  </si>
  <si>
    <t>（1）　所要時間について</t>
    <rPh sb="4" eb="6">
      <t>ショヨウ</t>
    </rPh>
    <rPh sb="6" eb="8">
      <t>ジカン</t>
    </rPh>
    <phoneticPr fontId="22"/>
  </si>
  <si>
    <t>（2）　居宅内介助について</t>
    <rPh sb="4" eb="6">
      <t>キョタク</t>
    </rPh>
    <rPh sb="6" eb="7">
      <t>ナイ</t>
    </rPh>
    <rPh sb="7" eb="9">
      <t>カイジョ</t>
    </rPh>
    <phoneticPr fontId="22"/>
  </si>
  <si>
    <t>　感染症又は災害（厚生労働省が認めるものに限る）の発生を理由とする利用者数の減少が生じ、当該減少月の利用延人員数が当該減少月の前年度の1月当たりの平均利用延人員数から５％以上減少している。</t>
    <phoneticPr fontId="22"/>
  </si>
  <si>
    <t>　入浴中の利用者の観察を含む介助を行っている。</t>
    <phoneticPr fontId="22"/>
  </si>
  <si>
    <t>　入浴介助を行う職員に対し、入浴介助に関する研修を行っている。
※入浴介助に関する研修とは、入浴介助に関する基礎的な知識及び技術を習得する機会を指すものとする。</t>
    <phoneticPr fontId="2"/>
  </si>
  <si>
    <t>　医師、理学療法士、作業療法士、介護福祉士若しくは介護支援専門員又は利用者の動作及び浴室の環境の評価を行うことができる福祉用具専門相談員、機能訓練指導員、地域包括支援センターの職員その他住宅改修に関する専門的知識を有する者（以下「医師等」）が利用者の居宅を訪問し、浴室における当該利用者の動作及び浴室の環境を評価している。</t>
    <phoneticPr fontId="22"/>
  </si>
  <si>
    <t>　問7の入浴計画に基づき、個浴（個別の入浴をいう）又は利用者の居宅の状況に近い環境（利用者の居宅の浴室の手すりの位置や、使用する浴槽の深さ及び高さ等に合わせて、当該事業所の浴室に福祉用具等を設置することにより、利用者の居宅の浴室の状況を再現しているものをいう。）で、入浴介助を行っている。</t>
    <rPh sb="25" eb="26">
      <t>マタ</t>
    </rPh>
    <rPh sb="27" eb="30">
      <t>リヨウシャ</t>
    </rPh>
    <rPh sb="42" eb="45">
      <t>リヨウシャ</t>
    </rPh>
    <rPh sb="46" eb="48">
      <t>キョタク</t>
    </rPh>
    <rPh sb="49" eb="51">
      <t>ヨクシツ</t>
    </rPh>
    <rPh sb="52" eb="53">
      <t>テ</t>
    </rPh>
    <rPh sb="56" eb="58">
      <t>イチ</t>
    </rPh>
    <rPh sb="60" eb="62">
      <t>シヨウ</t>
    </rPh>
    <rPh sb="64" eb="66">
      <t>ヨクソウ</t>
    </rPh>
    <rPh sb="67" eb="68">
      <t>フカ</t>
    </rPh>
    <rPh sb="69" eb="70">
      <t>オヨ</t>
    </rPh>
    <rPh sb="71" eb="72">
      <t>タカ</t>
    </rPh>
    <rPh sb="73" eb="74">
      <t>トウ</t>
    </rPh>
    <rPh sb="75" eb="76">
      <t>ア</t>
    </rPh>
    <rPh sb="80" eb="82">
      <t>トウガイ</t>
    </rPh>
    <rPh sb="82" eb="85">
      <t>ジギョウショ</t>
    </rPh>
    <rPh sb="86" eb="88">
      <t>ヨクシツ</t>
    </rPh>
    <rPh sb="89" eb="91">
      <t>フクシ</t>
    </rPh>
    <rPh sb="91" eb="93">
      <t>ヨウグ</t>
    </rPh>
    <rPh sb="93" eb="94">
      <t>トウ</t>
    </rPh>
    <rPh sb="95" eb="97">
      <t>セッチ</t>
    </rPh>
    <rPh sb="105" eb="108">
      <t>リヨウシャ</t>
    </rPh>
    <rPh sb="109" eb="111">
      <t>キョタク</t>
    </rPh>
    <rPh sb="112" eb="114">
      <t>ヨクシツ</t>
    </rPh>
    <rPh sb="115" eb="117">
      <t>ジョウキョウ</t>
    </rPh>
    <rPh sb="118" eb="120">
      <t>サイゲン</t>
    </rPh>
    <phoneticPr fontId="22"/>
  </si>
  <si>
    <t>要介護3～5の利用者数</t>
    <rPh sb="0" eb="3">
      <t>ヨウカイゴ</t>
    </rPh>
    <rPh sb="7" eb="10">
      <t>リヨウシャ</t>
    </rPh>
    <rPh sb="10" eb="11">
      <t>スウ</t>
    </rPh>
    <phoneticPr fontId="22"/>
  </si>
  <si>
    <t>　個別機能訓練計画に基づき、利用者の身体機能又は生活機能向上を目的とする機能訓練の項目を準備し、機能訓練指導員、看護職員、介護職員、生活相談員その他の職種の者（以下「機能訓練指導員等」という。）が、利用者の心身の状況に応じて計画的に機能訓練を適切に提供している。</t>
    <phoneticPr fontId="22"/>
  </si>
  <si>
    <t>　理学療法士等は、3月ごとに1回以上事業所を訪問し、機能訓練指導員等と共同で個別機能訓練計画の内容（評価を含む。）や進捗状況等を説明し記録するとともに、必要に応じて訓練内容の見直し等を行っている。</t>
    <rPh sb="1" eb="3">
      <t>リガク</t>
    </rPh>
    <rPh sb="3" eb="6">
      <t>リョウホウシ</t>
    </rPh>
    <rPh sb="6" eb="7">
      <t>トウ</t>
    </rPh>
    <rPh sb="10" eb="11">
      <t>ガツ</t>
    </rPh>
    <rPh sb="15" eb="18">
      <t>カイイジョウ</t>
    </rPh>
    <rPh sb="18" eb="21">
      <t>ジギョウショ</t>
    </rPh>
    <rPh sb="22" eb="24">
      <t>ホウモン</t>
    </rPh>
    <rPh sb="26" eb="28">
      <t>キノウ</t>
    </rPh>
    <rPh sb="28" eb="30">
      <t>クンレン</t>
    </rPh>
    <rPh sb="30" eb="33">
      <t>シドウイン</t>
    </rPh>
    <rPh sb="33" eb="34">
      <t>トウ</t>
    </rPh>
    <rPh sb="35" eb="37">
      <t>キョウドウ</t>
    </rPh>
    <rPh sb="38" eb="40">
      <t>コベツ</t>
    </rPh>
    <rPh sb="40" eb="42">
      <t>キノウ</t>
    </rPh>
    <rPh sb="42" eb="44">
      <t>クンレン</t>
    </rPh>
    <rPh sb="44" eb="46">
      <t>ケイカク</t>
    </rPh>
    <rPh sb="47" eb="49">
      <t>ナイヨウ</t>
    </rPh>
    <rPh sb="50" eb="52">
      <t>ヒョウカ</t>
    </rPh>
    <rPh sb="53" eb="54">
      <t>フク</t>
    </rPh>
    <rPh sb="58" eb="60">
      <t>シンチョク</t>
    </rPh>
    <rPh sb="60" eb="62">
      <t>ジョウキョウ</t>
    </rPh>
    <rPh sb="62" eb="63">
      <t>トウ</t>
    </rPh>
    <rPh sb="64" eb="66">
      <t>セツメイ</t>
    </rPh>
    <rPh sb="67" eb="69">
      <t>キロク</t>
    </rPh>
    <rPh sb="76" eb="78">
      <t>ヒツヨウ</t>
    </rPh>
    <rPh sb="79" eb="80">
      <t>オウ</t>
    </rPh>
    <rPh sb="82" eb="84">
      <t>クンレン</t>
    </rPh>
    <rPh sb="84" eb="86">
      <t>ナイヨウ</t>
    </rPh>
    <rPh sb="87" eb="89">
      <t>ミナオ</t>
    </rPh>
    <rPh sb="90" eb="91">
      <t>トウ</t>
    </rPh>
    <rPh sb="92" eb="93">
      <t>オコナ</t>
    </rPh>
    <phoneticPr fontId="22"/>
  </si>
  <si>
    <t>　個別機能訓練計画の進捗状況等の評価について、機能訓練指導員等は、各月における評価内容や目標の達成度合いについて、利用者又はその家族及び理学療法士等に報告・相談し、理学療法士等から必要な助言を得た上で、必要に応じて当該利用者又はその家族（以下「利用者等」という。）の意向を確認の上、当該利用者のADL（寝返り、起き上がり、移乗、歩行、着衣、入浴、排せつ等）やIADL（調理、掃除、買物、金銭管理、服薬状況等）の改善状況を踏まえた目標の見直しや訓練内容の変更など適切な対応を行っている。</t>
    <phoneticPr fontId="22"/>
  </si>
  <si>
    <t>　指定訪問リハビリテーション事業所、指定通所リハビリテーション事業所又はリハビリテーションを実施している医療提供施設(病院にあっては、許可病床数が200床未満のもの又は当該病院を中心とした半径400㎞以内に診療所が存在しないものに限る。)の理学療法士、作業療法士、言語聴覚士又は医師（以下「理学療法士等」という。）の助言に基づき、当該事業所の機能訓練指導員、看護職員、介護職員、生活相談員その他の職種の者（以下「機能訓練指導員等」という。）が共同して利用者の身体状況等の評価及び個別機能訓練計画の作成を行っている。
※理学療法士等は、機能訓練指導員等に対し、日常生活上の留意点、介護の工夫等に関する助言を行うこと。</t>
    <rPh sb="1" eb="3">
      <t>シテイ</t>
    </rPh>
    <rPh sb="3" eb="5">
      <t>ホウモン</t>
    </rPh>
    <rPh sb="14" eb="17">
      <t>ジギョウショ</t>
    </rPh>
    <rPh sb="18" eb="20">
      <t>シテイ</t>
    </rPh>
    <rPh sb="20" eb="22">
      <t>ツウショ</t>
    </rPh>
    <rPh sb="31" eb="34">
      <t>ジギョウショ</t>
    </rPh>
    <rPh sb="34" eb="35">
      <t>マタ</t>
    </rPh>
    <rPh sb="46" eb="48">
      <t>ジッシ</t>
    </rPh>
    <rPh sb="52" eb="54">
      <t>イリョウ</t>
    </rPh>
    <rPh sb="54" eb="56">
      <t>テイキョウ</t>
    </rPh>
    <rPh sb="56" eb="58">
      <t>シセツ</t>
    </rPh>
    <rPh sb="59" eb="61">
      <t>ビョウイン</t>
    </rPh>
    <rPh sb="67" eb="69">
      <t>キョカ</t>
    </rPh>
    <rPh sb="69" eb="72">
      <t>ビョウショウスウ</t>
    </rPh>
    <rPh sb="76" eb="77">
      <t>トコ</t>
    </rPh>
    <rPh sb="77" eb="79">
      <t>ミマン</t>
    </rPh>
    <rPh sb="82" eb="83">
      <t>マタ</t>
    </rPh>
    <rPh sb="84" eb="86">
      <t>トウガイ</t>
    </rPh>
    <rPh sb="86" eb="88">
      <t>ビョウイン</t>
    </rPh>
    <rPh sb="89" eb="91">
      <t>チュウシン</t>
    </rPh>
    <rPh sb="94" eb="96">
      <t>ハンケイ</t>
    </rPh>
    <rPh sb="100" eb="102">
      <t>イナイ</t>
    </rPh>
    <rPh sb="103" eb="106">
      <t>シンリョウジョ</t>
    </rPh>
    <rPh sb="107" eb="109">
      <t>ソンザイ</t>
    </rPh>
    <rPh sb="115" eb="116">
      <t>カギ</t>
    </rPh>
    <rPh sb="120" eb="122">
      <t>リガク</t>
    </rPh>
    <rPh sb="122" eb="125">
      <t>リョウホウシ</t>
    </rPh>
    <rPh sb="126" eb="128">
      <t>サギョウ</t>
    </rPh>
    <rPh sb="128" eb="131">
      <t>リョウホウシ</t>
    </rPh>
    <rPh sb="132" eb="137">
      <t>ゲンゴチョウカクシ</t>
    </rPh>
    <rPh sb="137" eb="138">
      <t>マタ</t>
    </rPh>
    <rPh sb="139" eb="141">
      <t>イシ</t>
    </rPh>
    <rPh sb="142" eb="144">
      <t>イカ</t>
    </rPh>
    <rPh sb="145" eb="147">
      <t>リガク</t>
    </rPh>
    <rPh sb="147" eb="150">
      <t>リョウホウシ</t>
    </rPh>
    <rPh sb="150" eb="151">
      <t>トウ</t>
    </rPh>
    <rPh sb="158" eb="160">
      <t>ジョゲン</t>
    </rPh>
    <rPh sb="161" eb="162">
      <t>モト</t>
    </rPh>
    <rPh sb="165" eb="167">
      <t>トウガイ</t>
    </rPh>
    <rPh sb="167" eb="170">
      <t>ジギョウショ</t>
    </rPh>
    <rPh sb="171" eb="173">
      <t>キノウ</t>
    </rPh>
    <rPh sb="173" eb="175">
      <t>クンレン</t>
    </rPh>
    <rPh sb="175" eb="178">
      <t>シドウイン</t>
    </rPh>
    <rPh sb="179" eb="181">
      <t>カンゴ</t>
    </rPh>
    <rPh sb="181" eb="183">
      <t>ショクイン</t>
    </rPh>
    <rPh sb="184" eb="186">
      <t>カイゴ</t>
    </rPh>
    <rPh sb="186" eb="188">
      <t>ショクイン</t>
    </rPh>
    <rPh sb="189" eb="191">
      <t>セイカツ</t>
    </rPh>
    <rPh sb="191" eb="194">
      <t>ソウダンイン</t>
    </rPh>
    <rPh sb="196" eb="197">
      <t>タ</t>
    </rPh>
    <rPh sb="198" eb="200">
      <t>ショクシュ</t>
    </rPh>
    <rPh sb="201" eb="202">
      <t>モノ</t>
    </rPh>
    <rPh sb="203" eb="205">
      <t>イカ</t>
    </rPh>
    <rPh sb="221" eb="223">
      <t>キョウドウ</t>
    </rPh>
    <rPh sb="225" eb="228">
      <t>リヨウシャ</t>
    </rPh>
    <rPh sb="229" eb="231">
      <t>シンタイ</t>
    </rPh>
    <rPh sb="231" eb="233">
      <t>ジョウキョウ</t>
    </rPh>
    <rPh sb="233" eb="234">
      <t>トウ</t>
    </rPh>
    <rPh sb="235" eb="237">
      <t>ヒョウカ</t>
    </rPh>
    <rPh sb="237" eb="238">
      <t>オヨ</t>
    </rPh>
    <rPh sb="239" eb="241">
      <t>コベツ</t>
    </rPh>
    <rPh sb="241" eb="243">
      <t>キノウ</t>
    </rPh>
    <rPh sb="243" eb="245">
      <t>クンレン</t>
    </rPh>
    <rPh sb="245" eb="247">
      <t>ケイカク</t>
    </rPh>
    <rPh sb="248" eb="250">
      <t>サクセイ</t>
    </rPh>
    <rPh sb="251" eb="252">
      <t>オコナ</t>
    </rPh>
    <rPh sb="259" eb="261">
      <t>リガク</t>
    </rPh>
    <rPh sb="261" eb="264">
      <t>リョウホウシ</t>
    </rPh>
    <rPh sb="264" eb="265">
      <t>トウ</t>
    </rPh>
    <rPh sb="267" eb="269">
      <t>キノウ</t>
    </rPh>
    <rPh sb="269" eb="271">
      <t>クンレン</t>
    </rPh>
    <rPh sb="271" eb="274">
      <t>シドウイン</t>
    </rPh>
    <rPh sb="274" eb="275">
      <t>トウ</t>
    </rPh>
    <rPh sb="276" eb="277">
      <t>タイ</t>
    </rPh>
    <rPh sb="279" eb="281">
      <t>ニチジョウ</t>
    </rPh>
    <rPh sb="281" eb="283">
      <t>セイカツ</t>
    </rPh>
    <rPh sb="283" eb="284">
      <t>ジョウ</t>
    </rPh>
    <rPh sb="285" eb="288">
      <t>リュウイテン</t>
    </rPh>
    <rPh sb="289" eb="291">
      <t>カイゴ</t>
    </rPh>
    <rPh sb="292" eb="294">
      <t>クフウ</t>
    </rPh>
    <rPh sb="294" eb="295">
      <t>トウ</t>
    </rPh>
    <rPh sb="296" eb="297">
      <t>カン</t>
    </rPh>
    <rPh sb="299" eb="301">
      <t>ジョゲン</t>
    </rPh>
    <rPh sb="302" eb="303">
      <t>オコナ</t>
    </rPh>
    <phoneticPr fontId="22"/>
  </si>
  <si>
    <t>　個別機能訓練計画の進捗状況等の評価について、理学療法士等は、機能訓練指導員等と共同で、3月ごとに1回以上、個別機能訓練の進捗状況等について評価した上で、機能訓練指導員等が利用者又はその家族に対して個別機能訓練計画の内容（評価を含む。）や進捗状況等を説明している。</t>
    <rPh sb="1" eb="3">
      <t>コベツ</t>
    </rPh>
    <rPh sb="3" eb="5">
      <t>キノウ</t>
    </rPh>
    <rPh sb="5" eb="7">
      <t>クンレン</t>
    </rPh>
    <rPh sb="7" eb="9">
      <t>ケイカク</t>
    </rPh>
    <rPh sb="10" eb="12">
      <t>シンチョク</t>
    </rPh>
    <rPh sb="12" eb="14">
      <t>ジョウキョウ</t>
    </rPh>
    <rPh sb="14" eb="15">
      <t>トウ</t>
    </rPh>
    <rPh sb="16" eb="18">
      <t>ヒョウカ</t>
    </rPh>
    <phoneticPr fontId="22"/>
  </si>
  <si>
    <t>問9</t>
    <rPh sb="0" eb="1">
      <t>トイ</t>
    </rPh>
    <phoneticPr fontId="22"/>
  </si>
  <si>
    <t>問10</t>
    <rPh sb="0" eb="1">
      <t>トイ</t>
    </rPh>
    <phoneticPr fontId="22"/>
  </si>
  <si>
    <t>　機能訓練指導員等が利用者の居宅を訪問し、利用者の居宅での生活状況を確認した上で、個別機能訓練計画を作成し、その後3月ごとに1回以上、利用者の居宅を訪問した上で、当該利用者の居宅での生活状況をその都度確認するとともに、利用者又はその家族に対して、個別機能訓練計画の進捗状況等を説明し、必要に応じて個別機能訓練計画の見直し等を行っている。</t>
    <rPh sb="1" eb="3">
      <t>キノウ</t>
    </rPh>
    <rPh sb="3" eb="5">
      <t>クンレン</t>
    </rPh>
    <rPh sb="5" eb="8">
      <t>シドウイン</t>
    </rPh>
    <rPh sb="8" eb="9">
      <t>トウ</t>
    </rPh>
    <rPh sb="10" eb="13">
      <t>リヨウシャ</t>
    </rPh>
    <rPh sb="14" eb="16">
      <t>キョタク</t>
    </rPh>
    <rPh sb="17" eb="19">
      <t>ホウモン</t>
    </rPh>
    <rPh sb="21" eb="24">
      <t>リヨウシャ</t>
    </rPh>
    <rPh sb="25" eb="27">
      <t>キョタク</t>
    </rPh>
    <rPh sb="29" eb="31">
      <t>セイカツ</t>
    </rPh>
    <rPh sb="31" eb="33">
      <t>ジョウキョウ</t>
    </rPh>
    <rPh sb="34" eb="36">
      <t>カクニン</t>
    </rPh>
    <rPh sb="38" eb="39">
      <t>ウエ</t>
    </rPh>
    <rPh sb="41" eb="43">
      <t>コベツ</t>
    </rPh>
    <rPh sb="43" eb="45">
      <t>キノウ</t>
    </rPh>
    <rPh sb="45" eb="47">
      <t>クンレン</t>
    </rPh>
    <rPh sb="47" eb="49">
      <t>ケイカク</t>
    </rPh>
    <rPh sb="50" eb="52">
      <t>サクセイ</t>
    </rPh>
    <rPh sb="56" eb="57">
      <t>ゴ</t>
    </rPh>
    <rPh sb="58" eb="59">
      <t>ツキ</t>
    </rPh>
    <rPh sb="63" eb="64">
      <t>カイ</t>
    </rPh>
    <rPh sb="64" eb="66">
      <t>イジョウ</t>
    </rPh>
    <rPh sb="67" eb="70">
      <t>リヨウシャ</t>
    </rPh>
    <rPh sb="71" eb="73">
      <t>キョタク</t>
    </rPh>
    <rPh sb="74" eb="76">
      <t>ホウモン</t>
    </rPh>
    <rPh sb="78" eb="79">
      <t>ウエ</t>
    </rPh>
    <rPh sb="81" eb="83">
      <t>トウガイ</t>
    </rPh>
    <rPh sb="83" eb="86">
      <t>リヨウシャ</t>
    </rPh>
    <rPh sb="87" eb="89">
      <t>キョタク</t>
    </rPh>
    <rPh sb="91" eb="93">
      <t>セイカツ</t>
    </rPh>
    <rPh sb="93" eb="95">
      <t>ジョウキョウ</t>
    </rPh>
    <rPh sb="98" eb="100">
      <t>ツド</t>
    </rPh>
    <rPh sb="100" eb="102">
      <t>カクニン</t>
    </rPh>
    <rPh sb="109" eb="112">
      <t>リヨウシャ</t>
    </rPh>
    <rPh sb="112" eb="113">
      <t>マタ</t>
    </rPh>
    <rPh sb="116" eb="118">
      <t>カゾク</t>
    </rPh>
    <rPh sb="119" eb="120">
      <t>タイ</t>
    </rPh>
    <rPh sb="123" eb="125">
      <t>コベツ</t>
    </rPh>
    <rPh sb="125" eb="127">
      <t>キノウ</t>
    </rPh>
    <rPh sb="127" eb="129">
      <t>クンレン</t>
    </rPh>
    <rPh sb="129" eb="131">
      <t>ケイカク</t>
    </rPh>
    <rPh sb="132" eb="134">
      <t>シンチョク</t>
    </rPh>
    <rPh sb="134" eb="136">
      <t>ジョウキョウ</t>
    </rPh>
    <rPh sb="136" eb="137">
      <t>トウ</t>
    </rPh>
    <rPh sb="138" eb="140">
      <t>セツメイ</t>
    </rPh>
    <rPh sb="142" eb="144">
      <t>ヒツヨウ</t>
    </rPh>
    <rPh sb="145" eb="146">
      <t>オウ</t>
    </rPh>
    <rPh sb="148" eb="150">
      <t>コベツ</t>
    </rPh>
    <rPh sb="150" eb="152">
      <t>キノウ</t>
    </rPh>
    <rPh sb="152" eb="154">
      <t>クンレン</t>
    </rPh>
    <rPh sb="154" eb="156">
      <t>ケイカク</t>
    </rPh>
    <rPh sb="157" eb="159">
      <t>ミナオ</t>
    </rPh>
    <rPh sb="160" eb="161">
      <t>トウ</t>
    </rPh>
    <rPh sb="162" eb="163">
      <t>オコナ</t>
    </rPh>
    <phoneticPr fontId="22"/>
  </si>
  <si>
    <t>（3）　入浴介助加算（Ⅰ）（Ⅱ）</t>
    <rPh sb="4" eb="6">
      <t>ニュウヨク</t>
    </rPh>
    <rPh sb="6" eb="8">
      <t>カイジョ</t>
    </rPh>
    <rPh sb="8" eb="10">
      <t>カサン</t>
    </rPh>
    <phoneticPr fontId="22"/>
  </si>
  <si>
    <t>（5）　生活機能向上連携加算（Ⅰ）（Ⅱ）</t>
    <rPh sb="4" eb="6">
      <t>セイカツ</t>
    </rPh>
    <rPh sb="6" eb="8">
      <t>キノウ</t>
    </rPh>
    <rPh sb="8" eb="10">
      <t>コウジョウ</t>
    </rPh>
    <rPh sb="10" eb="12">
      <t>レンケイ</t>
    </rPh>
    <rPh sb="12" eb="14">
      <t>カサン</t>
    </rPh>
    <phoneticPr fontId="22"/>
  </si>
  <si>
    <t>　個別機能訓練は、類似の目標を持ち、同様の訓練項目を選択した5人程度以下の小集団（個別対応含む）に対して機能訓練指導員が直接行うこととし、必要に応じて事業所内外の設備等を用いた実践的かつ反復的な訓練としている。</t>
    <rPh sb="1" eb="3">
      <t>コベツ</t>
    </rPh>
    <rPh sb="3" eb="5">
      <t>キノウ</t>
    </rPh>
    <rPh sb="5" eb="7">
      <t>クンレン</t>
    </rPh>
    <rPh sb="9" eb="11">
      <t>ルイジ</t>
    </rPh>
    <rPh sb="12" eb="14">
      <t>モクヒョウ</t>
    </rPh>
    <rPh sb="15" eb="16">
      <t>モ</t>
    </rPh>
    <rPh sb="18" eb="20">
      <t>ドウヨウ</t>
    </rPh>
    <rPh sb="21" eb="23">
      <t>クンレン</t>
    </rPh>
    <rPh sb="23" eb="25">
      <t>コウモク</t>
    </rPh>
    <rPh sb="26" eb="28">
      <t>センタク</t>
    </rPh>
    <rPh sb="31" eb="32">
      <t>ニン</t>
    </rPh>
    <rPh sb="32" eb="34">
      <t>テイド</t>
    </rPh>
    <rPh sb="34" eb="36">
      <t>イカ</t>
    </rPh>
    <rPh sb="37" eb="40">
      <t>ショウシュウダン</t>
    </rPh>
    <rPh sb="41" eb="43">
      <t>コベツ</t>
    </rPh>
    <rPh sb="43" eb="45">
      <t>タイオウ</t>
    </rPh>
    <rPh sb="45" eb="46">
      <t>フク</t>
    </rPh>
    <rPh sb="49" eb="50">
      <t>タイ</t>
    </rPh>
    <rPh sb="52" eb="54">
      <t>キノウ</t>
    </rPh>
    <rPh sb="54" eb="56">
      <t>クンレン</t>
    </rPh>
    <rPh sb="56" eb="59">
      <t>シドウイン</t>
    </rPh>
    <rPh sb="60" eb="62">
      <t>チョクセツ</t>
    </rPh>
    <rPh sb="62" eb="63">
      <t>オコナ</t>
    </rPh>
    <rPh sb="69" eb="71">
      <t>ヒツヨウ</t>
    </rPh>
    <rPh sb="72" eb="73">
      <t>オウ</t>
    </rPh>
    <rPh sb="75" eb="78">
      <t>ジギョウショ</t>
    </rPh>
    <rPh sb="78" eb="79">
      <t>ナイ</t>
    </rPh>
    <rPh sb="79" eb="80">
      <t>ガイ</t>
    </rPh>
    <rPh sb="81" eb="83">
      <t>セツビ</t>
    </rPh>
    <rPh sb="83" eb="84">
      <t>トウ</t>
    </rPh>
    <rPh sb="85" eb="86">
      <t>モチ</t>
    </rPh>
    <rPh sb="88" eb="91">
      <t>ジッセンテキ</t>
    </rPh>
    <rPh sb="93" eb="96">
      <t>ハンプクテキ</t>
    </rPh>
    <rPh sb="97" eb="99">
      <t>クンレン</t>
    </rPh>
    <phoneticPr fontId="22"/>
  </si>
  <si>
    <t>　訓練時間については、個別機能訓練計画に定めた訓練項目の実施に必要な1回あたりの訓練時間を考慮し適切に設定している。
※概ね週1回以上実施している。</t>
    <phoneticPr fontId="22"/>
  </si>
  <si>
    <t>　個別機能訓練を開始した後は、個別機能訓練項目や訓練実施時間、個別機能訓練の効果（例えば当該利用者のADL及びIADLの改善状況）等についての評価を行うほか、3月ごとに1回以上、利用者の居宅を訪問し、利用者の居宅での生活状況（起居動作、ADL、IADL等の状況）の確認を行い、利用者等（利用者又はその家族）に対して個別機能訓練の実施状況や個別機能訓練の効果等について説明し、記録している。</t>
    <rPh sb="1" eb="3">
      <t>コベツ</t>
    </rPh>
    <rPh sb="3" eb="5">
      <t>キノウ</t>
    </rPh>
    <rPh sb="5" eb="7">
      <t>クンレン</t>
    </rPh>
    <rPh sb="8" eb="10">
      <t>カイシ</t>
    </rPh>
    <rPh sb="12" eb="13">
      <t>アト</t>
    </rPh>
    <rPh sb="15" eb="17">
      <t>コベツ</t>
    </rPh>
    <rPh sb="17" eb="19">
      <t>キノウ</t>
    </rPh>
    <rPh sb="19" eb="21">
      <t>クンレン</t>
    </rPh>
    <rPh sb="21" eb="23">
      <t>コウモク</t>
    </rPh>
    <rPh sb="24" eb="26">
      <t>クンレン</t>
    </rPh>
    <rPh sb="26" eb="28">
      <t>ジッシ</t>
    </rPh>
    <rPh sb="28" eb="30">
      <t>ジカン</t>
    </rPh>
    <rPh sb="31" eb="33">
      <t>コベツ</t>
    </rPh>
    <rPh sb="33" eb="35">
      <t>キノウ</t>
    </rPh>
    <rPh sb="35" eb="37">
      <t>クンレン</t>
    </rPh>
    <rPh sb="38" eb="40">
      <t>コウカ</t>
    </rPh>
    <rPh sb="41" eb="42">
      <t>タト</t>
    </rPh>
    <rPh sb="44" eb="46">
      <t>トウガイ</t>
    </rPh>
    <rPh sb="46" eb="49">
      <t>リヨウシャ</t>
    </rPh>
    <rPh sb="53" eb="54">
      <t>オヨ</t>
    </rPh>
    <rPh sb="60" eb="62">
      <t>カイゼン</t>
    </rPh>
    <rPh sb="62" eb="64">
      <t>ジョウキョウ</t>
    </rPh>
    <rPh sb="65" eb="66">
      <t>トウ</t>
    </rPh>
    <rPh sb="71" eb="73">
      <t>ヒョウカ</t>
    </rPh>
    <rPh sb="74" eb="75">
      <t>オコナ</t>
    </rPh>
    <rPh sb="80" eb="81">
      <t>ツキ</t>
    </rPh>
    <rPh sb="85" eb="86">
      <t>カイ</t>
    </rPh>
    <rPh sb="86" eb="88">
      <t>イジョウ</t>
    </rPh>
    <rPh sb="89" eb="92">
      <t>リヨウシャ</t>
    </rPh>
    <rPh sb="93" eb="95">
      <t>キョタク</t>
    </rPh>
    <rPh sb="96" eb="98">
      <t>ホウモン</t>
    </rPh>
    <rPh sb="100" eb="103">
      <t>リヨウシャ</t>
    </rPh>
    <rPh sb="104" eb="106">
      <t>キョタク</t>
    </rPh>
    <rPh sb="108" eb="110">
      <t>セイカツ</t>
    </rPh>
    <rPh sb="110" eb="112">
      <t>ジョウキョウ</t>
    </rPh>
    <rPh sb="113" eb="115">
      <t>キキョ</t>
    </rPh>
    <rPh sb="115" eb="117">
      <t>ドウサ</t>
    </rPh>
    <rPh sb="126" eb="127">
      <t>トウ</t>
    </rPh>
    <rPh sb="128" eb="130">
      <t>ジョウキョウ</t>
    </rPh>
    <rPh sb="132" eb="134">
      <t>カクニン</t>
    </rPh>
    <rPh sb="135" eb="136">
      <t>オコナ</t>
    </rPh>
    <rPh sb="138" eb="141">
      <t>リヨウシャ</t>
    </rPh>
    <rPh sb="141" eb="142">
      <t>トウ</t>
    </rPh>
    <rPh sb="143" eb="146">
      <t>リヨウシャ</t>
    </rPh>
    <rPh sb="146" eb="147">
      <t>マタ</t>
    </rPh>
    <rPh sb="150" eb="152">
      <t>カゾク</t>
    </rPh>
    <rPh sb="154" eb="155">
      <t>タイ</t>
    </rPh>
    <rPh sb="157" eb="159">
      <t>コベツ</t>
    </rPh>
    <rPh sb="159" eb="161">
      <t>キノウ</t>
    </rPh>
    <rPh sb="161" eb="163">
      <t>クンレン</t>
    </rPh>
    <rPh sb="164" eb="166">
      <t>ジッシ</t>
    </rPh>
    <rPh sb="166" eb="168">
      <t>ジョウキョウ</t>
    </rPh>
    <rPh sb="169" eb="171">
      <t>コベツ</t>
    </rPh>
    <rPh sb="171" eb="173">
      <t>キノウ</t>
    </rPh>
    <rPh sb="173" eb="175">
      <t>クンレン</t>
    </rPh>
    <rPh sb="176" eb="178">
      <t>コウカ</t>
    </rPh>
    <rPh sb="178" eb="179">
      <t>トウ</t>
    </rPh>
    <rPh sb="183" eb="185">
      <t>セツメイ</t>
    </rPh>
    <rPh sb="187" eb="189">
      <t>キロク</t>
    </rPh>
    <phoneticPr fontId="22"/>
  </si>
  <si>
    <t>　概ね3月ごとに1回以上、個別機能訓練の実施状況や個別機能訓練の効果等について、利用者を担当する介護支援専門員等にも適宜報告・相談し、利用者等の意向を確認の上、利用者に対する個別機能訓練の効果（例えば利用者のADL、IADL等の状況）等をふまえた個別機能訓練の目標の見直しや訓練項目の変更など、適切な対応を行っている。</t>
    <rPh sb="1" eb="2">
      <t>オオム</t>
    </rPh>
    <rPh sb="4" eb="5">
      <t>ツキ</t>
    </rPh>
    <rPh sb="9" eb="10">
      <t>カイ</t>
    </rPh>
    <rPh sb="10" eb="12">
      <t>イジョウ</t>
    </rPh>
    <rPh sb="13" eb="15">
      <t>コベツ</t>
    </rPh>
    <rPh sb="15" eb="17">
      <t>キノウ</t>
    </rPh>
    <rPh sb="17" eb="19">
      <t>クンレン</t>
    </rPh>
    <rPh sb="20" eb="22">
      <t>ジッシ</t>
    </rPh>
    <rPh sb="22" eb="24">
      <t>ジョウキョウ</t>
    </rPh>
    <rPh sb="25" eb="27">
      <t>コベツ</t>
    </rPh>
    <rPh sb="27" eb="29">
      <t>キノウ</t>
    </rPh>
    <rPh sb="29" eb="31">
      <t>クンレン</t>
    </rPh>
    <rPh sb="32" eb="34">
      <t>コウカ</t>
    </rPh>
    <rPh sb="34" eb="35">
      <t>トウ</t>
    </rPh>
    <rPh sb="40" eb="43">
      <t>リヨウシャ</t>
    </rPh>
    <rPh sb="44" eb="46">
      <t>タントウ</t>
    </rPh>
    <rPh sb="48" eb="55">
      <t>カイゴシエンセンモンイン</t>
    </rPh>
    <rPh sb="55" eb="56">
      <t>トウ</t>
    </rPh>
    <rPh sb="58" eb="60">
      <t>テキギ</t>
    </rPh>
    <rPh sb="60" eb="62">
      <t>ホウコク</t>
    </rPh>
    <rPh sb="63" eb="65">
      <t>ソウダン</t>
    </rPh>
    <rPh sb="67" eb="70">
      <t>リヨウシャ</t>
    </rPh>
    <rPh sb="70" eb="71">
      <t>トウ</t>
    </rPh>
    <rPh sb="72" eb="74">
      <t>イコウ</t>
    </rPh>
    <rPh sb="75" eb="77">
      <t>カクニン</t>
    </rPh>
    <rPh sb="78" eb="79">
      <t>ウエ</t>
    </rPh>
    <rPh sb="80" eb="83">
      <t>リヨウシャ</t>
    </rPh>
    <rPh sb="84" eb="85">
      <t>タイ</t>
    </rPh>
    <rPh sb="87" eb="89">
      <t>コベツ</t>
    </rPh>
    <rPh sb="89" eb="91">
      <t>キノウ</t>
    </rPh>
    <rPh sb="91" eb="93">
      <t>クンレン</t>
    </rPh>
    <rPh sb="94" eb="96">
      <t>コウカ</t>
    </rPh>
    <rPh sb="97" eb="98">
      <t>タト</t>
    </rPh>
    <rPh sb="100" eb="103">
      <t>リヨウシャ</t>
    </rPh>
    <rPh sb="112" eb="113">
      <t>トウ</t>
    </rPh>
    <rPh sb="114" eb="116">
      <t>ジョウキョウ</t>
    </rPh>
    <rPh sb="117" eb="118">
      <t>トウ</t>
    </rPh>
    <rPh sb="123" eb="125">
      <t>コベツ</t>
    </rPh>
    <rPh sb="125" eb="127">
      <t>キノウ</t>
    </rPh>
    <rPh sb="127" eb="129">
      <t>クンレン</t>
    </rPh>
    <rPh sb="130" eb="132">
      <t>モクヒョウ</t>
    </rPh>
    <rPh sb="133" eb="135">
      <t>ミナオ</t>
    </rPh>
    <rPh sb="137" eb="139">
      <t>クンレン</t>
    </rPh>
    <rPh sb="139" eb="141">
      <t>コウモク</t>
    </rPh>
    <rPh sb="142" eb="144">
      <t>ヘンコウ</t>
    </rPh>
    <rPh sb="147" eb="149">
      <t>テキセツ</t>
    </rPh>
    <rPh sb="150" eb="152">
      <t>タイオウ</t>
    </rPh>
    <rPh sb="153" eb="154">
      <t>オコナ</t>
    </rPh>
    <phoneticPr fontId="22"/>
  </si>
  <si>
    <t>　サービスの質の向上を図るため、LIFEへの提出情報及びフィードバック情報を活用し、利用者の状態に応じた個別機能訓練計画の作成、当該計画に基づく個別機能訓練の実施、当該実施内容の評価、その評価結果を踏まえた当該計画の見直し・改善の一連のサイクルにより、サービスの質の管理をしている。</t>
    <rPh sb="6" eb="7">
      <t>シツ</t>
    </rPh>
    <rPh sb="8" eb="10">
      <t>コウジョウ</t>
    </rPh>
    <rPh sb="11" eb="12">
      <t>ハカ</t>
    </rPh>
    <rPh sb="22" eb="24">
      <t>テイシュツ</t>
    </rPh>
    <rPh sb="24" eb="26">
      <t>ジョウホウ</t>
    </rPh>
    <rPh sb="26" eb="27">
      <t>オヨ</t>
    </rPh>
    <rPh sb="35" eb="37">
      <t>ジョウホウ</t>
    </rPh>
    <rPh sb="38" eb="40">
      <t>カツヨウ</t>
    </rPh>
    <rPh sb="42" eb="45">
      <t>リヨウシャ</t>
    </rPh>
    <rPh sb="46" eb="48">
      <t>ジョウタイ</t>
    </rPh>
    <rPh sb="49" eb="50">
      <t>オウ</t>
    </rPh>
    <rPh sb="52" eb="54">
      <t>コベツ</t>
    </rPh>
    <rPh sb="54" eb="56">
      <t>キノウ</t>
    </rPh>
    <rPh sb="56" eb="58">
      <t>クンレン</t>
    </rPh>
    <rPh sb="58" eb="60">
      <t>ケイカク</t>
    </rPh>
    <rPh sb="61" eb="63">
      <t>サクセイ</t>
    </rPh>
    <rPh sb="64" eb="66">
      <t>トウガイ</t>
    </rPh>
    <rPh sb="66" eb="68">
      <t>ケイカク</t>
    </rPh>
    <rPh sb="69" eb="70">
      <t>モト</t>
    </rPh>
    <rPh sb="72" eb="74">
      <t>コベツ</t>
    </rPh>
    <rPh sb="74" eb="76">
      <t>キノウ</t>
    </rPh>
    <rPh sb="76" eb="78">
      <t>クンレン</t>
    </rPh>
    <rPh sb="79" eb="81">
      <t>ジッシ</t>
    </rPh>
    <rPh sb="82" eb="84">
      <t>トウガイ</t>
    </rPh>
    <rPh sb="84" eb="86">
      <t>ジッシ</t>
    </rPh>
    <rPh sb="86" eb="88">
      <t>ナイヨウ</t>
    </rPh>
    <rPh sb="89" eb="91">
      <t>ヒョウカ</t>
    </rPh>
    <rPh sb="94" eb="96">
      <t>ヒョウカ</t>
    </rPh>
    <rPh sb="96" eb="98">
      <t>ケッカ</t>
    </rPh>
    <rPh sb="99" eb="100">
      <t>フ</t>
    </rPh>
    <rPh sb="103" eb="105">
      <t>トウガイ</t>
    </rPh>
    <rPh sb="105" eb="107">
      <t>ケイカク</t>
    </rPh>
    <rPh sb="108" eb="110">
      <t>ミナオ</t>
    </rPh>
    <rPh sb="112" eb="114">
      <t>カイゼン</t>
    </rPh>
    <rPh sb="115" eb="117">
      <t>イチレン</t>
    </rPh>
    <rPh sb="131" eb="132">
      <t>シツ</t>
    </rPh>
    <rPh sb="133" eb="135">
      <t>カンリ</t>
    </rPh>
    <phoneticPr fontId="22"/>
  </si>
  <si>
    <t>　サービスの質の向上を図るため、LIFEへの提出情報及びフィードバック情報を活用し、利用者の状態に応じた個別機能訓練計画の作成（Plan）、当該計画に基づく個別機能訓練の実施（Do）、当該実施内容の評価（Check）、その評価結果を踏まえた当該計画の見直し・改善（Action）の一連のサイクル（PDCAサイクル）により、サービスの質の管理を行っている。</t>
    <rPh sb="6" eb="7">
      <t>シツ</t>
    </rPh>
    <rPh sb="8" eb="10">
      <t>コウジョウ</t>
    </rPh>
    <rPh sb="11" eb="12">
      <t>ハカ</t>
    </rPh>
    <rPh sb="22" eb="24">
      <t>テイシュツ</t>
    </rPh>
    <rPh sb="24" eb="26">
      <t>ジョウホウ</t>
    </rPh>
    <rPh sb="26" eb="27">
      <t>オヨ</t>
    </rPh>
    <rPh sb="35" eb="37">
      <t>ジョウホウ</t>
    </rPh>
    <rPh sb="38" eb="40">
      <t>カツヨウ</t>
    </rPh>
    <rPh sb="42" eb="45">
      <t>リヨウシャ</t>
    </rPh>
    <rPh sb="46" eb="48">
      <t>ジョウタイ</t>
    </rPh>
    <rPh sb="49" eb="50">
      <t>オウ</t>
    </rPh>
    <rPh sb="52" eb="54">
      <t>コベツ</t>
    </rPh>
    <rPh sb="54" eb="56">
      <t>キノウ</t>
    </rPh>
    <rPh sb="56" eb="58">
      <t>クンレン</t>
    </rPh>
    <rPh sb="58" eb="60">
      <t>ケイカク</t>
    </rPh>
    <rPh sb="61" eb="63">
      <t>サクセイ</t>
    </rPh>
    <rPh sb="70" eb="72">
      <t>トウガイ</t>
    </rPh>
    <rPh sb="72" eb="74">
      <t>ケイカク</t>
    </rPh>
    <rPh sb="75" eb="76">
      <t>モト</t>
    </rPh>
    <rPh sb="78" eb="80">
      <t>コベツ</t>
    </rPh>
    <rPh sb="80" eb="82">
      <t>キノウ</t>
    </rPh>
    <rPh sb="82" eb="84">
      <t>クンレン</t>
    </rPh>
    <rPh sb="85" eb="87">
      <t>ジッシ</t>
    </rPh>
    <rPh sb="92" eb="94">
      <t>トウガイ</t>
    </rPh>
    <rPh sb="94" eb="96">
      <t>ジッシ</t>
    </rPh>
    <rPh sb="96" eb="98">
      <t>ナイヨウ</t>
    </rPh>
    <rPh sb="99" eb="101">
      <t>ヒョウカ</t>
    </rPh>
    <rPh sb="111" eb="113">
      <t>ヒョウカ</t>
    </rPh>
    <rPh sb="113" eb="115">
      <t>ケッカ</t>
    </rPh>
    <rPh sb="116" eb="117">
      <t>フ</t>
    </rPh>
    <rPh sb="120" eb="122">
      <t>トウガイ</t>
    </rPh>
    <rPh sb="122" eb="124">
      <t>ケイカク</t>
    </rPh>
    <rPh sb="125" eb="127">
      <t>ミナオ</t>
    </rPh>
    <rPh sb="129" eb="131">
      <t>カイゼン</t>
    </rPh>
    <rPh sb="140" eb="142">
      <t>イチレン</t>
    </rPh>
    <rPh sb="166" eb="167">
      <t>シツ</t>
    </rPh>
    <rPh sb="168" eb="170">
      <t>カンリ</t>
    </rPh>
    <rPh sb="171" eb="172">
      <t>オコナ</t>
    </rPh>
    <phoneticPr fontId="22"/>
  </si>
  <si>
    <t>問6</t>
    <phoneticPr fontId="22"/>
  </si>
  <si>
    <t>　厚生労働省へのADL値の提出は、LIFEを用いて行っている。
※LIFEの提出情報、提出頻度等については、「科学的介護情報システム（LIFE）関連加算に関する基本的考え方並びに事務処理手順及び様式例の提示について」を参照</t>
    <rPh sb="1" eb="3">
      <t>コウセイ</t>
    </rPh>
    <rPh sb="3" eb="6">
      <t>ロウドウショウ</t>
    </rPh>
    <rPh sb="11" eb="12">
      <t>チ</t>
    </rPh>
    <rPh sb="13" eb="15">
      <t>テイシュツ</t>
    </rPh>
    <rPh sb="22" eb="23">
      <t>モチ</t>
    </rPh>
    <rPh sb="25" eb="26">
      <t>オコナ</t>
    </rPh>
    <rPh sb="38" eb="40">
      <t>テイシュツ</t>
    </rPh>
    <rPh sb="40" eb="42">
      <t>ジョウホウ</t>
    </rPh>
    <rPh sb="43" eb="45">
      <t>テイシュツ</t>
    </rPh>
    <rPh sb="45" eb="47">
      <t>ヒンド</t>
    </rPh>
    <rPh sb="47" eb="48">
      <t>トウ</t>
    </rPh>
    <rPh sb="55" eb="58">
      <t>カガクテキ</t>
    </rPh>
    <rPh sb="58" eb="60">
      <t>カイゴ</t>
    </rPh>
    <rPh sb="60" eb="62">
      <t>ジョウホウ</t>
    </rPh>
    <rPh sb="72" eb="74">
      <t>カンレン</t>
    </rPh>
    <rPh sb="74" eb="76">
      <t>カサン</t>
    </rPh>
    <rPh sb="77" eb="78">
      <t>カン</t>
    </rPh>
    <rPh sb="80" eb="83">
      <t>キホンテキ</t>
    </rPh>
    <rPh sb="83" eb="84">
      <t>カンガ</t>
    </rPh>
    <rPh sb="85" eb="86">
      <t>カタ</t>
    </rPh>
    <rPh sb="86" eb="87">
      <t>ナラ</t>
    </rPh>
    <rPh sb="89" eb="91">
      <t>ジム</t>
    </rPh>
    <rPh sb="91" eb="93">
      <t>ショリ</t>
    </rPh>
    <rPh sb="93" eb="95">
      <t>テジュン</t>
    </rPh>
    <rPh sb="95" eb="96">
      <t>オヨ</t>
    </rPh>
    <rPh sb="97" eb="99">
      <t>ヨウシキ</t>
    </rPh>
    <rPh sb="99" eb="100">
      <t>レイ</t>
    </rPh>
    <rPh sb="101" eb="103">
      <t>テイジ</t>
    </rPh>
    <rPh sb="109" eb="111">
      <t>サンショウ</t>
    </rPh>
    <phoneticPr fontId="22"/>
  </si>
  <si>
    <t>　評価対象者全員について、評価対象利用期間の初月（評価対象利用開始月）と、当該月の翌月から起算して6月目（6月目にサービス利用がない場合については当該サービスの利用があった最終の月）において、ADLを評価し、その評価に基づく値（ADL値）を測定し、測定した日が属する月ごとに厚生労働省に当該測定を提出している。</t>
    <phoneticPr fontId="22"/>
  </si>
  <si>
    <t>　評価対象期間（※）の総数が10人以上である。
※当該事業所又は当該施設の利用期間（評価対象利用期間）が6月を超える者</t>
    <rPh sb="11" eb="13">
      <t>ソウスウ</t>
    </rPh>
    <rPh sb="16" eb="17">
      <t>ニン</t>
    </rPh>
    <rPh sb="17" eb="19">
      <t>イジョウ</t>
    </rPh>
    <rPh sb="25" eb="27">
      <t>トウガイ</t>
    </rPh>
    <rPh sb="27" eb="30">
      <t>ジギョウショ</t>
    </rPh>
    <rPh sb="30" eb="31">
      <t>マタ</t>
    </rPh>
    <rPh sb="32" eb="34">
      <t>トウガイ</t>
    </rPh>
    <rPh sb="34" eb="36">
      <t>シセツ</t>
    </rPh>
    <rPh sb="37" eb="39">
      <t>リヨウ</t>
    </rPh>
    <rPh sb="39" eb="41">
      <t>キカン</t>
    </rPh>
    <rPh sb="42" eb="44">
      <t>ヒョウカ</t>
    </rPh>
    <rPh sb="44" eb="46">
      <t>タイショウ</t>
    </rPh>
    <rPh sb="46" eb="48">
      <t>リヨウ</t>
    </rPh>
    <rPh sb="48" eb="50">
      <t>キカン</t>
    </rPh>
    <rPh sb="53" eb="54">
      <t>ツキ</t>
    </rPh>
    <rPh sb="55" eb="56">
      <t>コ</t>
    </rPh>
    <rPh sb="58" eb="59">
      <t>モノ</t>
    </rPh>
    <phoneticPr fontId="22"/>
  </si>
  <si>
    <t>　評価対象期間（別に「厚生労働大臣が定める期間※」をいう。）の満了日に属する月の翌月から12月以外の期間に限り、算定している。
※ADL維持等加算の算定を開始する月の前年の同月から起算して12月までの期間</t>
    <rPh sb="8" eb="9">
      <t>ベツ</t>
    </rPh>
    <rPh sb="11" eb="13">
      <t>コウセイ</t>
    </rPh>
    <rPh sb="13" eb="15">
      <t>ロウドウ</t>
    </rPh>
    <rPh sb="15" eb="17">
      <t>ダイジン</t>
    </rPh>
    <rPh sb="18" eb="19">
      <t>サダ</t>
    </rPh>
    <rPh sb="21" eb="23">
      <t>キカン</t>
    </rPh>
    <rPh sb="31" eb="33">
      <t>マンリョウ</t>
    </rPh>
    <rPh sb="33" eb="34">
      <t>ビ</t>
    </rPh>
    <rPh sb="35" eb="36">
      <t>ゾク</t>
    </rPh>
    <rPh sb="38" eb="39">
      <t>ツキ</t>
    </rPh>
    <rPh sb="40" eb="42">
      <t>ヨクゲツ</t>
    </rPh>
    <rPh sb="46" eb="47">
      <t>ガツ</t>
    </rPh>
    <rPh sb="47" eb="49">
      <t>イガイ</t>
    </rPh>
    <rPh sb="50" eb="52">
      <t>キカン</t>
    </rPh>
    <rPh sb="53" eb="54">
      <t>カギ</t>
    </rPh>
    <rPh sb="56" eb="58">
      <t>サンテイ</t>
    </rPh>
    <rPh sb="68" eb="70">
      <t>イジ</t>
    </rPh>
    <rPh sb="70" eb="71">
      <t>トウ</t>
    </rPh>
    <rPh sb="71" eb="73">
      <t>カサン</t>
    </rPh>
    <rPh sb="74" eb="76">
      <t>サンテイ</t>
    </rPh>
    <rPh sb="77" eb="79">
      <t>カイシ</t>
    </rPh>
    <rPh sb="81" eb="82">
      <t>ツキ</t>
    </rPh>
    <rPh sb="83" eb="85">
      <t>ゼンネン</t>
    </rPh>
    <rPh sb="86" eb="88">
      <t>ドウゲツ</t>
    </rPh>
    <rPh sb="90" eb="92">
      <t>キサン</t>
    </rPh>
    <rPh sb="96" eb="97">
      <t>ツキ</t>
    </rPh>
    <rPh sb="100" eb="102">
      <t>キカン</t>
    </rPh>
    <phoneticPr fontId="22"/>
  </si>
  <si>
    <t>　前年度又は算定日が属する月の前3月間の総数のうち、日常生活に支障を来すおそれのある症状又は行動が認められることから介護を必要とする認知症の者（日常生活自立度Ⅲ、Ⅳ又はMに該当する者を指す。）の占める割合が100分の15以上である。</t>
    <rPh sb="1" eb="4">
      <t>ゼンネンド</t>
    </rPh>
    <rPh sb="4" eb="5">
      <t>マタ</t>
    </rPh>
    <rPh sb="6" eb="8">
      <t>サンテイ</t>
    </rPh>
    <rPh sb="8" eb="9">
      <t>ビ</t>
    </rPh>
    <rPh sb="10" eb="11">
      <t>ゾク</t>
    </rPh>
    <rPh sb="13" eb="14">
      <t>ツキ</t>
    </rPh>
    <rPh sb="15" eb="16">
      <t>マエ</t>
    </rPh>
    <rPh sb="17" eb="18">
      <t>ツキ</t>
    </rPh>
    <rPh sb="18" eb="19">
      <t>カン</t>
    </rPh>
    <rPh sb="20" eb="22">
      <t>ソウスウ</t>
    </rPh>
    <rPh sb="26" eb="28">
      <t>ニチジョウ</t>
    </rPh>
    <rPh sb="28" eb="30">
      <t>セイカツ</t>
    </rPh>
    <rPh sb="31" eb="33">
      <t>シショウ</t>
    </rPh>
    <rPh sb="34" eb="35">
      <t>キタ</t>
    </rPh>
    <rPh sb="42" eb="44">
      <t>ショウジョウ</t>
    </rPh>
    <rPh sb="44" eb="45">
      <t>マタ</t>
    </rPh>
    <rPh sb="46" eb="48">
      <t>コウドウ</t>
    </rPh>
    <rPh sb="49" eb="50">
      <t>ミト</t>
    </rPh>
    <rPh sb="58" eb="60">
      <t>カイゴ</t>
    </rPh>
    <rPh sb="61" eb="63">
      <t>ヒツヨウ</t>
    </rPh>
    <rPh sb="66" eb="69">
      <t>ニンチショウ</t>
    </rPh>
    <rPh sb="70" eb="71">
      <t>モノ</t>
    </rPh>
    <rPh sb="72" eb="74">
      <t>ニチジョウ</t>
    </rPh>
    <rPh sb="74" eb="76">
      <t>セイカツ</t>
    </rPh>
    <rPh sb="76" eb="79">
      <t>ジリツド</t>
    </rPh>
    <rPh sb="82" eb="83">
      <t>マタ</t>
    </rPh>
    <rPh sb="86" eb="88">
      <t>ガイトウ</t>
    </rPh>
    <rPh sb="90" eb="91">
      <t>モノ</t>
    </rPh>
    <rPh sb="92" eb="93">
      <t>サ</t>
    </rPh>
    <rPh sb="97" eb="98">
      <t>シ</t>
    </rPh>
    <rPh sb="100" eb="102">
      <t>ワリアイ</t>
    </rPh>
    <rPh sb="106" eb="107">
      <t>ブン</t>
    </rPh>
    <rPh sb="110" eb="112">
      <t>イジョウ</t>
    </rPh>
    <phoneticPr fontId="22"/>
  </si>
  <si>
    <t>　地域密着型通所介護を行う時間帯を通じて、専らサービス提供に当たる認知症介護の指導に係る専門的な研修、認知症介護に係る実践的な研修等を修了した者を1名以上配置している。</t>
    <rPh sb="1" eb="10">
      <t>チイキミッチャクガタツウショカイゴ</t>
    </rPh>
    <rPh sb="11" eb="12">
      <t>オコナ</t>
    </rPh>
    <rPh sb="13" eb="16">
      <t>ジカンタイ</t>
    </rPh>
    <rPh sb="17" eb="18">
      <t>ツウ</t>
    </rPh>
    <rPh sb="21" eb="22">
      <t>モッパ</t>
    </rPh>
    <rPh sb="27" eb="29">
      <t>テイキョウ</t>
    </rPh>
    <rPh sb="30" eb="31">
      <t>ア</t>
    </rPh>
    <rPh sb="33" eb="36">
      <t>ニンチショウ</t>
    </rPh>
    <rPh sb="36" eb="38">
      <t>カイゴ</t>
    </rPh>
    <rPh sb="39" eb="41">
      <t>シドウ</t>
    </rPh>
    <rPh sb="42" eb="43">
      <t>カカ</t>
    </rPh>
    <rPh sb="44" eb="47">
      <t>センモンテキ</t>
    </rPh>
    <rPh sb="48" eb="50">
      <t>ケンシュウ</t>
    </rPh>
    <rPh sb="51" eb="54">
      <t>ニンチショウ</t>
    </rPh>
    <rPh sb="54" eb="56">
      <t>カイゴ</t>
    </rPh>
    <rPh sb="57" eb="58">
      <t>カカ</t>
    </rPh>
    <rPh sb="59" eb="62">
      <t>ジッセンテキ</t>
    </rPh>
    <rPh sb="63" eb="65">
      <t>ケンシュウ</t>
    </rPh>
    <rPh sb="65" eb="66">
      <t>トウ</t>
    </rPh>
    <rPh sb="67" eb="69">
      <t>シュウリョウ</t>
    </rPh>
    <rPh sb="71" eb="72">
      <t>モノ</t>
    </rPh>
    <rPh sb="74" eb="75">
      <t>メイ</t>
    </rPh>
    <rPh sb="75" eb="77">
      <t>イジョウ</t>
    </rPh>
    <rPh sb="77" eb="79">
      <t>ハイチ</t>
    </rPh>
    <phoneticPr fontId="22"/>
  </si>
  <si>
    <t>　事業所の従業者に対する「認知症ケアに関する事例の検討や技術指導に係る会議」を定期的に開催している。</t>
    <phoneticPr fontId="2"/>
  </si>
  <si>
    <t>　個別の担当者を中心に当該利用者の特性やニーズに応じたサービス提供を行っている。</t>
    <phoneticPr fontId="22"/>
  </si>
  <si>
    <t>　事業所の従業者として又は外部（他の介護事業所（栄養アセスメント加算の対象事業所に限る）、医療機関、介護保険施設（栄養マネジメント強化加算の算定要件として規定する員数を超えて管理栄養士を置いているもの又は常勤の管理栄養士を1名以上配置しているものに限る）又は公益社団法人日本栄養士会若しくは都道府県栄養士会が設置し、運営する栄養ケア・ステーション）との連携により管理栄養士を１名以上配置している。</t>
    <rPh sb="1" eb="4">
      <t>ジギョウショ</t>
    </rPh>
    <rPh sb="5" eb="8">
      <t>ジュウギョウシャ</t>
    </rPh>
    <rPh sb="11" eb="12">
      <t>マタ</t>
    </rPh>
    <rPh sb="13" eb="15">
      <t>ガイブ</t>
    </rPh>
    <rPh sb="57" eb="59">
      <t>エイヨウ</t>
    </rPh>
    <rPh sb="65" eb="67">
      <t>キョウカ</t>
    </rPh>
    <rPh sb="67" eb="69">
      <t>カサン</t>
    </rPh>
    <rPh sb="70" eb="72">
      <t>サンテイ</t>
    </rPh>
    <rPh sb="72" eb="74">
      <t>ヨウケン</t>
    </rPh>
    <rPh sb="77" eb="79">
      <t>キテイ</t>
    </rPh>
    <rPh sb="81" eb="82">
      <t>イン</t>
    </rPh>
    <rPh sb="82" eb="83">
      <t>スウ</t>
    </rPh>
    <rPh sb="84" eb="85">
      <t>コ</t>
    </rPh>
    <rPh sb="87" eb="89">
      <t>カンリ</t>
    </rPh>
    <rPh sb="89" eb="92">
      <t>エイヨウシ</t>
    </rPh>
    <rPh sb="93" eb="94">
      <t>オ</t>
    </rPh>
    <rPh sb="100" eb="101">
      <t>マタ</t>
    </rPh>
    <rPh sb="102" eb="104">
      <t>ジョウキン</t>
    </rPh>
    <rPh sb="105" eb="107">
      <t>カンリ</t>
    </rPh>
    <rPh sb="107" eb="110">
      <t>エイヨウシ</t>
    </rPh>
    <rPh sb="112" eb="113">
      <t>メイ</t>
    </rPh>
    <rPh sb="113" eb="115">
      <t>イジョウ</t>
    </rPh>
    <rPh sb="115" eb="117">
      <t>ハイチ</t>
    </rPh>
    <rPh sb="124" eb="125">
      <t>カギ</t>
    </rPh>
    <rPh sb="176" eb="178">
      <t>レンケイ</t>
    </rPh>
    <rPh sb="181" eb="183">
      <t>カンリ</t>
    </rPh>
    <rPh sb="183" eb="186">
      <t>エイヨウシ</t>
    </rPh>
    <rPh sb="188" eb="189">
      <t>メイ</t>
    </rPh>
    <rPh sb="189" eb="191">
      <t>イジョウ</t>
    </rPh>
    <rPh sb="191" eb="193">
      <t>ハイチ</t>
    </rPh>
    <phoneticPr fontId="22"/>
  </si>
  <si>
    <t>　3月に1回以上、①～④に掲げる手順により栄養アセスメントを行っている。あわせて、利用者の体重については、1月毎に測定している。</t>
    <rPh sb="2" eb="3">
      <t>ツキ</t>
    </rPh>
    <rPh sb="5" eb="6">
      <t>カイ</t>
    </rPh>
    <rPh sb="6" eb="8">
      <t>イジョウ</t>
    </rPh>
    <rPh sb="13" eb="14">
      <t>カカ</t>
    </rPh>
    <rPh sb="16" eb="18">
      <t>テジュン</t>
    </rPh>
    <rPh sb="21" eb="23">
      <t>エイヨウ</t>
    </rPh>
    <rPh sb="30" eb="31">
      <t>オコナ</t>
    </rPh>
    <rPh sb="41" eb="43">
      <t>リヨウ</t>
    </rPh>
    <rPh sb="43" eb="44">
      <t>シャ</t>
    </rPh>
    <rPh sb="45" eb="47">
      <t>タイジュウ</t>
    </rPh>
    <rPh sb="54" eb="55">
      <t>ツキ</t>
    </rPh>
    <rPh sb="55" eb="56">
      <t>ゴト</t>
    </rPh>
    <rPh sb="57" eb="59">
      <t>ソクテイ</t>
    </rPh>
    <phoneticPr fontId="22"/>
  </si>
  <si>
    <t>　おおむね3月ごとの評価の結果、継続的に管理栄養士等がサービス提供を行うことにより、栄養改善の効果が期待できると認められる者についてのみ、継続的に栄養改善サービスを提供している。</t>
    <rPh sb="6" eb="7">
      <t>ツキ</t>
    </rPh>
    <rPh sb="10" eb="12">
      <t>ヒョウカ</t>
    </rPh>
    <rPh sb="13" eb="15">
      <t>ケッカ</t>
    </rPh>
    <rPh sb="16" eb="19">
      <t>ケイゾクテキ</t>
    </rPh>
    <rPh sb="20" eb="22">
      <t>カンリ</t>
    </rPh>
    <rPh sb="22" eb="25">
      <t>エイヨウシ</t>
    </rPh>
    <rPh sb="25" eb="26">
      <t>トウ</t>
    </rPh>
    <rPh sb="31" eb="33">
      <t>テイキョウ</t>
    </rPh>
    <rPh sb="34" eb="35">
      <t>オコナ</t>
    </rPh>
    <rPh sb="42" eb="44">
      <t>エイヨウ</t>
    </rPh>
    <rPh sb="44" eb="46">
      <t>カイゼン</t>
    </rPh>
    <rPh sb="47" eb="49">
      <t>コウカ</t>
    </rPh>
    <rPh sb="50" eb="52">
      <t>キタイ</t>
    </rPh>
    <rPh sb="56" eb="57">
      <t>ミト</t>
    </rPh>
    <rPh sb="61" eb="62">
      <t>モノ</t>
    </rPh>
    <rPh sb="69" eb="72">
      <t>ケイゾクテキ</t>
    </rPh>
    <rPh sb="73" eb="75">
      <t>エイヨウ</t>
    </rPh>
    <rPh sb="75" eb="77">
      <t>カイゼン</t>
    </rPh>
    <rPh sb="82" eb="84">
      <t>テイキョウ</t>
    </rPh>
    <phoneticPr fontId="22"/>
  </si>
  <si>
    <t>　3月以内の期間に限り、1月の算定回数は2回以下としている。</t>
    <rPh sb="2" eb="3">
      <t>ツキ</t>
    </rPh>
    <rPh sb="3" eb="5">
      <t>イナイ</t>
    </rPh>
    <rPh sb="6" eb="8">
      <t>キカン</t>
    </rPh>
    <rPh sb="9" eb="10">
      <t>カギ</t>
    </rPh>
    <rPh sb="13" eb="14">
      <t>ツキ</t>
    </rPh>
    <rPh sb="15" eb="17">
      <t>サンテイ</t>
    </rPh>
    <rPh sb="17" eb="19">
      <t>カイスウ</t>
    </rPh>
    <rPh sb="21" eb="22">
      <t>カイ</t>
    </rPh>
    <rPh sb="22" eb="24">
      <t>イカ</t>
    </rPh>
    <phoneticPr fontId="22"/>
  </si>
  <si>
    <t>　事業所の従業者として又は外部（他の介護事業所（栄養改善加算の対象事業所に限る）、医療機関、介護保険施設（栄養マネジメント強化加算の算定要件として規定する員数を超えて管理栄養士を置いているもの又は常勤の管理栄養士を1名以上配置しているものに限る）又は公益社団法人日本栄養士会若しくは都道府県栄養士会が設置し、運営する栄養ケア・ステーション）との連携により管理栄養士を1名以上配置している。</t>
    <rPh sb="1" eb="4">
      <t>ジギョウショ</t>
    </rPh>
    <rPh sb="5" eb="8">
      <t>ジュウギョウシャ</t>
    </rPh>
    <rPh sb="11" eb="12">
      <t>マタ</t>
    </rPh>
    <rPh sb="13" eb="15">
      <t>ガイブ</t>
    </rPh>
    <rPh sb="16" eb="17">
      <t>タ</t>
    </rPh>
    <rPh sb="18" eb="20">
      <t>カイゴ</t>
    </rPh>
    <rPh sb="20" eb="23">
      <t>ジギョウショ</t>
    </rPh>
    <rPh sb="24" eb="26">
      <t>エイヨウ</t>
    </rPh>
    <rPh sb="26" eb="28">
      <t>カイゼン</t>
    </rPh>
    <rPh sb="28" eb="30">
      <t>カサン</t>
    </rPh>
    <rPh sb="31" eb="33">
      <t>タイショウ</t>
    </rPh>
    <rPh sb="33" eb="36">
      <t>ジギョウショ</t>
    </rPh>
    <rPh sb="37" eb="38">
      <t>カギ</t>
    </rPh>
    <rPh sb="41" eb="43">
      <t>イリョウ</t>
    </rPh>
    <rPh sb="43" eb="45">
      <t>キカン</t>
    </rPh>
    <rPh sb="46" eb="48">
      <t>カイゴ</t>
    </rPh>
    <rPh sb="48" eb="50">
      <t>ホケン</t>
    </rPh>
    <rPh sb="50" eb="52">
      <t>シセツ</t>
    </rPh>
    <rPh sb="53" eb="55">
      <t>エイヨウ</t>
    </rPh>
    <rPh sb="61" eb="63">
      <t>キョウカ</t>
    </rPh>
    <rPh sb="63" eb="65">
      <t>カサン</t>
    </rPh>
    <rPh sb="66" eb="68">
      <t>サンテイ</t>
    </rPh>
    <rPh sb="68" eb="70">
      <t>ヨウケン</t>
    </rPh>
    <rPh sb="73" eb="75">
      <t>キテイ</t>
    </rPh>
    <rPh sb="77" eb="79">
      <t>インスウ</t>
    </rPh>
    <rPh sb="80" eb="81">
      <t>コ</t>
    </rPh>
    <rPh sb="83" eb="85">
      <t>カンリ</t>
    </rPh>
    <rPh sb="85" eb="88">
      <t>エイヨウシ</t>
    </rPh>
    <rPh sb="89" eb="90">
      <t>オ</t>
    </rPh>
    <rPh sb="96" eb="97">
      <t>マタ</t>
    </rPh>
    <rPh sb="98" eb="100">
      <t>ジョウキン</t>
    </rPh>
    <rPh sb="101" eb="103">
      <t>カンリ</t>
    </rPh>
    <rPh sb="103" eb="106">
      <t>エイヨウシ</t>
    </rPh>
    <rPh sb="108" eb="109">
      <t>メイ</t>
    </rPh>
    <rPh sb="109" eb="111">
      <t>イジョウ</t>
    </rPh>
    <rPh sb="111" eb="113">
      <t>ハイチ</t>
    </rPh>
    <rPh sb="120" eb="121">
      <t>カギ</t>
    </rPh>
    <rPh sb="123" eb="124">
      <t>マタ</t>
    </rPh>
    <rPh sb="125" eb="127">
      <t>コウエキ</t>
    </rPh>
    <rPh sb="127" eb="129">
      <t>シャダン</t>
    </rPh>
    <rPh sb="129" eb="131">
      <t>ホウジン</t>
    </rPh>
    <rPh sb="131" eb="133">
      <t>ニホン</t>
    </rPh>
    <rPh sb="133" eb="136">
      <t>エイヨウシ</t>
    </rPh>
    <rPh sb="136" eb="137">
      <t>カイ</t>
    </rPh>
    <rPh sb="137" eb="138">
      <t>モ</t>
    </rPh>
    <rPh sb="141" eb="145">
      <t>トドウフケン</t>
    </rPh>
    <rPh sb="145" eb="148">
      <t>エイヨウシ</t>
    </rPh>
    <rPh sb="148" eb="149">
      <t>カイ</t>
    </rPh>
    <rPh sb="150" eb="152">
      <t>セッチ</t>
    </rPh>
    <rPh sb="154" eb="156">
      <t>ウンエイ</t>
    </rPh>
    <rPh sb="158" eb="160">
      <t>エイヨウ</t>
    </rPh>
    <rPh sb="172" eb="174">
      <t>レンケイ</t>
    </rPh>
    <rPh sb="177" eb="179">
      <t>カンリ</t>
    </rPh>
    <rPh sb="179" eb="182">
      <t>エイヨウシ</t>
    </rPh>
    <rPh sb="184" eb="185">
      <t>メイ</t>
    </rPh>
    <rPh sb="185" eb="187">
      <t>イジョウ</t>
    </rPh>
    <rPh sb="187" eb="189">
      <t>ハイチ</t>
    </rPh>
    <phoneticPr fontId="22"/>
  </si>
  <si>
    <t>　次のような問題がある者について、問2に該当するか適宜確認している。</t>
    <rPh sb="1" eb="2">
      <t>ツギ</t>
    </rPh>
    <rPh sb="6" eb="8">
      <t>モンダイ</t>
    </rPh>
    <rPh sb="11" eb="12">
      <t>モノ</t>
    </rPh>
    <rPh sb="17" eb="18">
      <t>トイ</t>
    </rPh>
    <rPh sb="20" eb="22">
      <t>ガイトウ</t>
    </rPh>
    <rPh sb="25" eb="27">
      <t>テキギ</t>
    </rPh>
    <rPh sb="27" eb="29">
      <t>カクニン</t>
    </rPh>
    <phoneticPr fontId="22"/>
  </si>
  <si>
    <t>　利用者ごとの低栄養状態のリスクを利用開始時に把握している。</t>
    <rPh sb="1" eb="4">
      <t>リヨウシャ</t>
    </rPh>
    <rPh sb="7" eb="8">
      <t>テイ</t>
    </rPh>
    <rPh sb="8" eb="10">
      <t>エイヨウ</t>
    </rPh>
    <rPh sb="10" eb="12">
      <t>ジョウタイ</t>
    </rPh>
    <rPh sb="17" eb="19">
      <t>リヨウ</t>
    </rPh>
    <rPh sb="19" eb="21">
      <t>カイシ</t>
    </rPh>
    <rPh sb="21" eb="22">
      <t>ジ</t>
    </rPh>
    <rPh sb="23" eb="25">
      <t>ハアク</t>
    </rPh>
    <phoneticPr fontId="22"/>
  </si>
  <si>
    <t>　利用開始時に、管理栄養士が中心となって、利用者ごとの摂食・嚥下機能及び食形態にも配慮しつつ、栄養状態に関する解決すべき課題の把握（栄養アセスメント）を行い、管理栄養士等（管理栄養士、看護職員、介護職員、生活相談員その他の職種の者）が共同して、栄養食事相談に関する事項（食事に関する内容の説明等）、解決すべき栄養管理上の課題等に対し取り組むべき事項等を記載した栄養ケア計画を作成している。</t>
    <rPh sb="1" eb="3">
      <t>リヨウ</t>
    </rPh>
    <rPh sb="3" eb="5">
      <t>カイシ</t>
    </rPh>
    <rPh sb="5" eb="6">
      <t>ジ</t>
    </rPh>
    <rPh sb="8" eb="10">
      <t>カンリ</t>
    </rPh>
    <rPh sb="10" eb="13">
      <t>エイヨウシ</t>
    </rPh>
    <rPh sb="14" eb="16">
      <t>チュウシン</t>
    </rPh>
    <rPh sb="21" eb="24">
      <t>リヨウシャ</t>
    </rPh>
    <rPh sb="27" eb="29">
      <t>セッショク</t>
    </rPh>
    <rPh sb="30" eb="32">
      <t>エンゲ</t>
    </rPh>
    <rPh sb="32" eb="34">
      <t>キノウ</t>
    </rPh>
    <rPh sb="34" eb="35">
      <t>オヨ</t>
    </rPh>
    <rPh sb="36" eb="37">
      <t>ショク</t>
    </rPh>
    <rPh sb="37" eb="39">
      <t>ケイタイ</t>
    </rPh>
    <rPh sb="41" eb="43">
      <t>ハイリョ</t>
    </rPh>
    <rPh sb="47" eb="49">
      <t>エイヨウ</t>
    </rPh>
    <rPh sb="49" eb="51">
      <t>ジョウタイ</t>
    </rPh>
    <rPh sb="52" eb="53">
      <t>カン</t>
    </rPh>
    <rPh sb="55" eb="57">
      <t>カイケツ</t>
    </rPh>
    <rPh sb="60" eb="62">
      <t>カダイ</t>
    </rPh>
    <rPh sb="63" eb="65">
      <t>ハアク</t>
    </rPh>
    <rPh sb="66" eb="68">
      <t>エイヨウ</t>
    </rPh>
    <rPh sb="76" eb="77">
      <t>オコナ</t>
    </rPh>
    <rPh sb="86" eb="88">
      <t>カンリ</t>
    </rPh>
    <rPh sb="88" eb="91">
      <t>エイヨウシ</t>
    </rPh>
    <rPh sb="92" eb="94">
      <t>カンゴ</t>
    </rPh>
    <rPh sb="94" eb="96">
      <t>ショクイン</t>
    </rPh>
    <rPh sb="97" eb="99">
      <t>カイゴ</t>
    </rPh>
    <rPh sb="99" eb="101">
      <t>ショクイン</t>
    </rPh>
    <rPh sb="102" eb="104">
      <t>セイカツ</t>
    </rPh>
    <rPh sb="104" eb="107">
      <t>ソウダンイン</t>
    </rPh>
    <rPh sb="109" eb="110">
      <t>タ</t>
    </rPh>
    <rPh sb="111" eb="113">
      <t>ショクシュ</t>
    </rPh>
    <rPh sb="114" eb="115">
      <t>モノ</t>
    </rPh>
    <rPh sb="117" eb="119">
      <t>キョウドウ</t>
    </rPh>
    <rPh sb="122" eb="124">
      <t>エイヨウ</t>
    </rPh>
    <rPh sb="124" eb="126">
      <t>ショクジ</t>
    </rPh>
    <rPh sb="126" eb="128">
      <t>ソウダン</t>
    </rPh>
    <rPh sb="129" eb="130">
      <t>カン</t>
    </rPh>
    <rPh sb="132" eb="134">
      <t>ジコウ</t>
    </rPh>
    <rPh sb="135" eb="137">
      <t>ショクジ</t>
    </rPh>
    <rPh sb="138" eb="139">
      <t>カン</t>
    </rPh>
    <rPh sb="141" eb="143">
      <t>ナイヨウ</t>
    </rPh>
    <rPh sb="144" eb="146">
      <t>セツメイ</t>
    </rPh>
    <rPh sb="146" eb="147">
      <t>トウ</t>
    </rPh>
    <rPh sb="149" eb="151">
      <t>カイケツ</t>
    </rPh>
    <rPh sb="154" eb="156">
      <t>エイヨウ</t>
    </rPh>
    <rPh sb="156" eb="158">
      <t>カンリ</t>
    </rPh>
    <rPh sb="158" eb="159">
      <t>ジョウ</t>
    </rPh>
    <rPh sb="160" eb="162">
      <t>カダイ</t>
    </rPh>
    <rPh sb="162" eb="163">
      <t>トウ</t>
    </rPh>
    <rPh sb="164" eb="165">
      <t>タイ</t>
    </rPh>
    <rPh sb="166" eb="167">
      <t>ト</t>
    </rPh>
    <rPh sb="168" eb="169">
      <t>ク</t>
    </rPh>
    <rPh sb="172" eb="174">
      <t>ジコウ</t>
    </rPh>
    <rPh sb="174" eb="175">
      <t>トウ</t>
    </rPh>
    <rPh sb="176" eb="178">
      <t>キサイ</t>
    </rPh>
    <rPh sb="180" eb="182">
      <t>エイヨウ</t>
    </rPh>
    <rPh sb="184" eb="186">
      <t>ケイカク</t>
    </rPh>
    <rPh sb="187" eb="189">
      <t>サクセイ</t>
    </rPh>
    <phoneticPr fontId="22"/>
  </si>
  <si>
    <t>　作成した栄養ケア計画については、栄養改善サービスの対象となる利用者又はその家族に説明し、その同意を得ている。</t>
    <rPh sb="1" eb="3">
      <t>サクセイ</t>
    </rPh>
    <rPh sb="5" eb="7">
      <t>エイヨウ</t>
    </rPh>
    <rPh sb="9" eb="11">
      <t>ケイカク</t>
    </rPh>
    <rPh sb="17" eb="19">
      <t>エイヨウ</t>
    </rPh>
    <rPh sb="19" eb="21">
      <t>カイゼン</t>
    </rPh>
    <rPh sb="26" eb="28">
      <t>タイショウ</t>
    </rPh>
    <rPh sb="31" eb="34">
      <t>リヨウシャ</t>
    </rPh>
    <rPh sb="34" eb="35">
      <t>マタ</t>
    </rPh>
    <rPh sb="38" eb="40">
      <t>カゾク</t>
    </rPh>
    <rPh sb="41" eb="43">
      <t>セツメイ</t>
    </rPh>
    <rPh sb="47" eb="49">
      <t>ドウイ</t>
    </rPh>
    <rPh sb="50" eb="51">
      <t>エ</t>
    </rPh>
    <phoneticPr fontId="22"/>
  </si>
  <si>
    <t>　栄養ケア計画に従い、必要に応じて当該利用者の居宅を訪問し、管理栄養士等が栄養改善サービスを行っているとともに、利用者の栄養状態を定期的に記録している。</t>
    <rPh sb="1" eb="3">
      <t>エイヨウ</t>
    </rPh>
    <rPh sb="5" eb="7">
      <t>ケイカク</t>
    </rPh>
    <rPh sb="8" eb="9">
      <t>モト</t>
    </rPh>
    <rPh sb="12" eb="14">
      <t>ヒツヨウ</t>
    </rPh>
    <rPh sb="15" eb="16">
      <t>オウ</t>
    </rPh>
    <rPh sb="18" eb="20">
      <t>トウガイ</t>
    </rPh>
    <rPh sb="20" eb="23">
      <t>リヨウシャ</t>
    </rPh>
    <rPh sb="24" eb="26">
      <t>キョタク</t>
    </rPh>
    <rPh sb="27" eb="29">
      <t>ホウモン</t>
    </rPh>
    <rPh sb="31" eb="33">
      <t>カンリ</t>
    </rPh>
    <rPh sb="33" eb="36">
      <t>エイヨウシ</t>
    </rPh>
    <rPh sb="36" eb="37">
      <t>トウ</t>
    </rPh>
    <rPh sb="38" eb="40">
      <t>エイヨウ</t>
    </rPh>
    <rPh sb="40" eb="42">
      <t>カイゼン</t>
    </rPh>
    <rPh sb="47" eb="48">
      <t>オコナ</t>
    </rPh>
    <rPh sb="57" eb="60">
      <t>リヨウシャ</t>
    </rPh>
    <rPh sb="61" eb="63">
      <t>エイヨウ</t>
    </rPh>
    <rPh sb="63" eb="65">
      <t>ジョウタイ</t>
    </rPh>
    <rPh sb="66" eb="69">
      <t>テイキテキ</t>
    </rPh>
    <rPh sb="70" eb="72">
      <t>キロク</t>
    </rPh>
    <phoneticPr fontId="22"/>
  </si>
  <si>
    <t>　栄養ケア計画に基づき、管理栄養士等が利用者ごとに栄養改善サービスを提供し、その際栄養ケア計画に実施上の問題があれば直ちに当該計画を修正している。</t>
    <rPh sb="1" eb="3">
      <t>エイヨウ</t>
    </rPh>
    <rPh sb="5" eb="7">
      <t>ケイカク</t>
    </rPh>
    <rPh sb="8" eb="9">
      <t>モト</t>
    </rPh>
    <rPh sb="12" eb="14">
      <t>カンリ</t>
    </rPh>
    <rPh sb="14" eb="17">
      <t>エイヨウシ</t>
    </rPh>
    <rPh sb="17" eb="18">
      <t>トウ</t>
    </rPh>
    <rPh sb="19" eb="22">
      <t>リヨウシャ</t>
    </rPh>
    <rPh sb="25" eb="27">
      <t>エイヨウ</t>
    </rPh>
    <rPh sb="27" eb="29">
      <t>カイゼン</t>
    </rPh>
    <rPh sb="34" eb="36">
      <t>テイキョウ</t>
    </rPh>
    <rPh sb="40" eb="41">
      <t>サイ</t>
    </rPh>
    <rPh sb="41" eb="43">
      <t>エイヨウ</t>
    </rPh>
    <rPh sb="45" eb="47">
      <t>ケイカク</t>
    </rPh>
    <rPh sb="48" eb="50">
      <t>ジッシ</t>
    </rPh>
    <rPh sb="50" eb="51">
      <t>ジョウ</t>
    </rPh>
    <rPh sb="52" eb="54">
      <t>モンダイ</t>
    </rPh>
    <rPh sb="58" eb="59">
      <t>タダ</t>
    </rPh>
    <rPh sb="61" eb="63">
      <t>トウガイ</t>
    </rPh>
    <rPh sb="63" eb="65">
      <t>ケイカク</t>
    </rPh>
    <rPh sb="66" eb="68">
      <t>シュウセイ</t>
    </rPh>
    <phoneticPr fontId="22"/>
  </si>
  <si>
    <t>　栄養改善サービスの提供に当たり、居宅における食事の状況を聞き取った結果、課題がある場合は、当該課題を解決するため、利用者又はその家族の同意を得て、当該利用者の居宅を訪問し、居宅での食事状況・食事環境等の具体的な課題の把握や、主として食事の準備をする者に対する栄養食事相談等の栄養改善サービスを提供している。</t>
    <rPh sb="1" eb="3">
      <t>エイヨウ</t>
    </rPh>
    <rPh sb="3" eb="5">
      <t>カイゼン</t>
    </rPh>
    <rPh sb="10" eb="12">
      <t>テイキョウ</t>
    </rPh>
    <rPh sb="13" eb="14">
      <t>ア</t>
    </rPh>
    <rPh sb="17" eb="19">
      <t>キョタク</t>
    </rPh>
    <rPh sb="23" eb="25">
      <t>ショクジ</t>
    </rPh>
    <rPh sb="26" eb="28">
      <t>ジョウキョウ</t>
    </rPh>
    <rPh sb="29" eb="30">
      <t>キ</t>
    </rPh>
    <rPh sb="31" eb="32">
      <t>ト</t>
    </rPh>
    <rPh sb="34" eb="36">
      <t>ケッカ</t>
    </rPh>
    <rPh sb="37" eb="39">
      <t>カダイ</t>
    </rPh>
    <rPh sb="42" eb="44">
      <t>バアイ</t>
    </rPh>
    <rPh sb="46" eb="48">
      <t>トウガイ</t>
    </rPh>
    <rPh sb="48" eb="50">
      <t>カダイ</t>
    </rPh>
    <rPh sb="51" eb="53">
      <t>カイケツ</t>
    </rPh>
    <rPh sb="58" eb="61">
      <t>リヨウシャ</t>
    </rPh>
    <rPh sb="61" eb="62">
      <t>マタ</t>
    </rPh>
    <rPh sb="65" eb="67">
      <t>カゾク</t>
    </rPh>
    <rPh sb="68" eb="70">
      <t>ドウイ</t>
    </rPh>
    <rPh sb="71" eb="72">
      <t>エ</t>
    </rPh>
    <rPh sb="74" eb="76">
      <t>トウガイ</t>
    </rPh>
    <rPh sb="76" eb="79">
      <t>リヨウシャ</t>
    </rPh>
    <rPh sb="80" eb="82">
      <t>キョタク</t>
    </rPh>
    <rPh sb="83" eb="85">
      <t>ホウモン</t>
    </rPh>
    <rPh sb="87" eb="89">
      <t>キョタク</t>
    </rPh>
    <rPh sb="91" eb="93">
      <t>ショクジ</t>
    </rPh>
    <rPh sb="93" eb="95">
      <t>ジョウキョウ</t>
    </rPh>
    <rPh sb="96" eb="98">
      <t>ショクジ</t>
    </rPh>
    <rPh sb="98" eb="100">
      <t>カンキョウ</t>
    </rPh>
    <rPh sb="100" eb="101">
      <t>トウ</t>
    </rPh>
    <rPh sb="102" eb="105">
      <t>グタイテキ</t>
    </rPh>
    <rPh sb="106" eb="108">
      <t>カダイ</t>
    </rPh>
    <rPh sb="109" eb="111">
      <t>ハアク</t>
    </rPh>
    <rPh sb="113" eb="114">
      <t>シュ</t>
    </rPh>
    <rPh sb="117" eb="119">
      <t>ショクジ</t>
    </rPh>
    <rPh sb="120" eb="122">
      <t>ジュンビ</t>
    </rPh>
    <rPh sb="125" eb="126">
      <t>モノ</t>
    </rPh>
    <rPh sb="127" eb="128">
      <t>タイ</t>
    </rPh>
    <rPh sb="130" eb="132">
      <t>エイヨウ</t>
    </rPh>
    <rPh sb="132" eb="134">
      <t>ショクジ</t>
    </rPh>
    <rPh sb="134" eb="136">
      <t>ソウダン</t>
    </rPh>
    <rPh sb="136" eb="137">
      <t>トウ</t>
    </rPh>
    <rPh sb="138" eb="140">
      <t>エイヨウ</t>
    </rPh>
    <rPh sb="140" eb="142">
      <t>カイゼン</t>
    </rPh>
    <rPh sb="147" eb="149">
      <t>テイキョウ</t>
    </rPh>
    <phoneticPr fontId="22"/>
  </si>
  <si>
    <t>　利用者の栄養状態に応じて、定期的に利用者の生活機能の状況を検討し、おおむね3月ごとに体重を測定する等により栄養状態の評価を行い、その結果を当該利用者を担当する介護支援専門員や主治の医師に対して情報提供している。</t>
    <phoneticPr fontId="22"/>
  </si>
  <si>
    <t>問11</t>
    <phoneticPr fontId="22"/>
  </si>
  <si>
    <t>問13</t>
    <phoneticPr fontId="22"/>
  </si>
  <si>
    <t>問14</t>
    <phoneticPr fontId="22"/>
  </si>
  <si>
    <t>　事業所の従業者が、利用開始時及び利用中6月ごとに利用者の口腔の健康状態のスクリーニング又は栄養状態のスクリーニングを行っている。</t>
    <rPh sb="1" eb="4">
      <t>ジギョウショ</t>
    </rPh>
    <rPh sb="5" eb="8">
      <t>ジュウギョウシャ</t>
    </rPh>
    <rPh sb="10" eb="12">
      <t>リヨウ</t>
    </rPh>
    <rPh sb="12" eb="14">
      <t>カイシ</t>
    </rPh>
    <rPh sb="14" eb="15">
      <t>ジ</t>
    </rPh>
    <rPh sb="15" eb="16">
      <t>オヨ</t>
    </rPh>
    <rPh sb="17" eb="20">
      <t>リヨウチュウ</t>
    </rPh>
    <rPh sb="21" eb="22">
      <t>ツキ</t>
    </rPh>
    <rPh sb="25" eb="28">
      <t>リヨウシャ</t>
    </rPh>
    <rPh sb="29" eb="31">
      <t>コウクウ</t>
    </rPh>
    <rPh sb="32" eb="34">
      <t>ケンコウ</t>
    </rPh>
    <rPh sb="34" eb="36">
      <t>ジョウタイ</t>
    </rPh>
    <rPh sb="44" eb="45">
      <t>マタ</t>
    </rPh>
    <rPh sb="46" eb="48">
      <t>エイヨウ</t>
    </rPh>
    <rPh sb="48" eb="50">
      <t>ジョウタイ</t>
    </rPh>
    <rPh sb="59" eb="60">
      <t>オコナ</t>
    </rPh>
    <phoneticPr fontId="22"/>
  </si>
  <si>
    <t>　利用開始時及び利用中6月ごとに利用者の口腔の健康状態について確認を行い、当該利用者の口腔の健康状態に関する情報（当該利用者の口腔の健康状態が低下しているおそれのある場合にあっては、その改善に必要な情報を含む。）を当該利用者を担当する介護支援専門員に提供している。</t>
    <rPh sb="1" eb="3">
      <t>リヨウ</t>
    </rPh>
    <rPh sb="3" eb="5">
      <t>カイシ</t>
    </rPh>
    <rPh sb="5" eb="6">
      <t>ジ</t>
    </rPh>
    <rPh sb="6" eb="7">
      <t>オヨ</t>
    </rPh>
    <rPh sb="8" eb="11">
      <t>リヨウチュウ</t>
    </rPh>
    <rPh sb="12" eb="13">
      <t>ツキ</t>
    </rPh>
    <rPh sb="16" eb="19">
      <t>リヨウシャ</t>
    </rPh>
    <rPh sb="20" eb="22">
      <t>コウクウ</t>
    </rPh>
    <rPh sb="23" eb="25">
      <t>ケンコウ</t>
    </rPh>
    <rPh sb="25" eb="27">
      <t>ジョウタイ</t>
    </rPh>
    <rPh sb="31" eb="33">
      <t>カクニン</t>
    </rPh>
    <rPh sb="34" eb="35">
      <t>オコナ</t>
    </rPh>
    <rPh sb="37" eb="39">
      <t>トウガイ</t>
    </rPh>
    <rPh sb="39" eb="42">
      <t>リヨウシャ</t>
    </rPh>
    <rPh sb="43" eb="45">
      <t>コウクウ</t>
    </rPh>
    <rPh sb="46" eb="48">
      <t>ケンコウ</t>
    </rPh>
    <rPh sb="48" eb="50">
      <t>ジョウタイ</t>
    </rPh>
    <rPh sb="51" eb="52">
      <t>カン</t>
    </rPh>
    <rPh sb="54" eb="56">
      <t>ジョウホウ</t>
    </rPh>
    <rPh sb="57" eb="59">
      <t>トウガイ</t>
    </rPh>
    <rPh sb="59" eb="62">
      <t>リヨウシャ</t>
    </rPh>
    <rPh sb="63" eb="65">
      <t>コウクウ</t>
    </rPh>
    <rPh sb="66" eb="68">
      <t>ケンコウ</t>
    </rPh>
    <rPh sb="68" eb="70">
      <t>ジョウタイ</t>
    </rPh>
    <rPh sb="71" eb="73">
      <t>テイカ</t>
    </rPh>
    <rPh sb="83" eb="85">
      <t>バアイ</t>
    </rPh>
    <rPh sb="93" eb="95">
      <t>カイゼン</t>
    </rPh>
    <rPh sb="96" eb="98">
      <t>ヒツヨウ</t>
    </rPh>
    <rPh sb="99" eb="101">
      <t>ジョウホウ</t>
    </rPh>
    <rPh sb="102" eb="103">
      <t>フク</t>
    </rPh>
    <rPh sb="107" eb="109">
      <t>トウガイ</t>
    </rPh>
    <rPh sb="109" eb="112">
      <t>リヨウシャ</t>
    </rPh>
    <rPh sb="113" eb="115">
      <t>タントウ</t>
    </rPh>
    <rPh sb="117" eb="124">
      <t>カイゴシエンセンモンイン</t>
    </rPh>
    <rPh sb="125" eb="127">
      <t>テイキョウ</t>
    </rPh>
    <phoneticPr fontId="22"/>
  </si>
  <si>
    <t>　利用開始時及び利用中6月ごとに利用者の栄養状態について確認を行い、当該利用者の栄養状態に関する情報（当該利用者が低栄養状態の場合にあっては、低栄養状態の改善に必要な情報を含む。）を当該利用者を担当する介護支援専門員に提供している。</t>
    <rPh sb="1" eb="3">
      <t>リヨウ</t>
    </rPh>
    <rPh sb="3" eb="5">
      <t>カイシ</t>
    </rPh>
    <rPh sb="5" eb="6">
      <t>ジ</t>
    </rPh>
    <rPh sb="6" eb="7">
      <t>オヨ</t>
    </rPh>
    <rPh sb="8" eb="11">
      <t>リヨウチュウ</t>
    </rPh>
    <rPh sb="12" eb="13">
      <t>ツキ</t>
    </rPh>
    <rPh sb="16" eb="19">
      <t>リヨウシャ</t>
    </rPh>
    <rPh sb="20" eb="22">
      <t>エイヨウ</t>
    </rPh>
    <rPh sb="22" eb="24">
      <t>ジョウタイ</t>
    </rPh>
    <rPh sb="28" eb="30">
      <t>カクニン</t>
    </rPh>
    <rPh sb="31" eb="32">
      <t>オコナ</t>
    </rPh>
    <rPh sb="34" eb="36">
      <t>トウガイ</t>
    </rPh>
    <rPh sb="36" eb="39">
      <t>リヨウシャ</t>
    </rPh>
    <rPh sb="40" eb="42">
      <t>エイヨウ</t>
    </rPh>
    <rPh sb="42" eb="44">
      <t>ジョウタイ</t>
    </rPh>
    <rPh sb="45" eb="46">
      <t>カン</t>
    </rPh>
    <rPh sb="48" eb="50">
      <t>ジョウホウ</t>
    </rPh>
    <rPh sb="51" eb="53">
      <t>トウガイ</t>
    </rPh>
    <rPh sb="53" eb="56">
      <t>リヨウシャ</t>
    </rPh>
    <rPh sb="57" eb="58">
      <t>テイ</t>
    </rPh>
    <rPh sb="58" eb="60">
      <t>エイヨウ</t>
    </rPh>
    <rPh sb="60" eb="62">
      <t>ジョウタイ</t>
    </rPh>
    <rPh sb="63" eb="65">
      <t>バアイ</t>
    </rPh>
    <rPh sb="71" eb="72">
      <t>テイ</t>
    </rPh>
    <rPh sb="72" eb="74">
      <t>エイヨウ</t>
    </rPh>
    <rPh sb="74" eb="76">
      <t>ジョウタイ</t>
    </rPh>
    <rPh sb="77" eb="79">
      <t>カイゼン</t>
    </rPh>
    <rPh sb="80" eb="82">
      <t>ヒツヨウ</t>
    </rPh>
    <rPh sb="83" eb="85">
      <t>ジョウホウ</t>
    </rPh>
    <rPh sb="86" eb="87">
      <t>フク</t>
    </rPh>
    <rPh sb="91" eb="93">
      <t>トウガイ</t>
    </rPh>
    <rPh sb="93" eb="96">
      <t>リヨウシャ</t>
    </rPh>
    <rPh sb="97" eb="99">
      <t>タントウ</t>
    </rPh>
    <rPh sb="101" eb="108">
      <t>カイゴシエンセンモンイン</t>
    </rPh>
    <rPh sb="109" eb="111">
      <t>テイキョウ</t>
    </rPh>
    <phoneticPr fontId="22"/>
  </si>
  <si>
    <t>①　口腔スクリーニング</t>
    <rPh sb="2" eb="4">
      <t>コウクウ</t>
    </rPh>
    <phoneticPr fontId="22"/>
  </si>
  <si>
    <t>②　栄養スクリーニング</t>
    <rPh sb="2" eb="4">
      <t>エイヨウ</t>
    </rPh>
    <phoneticPr fontId="22"/>
  </si>
  <si>
    <t>ⅰ</t>
    <phoneticPr fontId="22"/>
  </si>
  <si>
    <t>ⅱ</t>
    <phoneticPr fontId="22"/>
  </si>
  <si>
    <t>ⅲ</t>
    <phoneticPr fontId="22"/>
  </si>
  <si>
    <t>ⅳ</t>
    <phoneticPr fontId="22"/>
  </si>
  <si>
    <t>1～6月間で3％以上の体重の減少が認められる者又は「地域支援事業の実施について」に規定する基本チェックリストのNO.11の項目が「1」に該当する者</t>
    <rPh sb="3" eb="4">
      <t>ツキ</t>
    </rPh>
    <rPh sb="4" eb="5">
      <t>カン</t>
    </rPh>
    <rPh sb="8" eb="10">
      <t>イジョウ</t>
    </rPh>
    <rPh sb="11" eb="13">
      <t>タイジュウ</t>
    </rPh>
    <rPh sb="14" eb="16">
      <t>ゲンショウ</t>
    </rPh>
    <rPh sb="17" eb="18">
      <t>ミト</t>
    </rPh>
    <rPh sb="22" eb="23">
      <t>モノ</t>
    </rPh>
    <rPh sb="23" eb="24">
      <t>マタ</t>
    </rPh>
    <rPh sb="26" eb="28">
      <t>チイキ</t>
    </rPh>
    <rPh sb="28" eb="30">
      <t>シエン</t>
    </rPh>
    <rPh sb="30" eb="32">
      <t>ジギョウ</t>
    </rPh>
    <rPh sb="33" eb="35">
      <t>ジッシ</t>
    </rPh>
    <rPh sb="41" eb="43">
      <t>キテイ</t>
    </rPh>
    <rPh sb="45" eb="47">
      <t>キホン</t>
    </rPh>
    <rPh sb="61" eb="63">
      <t>コウモク</t>
    </rPh>
    <rPh sb="68" eb="70">
      <t>ガイトウ</t>
    </rPh>
    <rPh sb="72" eb="73">
      <t>モノ</t>
    </rPh>
    <phoneticPr fontId="22"/>
  </si>
  <si>
    <t>栄養アセスメント加算を算定している間である又は当該利用者が栄養改善加算の算定に係る栄養改善サービスを受けている間である若しくは当該栄養改善サービスが終了した日の属する月（栄養状態のスクリーニングを行った結果、栄養改善サービスが必要であると判断され、栄養改善サービスが必要であると判断され、栄養改善サービスが開始された日の属する月を除く。）である。</t>
    <rPh sb="0" eb="2">
      <t>エイヨウ</t>
    </rPh>
    <rPh sb="8" eb="10">
      <t>カサン</t>
    </rPh>
    <rPh sb="11" eb="13">
      <t>サンテイ</t>
    </rPh>
    <rPh sb="17" eb="18">
      <t>アイダ</t>
    </rPh>
    <rPh sb="21" eb="22">
      <t>マタ</t>
    </rPh>
    <rPh sb="23" eb="25">
      <t>トウガイ</t>
    </rPh>
    <rPh sb="25" eb="28">
      <t>リヨウシャ</t>
    </rPh>
    <rPh sb="29" eb="31">
      <t>エイヨウ</t>
    </rPh>
    <rPh sb="31" eb="33">
      <t>カイゼン</t>
    </rPh>
    <rPh sb="33" eb="35">
      <t>カサン</t>
    </rPh>
    <rPh sb="36" eb="38">
      <t>サンテイ</t>
    </rPh>
    <rPh sb="39" eb="40">
      <t>カカ</t>
    </rPh>
    <rPh sb="41" eb="43">
      <t>エイヨウ</t>
    </rPh>
    <rPh sb="43" eb="45">
      <t>カイゼン</t>
    </rPh>
    <rPh sb="50" eb="51">
      <t>ウ</t>
    </rPh>
    <rPh sb="55" eb="56">
      <t>アイダ</t>
    </rPh>
    <rPh sb="59" eb="60">
      <t>モ</t>
    </rPh>
    <rPh sb="63" eb="65">
      <t>トウガイ</t>
    </rPh>
    <rPh sb="65" eb="67">
      <t>エイヨウ</t>
    </rPh>
    <rPh sb="67" eb="69">
      <t>カイゼン</t>
    </rPh>
    <rPh sb="74" eb="76">
      <t>シュウリョウ</t>
    </rPh>
    <rPh sb="78" eb="79">
      <t>ヒ</t>
    </rPh>
    <rPh sb="80" eb="81">
      <t>ゾク</t>
    </rPh>
    <rPh sb="83" eb="84">
      <t>ツキ</t>
    </rPh>
    <rPh sb="85" eb="87">
      <t>エイヨウ</t>
    </rPh>
    <rPh sb="87" eb="89">
      <t>ジョウタイ</t>
    </rPh>
    <rPh sb="98" eb="99">
      <t>オコナ</t>
    </rPh>
    <rPh sb="101" eb="103">
      <t>ケッカ</t>
    </rPh>
    <rPh sb="104" eb="106">
      <t>エイヨウ</t>
    </rPh>
    <rPh sb="106" eb="108">
      <t>カイゼン</t>
    </rPh>
    <rPh sb="113" eb="115">
      <t>ヒツヨウ</t>
    </rPh>
    <rPh sb="119" eb="121">
      <t>ハンダン</t>
    </rPh>
    <rPh sb="124" eb="126">
      <t>エイヨウ</t>
    </rPh>
    <rPh sb="126" eb="128">
      <t>カイゼン</t>
    </rPh>
    <rPh sb="133" eb="135">
      <t>ヒツヨウ</t>
    </rPh>
    <rPh sb="139" eb="141">
      <t>ハンダン</t>
    </rPh>
    <rPh sb="144" eb="146">
      <t>エイヨウ</t>
    </rPh>
    <rPh sb="146" eb="148">
      <t>カイゼン</t>
    </rPh>
    <rPh sb="153" eb="155">
      <t>カイシ</t>
    </rPh>
    <rPh sb="158" eb="159">
      <t>ヒ</t>
    </rPh>
    <rPh sb="160" eb="161">
      <t>ゾク</t>
    </rPh>
    <rPh sb="163" eb="164">
      <t>ツキ</t>
    </rPh>
    <rPh sb="165" eb="166">
      <t>ノゾ</t>
    </rPh>
    <phoneticPr fontId="22"/>
  </si>
  <si>
    <t>当該利用者が口腔機能向上加算の算定に係る口腔機能向上サービスを受けている間である又は当該口腔機能向上サービスが終了した日の属する月（口腔の健康状態のスクリーニングを行った結果、口腔機能向上サービスが必要であると判断され、口腔機能向上サービスが開始された日の属する月を除く。）である。</t>
    <rPh sb="0" eb="2">
      <t>トウガイ</t>
    </rPh>
    <rPh sb="2" eb="5">
      <t>リヨウシャ</t>
    </rPh>
    <rPh sb="6" eb="8">
      <t>コウクウ</t>
    </rPh>
    <rPh sb="8" eb="10">
      <t>キノウ</t>
    </rPh>
    <rPh sb="10" eb="12">
      <t>コウジョウ</t>
    </rPh>
    <rPh sb="12" eb="14">
      <t>カサン</t>
    </rPh>
    <rPh sb="15" eb="17">
      <t>サンテイ</t>
    </rPh>
    <rPh sb="18" eb="19">
      <t>カカ</t>
    </rPh>
    <rPh sb="20" eb="22">
      <t>コウクウ</t>
    </rPh>
    <rPh sb="22" eb="24">
      <t>キノウ</t>
    </rPh>
    <rPh sb="24" eb="26">
      <t>コウジョウ</t>
    </rPh>
    <rPh sb="31" eb="32">
      <t>ウ</t>
    </rPh>
    <rPh sb="36" eb="37">
      <t>アイダ</t>
    </rPh>
    <rPh sb="40" eb="41">
      <t>マタ</t>
    </rPh>
    <rPh sb="42" eb="44">
      <t>トウガイ</t>
    </rPh>
    <rPh sb="44" eb="46">
      <t>コウクウ</t>
    </rPh>
    <rPh sb="46" eb="48">
      <t>キノウ</t>
    </rPh>
    <rPh sb="48" eb="50">
      <t>コウジョウ</t>
    </rPh>
    <rPh sb="55" eb="57">
      <t>シュウリョウ</t>
    </rPh>
    <rPh sb="59" eb="60">
      <t>ヒ</t>
    </rPh>
    <rPh sb="61" eb="62">
      <t>ゾク</t>
    </rPh>
    <rPh sb="64" eb="65">
      <t>ツキ</t>
    </rPh>
    <rPh sb="66" eb="68">
      <t>コウクウ</t>
    </rPh>
    <rPh sb="69" eb="71">
      <t>ケンコウ</t>
    </rPh>
    <rPh sb="71" eb="73">
      <t>ジョウタイ</t>
    </rPh>
    <rPh sb="82" eb="83">
      <t>オコナ</t>
    </rPh>
    <rPh sb="85" eb="87">
      <t>ケッカ</t>
    </rPh>
    <rPh sb="88" eb="90">
      <t>コウクウ</t>
    </rPh>
    <rPh sb="90" eb="92">
      <t>キノウ</t>
    </rPh>
    <rPh sb="92" eb="94">
      <t>コウジョウ</t>
    </rPh>
    <rPh sb="99" eb="101">
      <t>ヒツヨウ</t>
    </rPh>
    <rPh sb="105" eb="107">
      <t>ハンダン</t>
    </rPh>
    <rPh sb="110" eb="112">
      <t>コウクウ</t>
    </rPh>
    <rPh sb="112" eb="114">
      <t>キノウ</t>
    </rPh>
    <rPh sb="114" eb="116">
      <t>コウジョウ</t>
    </rPh>
    <rPh sb="121" eb="123">
      <t>カイシ</t>
    </rPh>
    <rPh sb="126" eb="127">
      <t>ヒ</t>
    </rPh>
    <rPh sb="128" eb="129">
      <t>ゾク</t>
    </rPh>
    <rPh sb="131" eb="132">
      <t>ツキ</t>
    </rPh>
    <rPh sb="133" eb="134">
      <t>ノゾ</t>
    </rPh>
    <phoneticPr fontId="22"/>
  </si>
  <si>
    <t>　介護職員等は、利用者全員の口腔の健康状態及び栄養状態を継続的に把握している。</t>
    <rPh sb="1" eb="3">
      <t>カイゴ</t>
    </rPh>
    <rPh sb="3" eb="5">
      <t>ショクイン</t>
    </rPh>
    <rPh sb="5" eb="6">
      <t>トウ</t>
    </rPh>
    <rPh sb="8" eb="11">
      <t>リヨウシャ</t>
    </rPh>
    <rPh sb="11" eb="13">
      <t>ゼンイン</t>
    </rPh>
    <rPh sb="14" eb="16">
      <t>コウクウ</t>
    </rPh>
    <rPh sb="17" eb="19">
      <t>ケンコウ</t>
    </rPh>
    <rPh sb="19" eb="21">
      <t>ジョウタイ</t>
    </rPh>
    <rPh sb="21" eb="22">
      <t>オヨ</t>
    </rPh>
    <rPh sb="23" eb="25">
      <t>エイヨウ</t>
    </rPh>
    <rPh sb="25" eb="27">
      <t>ジョウタイ</t>
    </rPh>
    <rPh sb="28" eb="31">
      <t>ケイゾクテキ</t>
    </rPh>
    <rPh sb="32" eb="34">
      <t>ハアク</t>
    </rPh>
    <phoneticPr fontId="22"/>
  </si>
  <si>
    <t>　口腔スクリーニング及び栄養スクリーニングは、利用者に対して、原則として一体的に実施している。</t>
    <rPh sb="1" eb="3">
      <t>コウクウ</t>
    </rPh>
    <rPh sb="10" eb="11">
      <t>オヨ</t>
    </rPh>
    <rPh sb="12" eb="14">
      <t>エイヨウ</t>
    </rPh>
    <rPh sb="23" eb="26">
      <t>リヨウシャ</t>
    </rPh>
    <rPh sb="27" eb="28">
      <t>タイ</t>
    </rPh>
    <rPh sb="31" eb="33">
      <t>ゲンソク</t>
    </rPh>
    <rPh sb="36" eb="39">
      <t>イッタイテキ</t>
    </rPh>
    <rPh sb="40" eb="42">
      <t>ジッシ</t>
    </rPh>
    <phoneticPr fontId="22"/>
  </si>
  <si>
    <t>　利用開始時及び6か月ごとの利用者の口腔の健康状態に関する情報を担当する介護支援専門員に提供している。</t>
    <rPh sb="1" eb="3">
      <t>リヨウ</t>
    </rPh>
    <rPh sb="3" eb="5">
      <t>カイシ</t>
    </rPh>
    <rPh sb="5" eb="6">
      <t>ジ</t>
    </rPh>
    <rPh sb="6" eb="7">
      <t>オヨ</t>
    </rPh>
    <rPh sb="10" eb="11">
      <t>ゲツ</t>
    </rPh>
    <rPh sb="14" eb="17">
      <t>リヨウシャ</t>
    </rPh>
    <rPh sb="18" eb="20">
      <t>コウクウ</t>
    </rPh>
    <rPh sb="21" eb="23">
      <t>ケンコウ</t>
    </rPh>
    <rPh sb="23" eb="25">
      <t>ジョウタイ</t>
    </rPh>
    <rPh sb="26" eb="27">
      <t>カン</t>
    </rPh>
    <rPh sb="29" eb="31">
      <t>ジョウホウ</t>
    </rPh>
    <rPh sb="32" eb="34">
      <t>タントウ</t>
    </rPh>
    <rPh sb="36" eb="38">
      <t>カイゴ</t>
    </rPh>
    <rPh sb="38" eb="40">
      <t>シエン</t>
    </rPh>
    <rPh sb="40" eb="43">
      <t>センモンイン</t>
    </rPh>
    <rPh sb="44" eb="46">
      <t>テイキョウ</t>
    </rPh>
    <phoneticPr fontId="22"/>
  </si>
  <si>
    <t>　利用開始時及び利用期間中6か月ごとの利用者の栄養状態に関する情報を当該利用者を担当する介護支援専門員に提供している。</t>
    <rPh sb="1" eb="3">
      <t>リヨウ</t>
    </rPh>
    <rPh sb="3" eb="5">
      <t>カイシ</t>
    </rPh>
    <rPh sb="5" eb="6">
      <t>ジ</t>
    </rPh>
    <rPh sb="6" eb="7">
      <t>オヨ</t>
    </rPh>
    <rPh sb="8" eb="10">
      <t>リヨウ</t>
    </rPh>
    <rPh sb="10" eb="13">
      <t>キカンチュウ</t>
    </rPh>
    <rPh sb="15" eb="16">
      <t>ゲツ</t>
    </rPh>
    <rPh sb="19" eb="22">
      <t>リヨウシャ</t>
    </rPh>
    <rPh sb="23" eb="25">
      <t>エイヨウ</t>
    </rPh>
    <rPh sb="25" eb="27">
      <t>ジョウタイ</t>
    </rPh>
    <rPh sb="28" eb="29">
      <t>カン</t>
    </rPh>
    <rPh sb="31" eb="33">
      <t>ジョウホウ</t>
    </rPh>
    <rPh sb="34" eb="36">
      <t>トウガイ</t>
    </rPh>
    <rPh sb="36" eb="39">
      <t>リヨウシャ</t>
    </rPh>
    <rPh sb="40" eb="42">
      <t>タントウ</t>
    </rPh>
    <rPh sb="44" eb="51">
      <t>カイゴシエンセンモンイン</t>
    </rPh>
    <rPh sb="52" eb="54">
      <t>テイキョウ</t>
    </rPh>
    <phoneticPr fontId="22"/>
  </si>
  <si>
    <t>算定日が属する月が、栄養アセスメント加算を算定している又は当該利用者が栄養改善加算の算定に係る栄養改善サービスを受けている間である若しくは当該栄養改善サービスが終了した日の属する月（栄養状態のスクリーニングを行った結果、栄養改善サービスが必要であると判断され、栄養改善サービスが開始された日の属する月を除く。）である。</t>
    <rPh sb="0" eb="2">
      <t>サンテイ</t>
    </rPh>
    <rPh sb="2" eb="3">
      <t>ビ</t>
    </rPh>
    <rPh sb="4" eb="5">
      <t>ゾク</t>
    </rPh>
    <rPh sb="7" eb="8">
      <t>ツキ</t>
    </rPh>
    <rPh sb="10" eb="12">
      <t>エイヨウ</t>
    </rPh>
    <rPh sb="18" eb="20">
      <t>カサン</t>
    </rPh>
    <rPh sb="21" eb="23">
      <t>サンテイ</t>
    </rPh>
    <rPh sb="27" eb="28">
      <t>マタ</t>
    </rPh>
    <rPh sb="29" eb="31">
      <t>トウガイ</t>
    </rPh>
    <rPh sb="31" eb="34">
      <t>リヨウシャ</t>
    </rPh>
    <rPh sb="35" eb="37">
      <t>エイヨウ</t>
    </rPh>
    <rPh sb="37" eb="39">
      <t>カイゼン</t>
    </rPh>
    <rPh sb="39" eb="41">
      <t>カサン</t>
    </rPh>
    <rPh sb="42" eb="44">
      <t>サンテイ</t>
    </rPh>
    <rPh sb="45" eb="46">
      <t>カカ</t>
    </rPh>
    <rPh sb="47" eb="49">
      <t>エイヨウ</t>
    </rPh>
    <rPh sb="49" eb="51">
      <t>カイゼン</t>
    </rPh>
    <rPh sb="56" eb="57">
      <t>ウ</t>
    </rPh>
    <rPh sb="61" eb="62">
      <t>アイダ</t>
    </rPh>
    <rPh sb="65" eb="66">
      <t>モ</t>
    </rPh>
    <rPh sb="69" eb="71">
      <t>トウガイ</t>
    </rPh>
    <rPh sb="71" eb="73">
      <t>エイヨウ</t>
    </rPh>
    <rPh sb="73" eb="75">
      <t>カイゼン</t>
    </rPh>
    <rPh sb="80" eb="82">
      <t>シュウリョウ</t>
    </rPh>
    <rPh sb="84" eb="85">
      <t>ヒ</t>
    </rPh>
    <rPh sb="86" eb="87">
      <t>ゾク</t>
    </rPh>
    <rPh sb="89" eb="90">
      <t>ツキ</t>
    </rPh>
    <rPh sb="91" eb="93">
      <t>エイヨウ</t>
    </rPh>
    <rPh sb="93" eb="95">
      <t>ジョウタイ</t>
    </rPh>
    <rPh sb="104" eb="105">
      <t>オコナ</t>
    </rPh>
    <rPh sb="107" eb="109">
      <t>ケッカ</t>
    </rPh>
    <rPh sb="110" eb="112">
      <t>エイヨウ</t>
    </rPh>
    <rPh sb="112" eb="114">
      <t>カイゼン</t>
    </rPh>
    <rPh sb="119" eb="121">
      <t>ヒツヨウ</t>
    </rPh>
    <rPh sb="125" eb="127">
      <t>ハンダン</t>
    </rPh>
    <rPh sb="130" eb="132">
      <t>エイヨウ</t>
    </rPh>
    <rPh sb="132" eb="134">
      <t>カイゼン</t>
    </rPh>
    <rPh sb="139" eb="141">
      <t>カイシ</t>
    </rPh>
    <rPh sb="144" eb="145">
      <t>ヒ</t>
    </rPh>
    <rPh sb="146" eb="147">
      <t>ゾク</t>
    </rPh>
    <rPh sb="149" eb="150">
      <t>ツキ</t>
    </rPh>
    <rPh sb="151" eb="152">
      <t>ノゾ</t>
    </rPh>
    <phoneticPr fontId="22"/>
  </si>
  <si>
    <t>算定日が属する月が、当該利用者が口腔機能向上加算の算定に係る口腔機能向上サービスを受けている間及び当該口腔機能向上サービスが終了した日の属する月（口腔の健康状態のスクリーニングを行った結果、口腔機能向上サービスが必要であると判断され、口腔機能向上サービスが開始された日の属する月を除く。）である。</t>
    <rPh sb="0" eb="2">
      <t>サンテイ</t>
    </rPh>
    <rPh sb="2" eb="3">
      <t>ビ</t>
    </rPh>
    <rPh sb="4" eb="5">
      <t>ゾク</t>
    </rPh>
    <rPh sb="7" eb="8">
      <t>ツキ</t>
    </rPh>
    <rPh sb="10" eb="12">
      <t>トウガイ</t>
    </rPh>
    <rPh sb="12" eb="15">
      <t>リヨウシャ</t>
    </rPh>
    <rPh sb="16" eb="18">
      <t>コウクウ</t>
    </rPh>
    <rPh sb="18" eb="20">
      <t>キノウ</t>
    </rPh>
    <rPh sb="20" eb="22">
      <t>コウジョウ</t>
    </rPh>
    <rPh sb="22" eb="24">
      <t>カサン</t>
    </rPh>
    <rPh sb="25" eb="27">
      <t>サンテイ</t>
    </rPh>
    <rPh sb="28" eb="29">
      <t>カカ</t>
    </rPh>
    <rPh sb="30" eb="32">
      <t>コウクウ</t>
    </rPh>
    <rPh sb="32" eb="34">
      <t>キノウ</t>
    </rPh>
    <rPh sb="34" eb="36">
      <t>コウジョウ</t>
    </rPh>
    <rPh sb="41" eb="42">
      <t>ウ</t>
    </rPh>
    <rPh sb="46" eb="47">
      <t>アイダ</t>
    </rPh>
    <rPh sb="47" eb="48">
      <t>オヨ</t>
    </rPh>
    <rPh sb="49" eb="51">
      <t>トウガイ</t>
    </rPh>
    <rPh sb="51" eb="53">
      <t>コウクウ</t>
    </rPh>
    <rPh sb="53" eb="55">
      <t>キノウ</t>
    </rPh>
    <rPh sb="55" eb="57">
      <t>コウジョウ</t>
    </rPh>
    <rPh sb="62" eb="64">
      <t>シュウリョウ</t>
    </rPh>
    <rPh sb="66" eb="67">
      <t>ヒ</t>
    </rPh>
    <rPh sb="68" eb="69">
      <t>ゾク</t>
    </rPh>
    <rPh sb="71" eb="72">
      <t>ツキ</t>
    </rPh>
    <rPh sb="73" eb="75">
      <t>コウクウ</t>
    </rPh>
    <rPh sb="76" eb="78">
      <t>ケンコウ</t>
    </rPh>
    <rPh sb="78" eb="80">
      <t>ジョウタイ</t>
    </rPh>
    <rPh sb="89" eb="90">
      <t>オコナ</t>
    </rPh>
    <rPh sb="92" eb="94">
      <t>ケッカ</t>
    </rPh>
    <rPh sb="95" eb="97">
      <t>コウクウ</t>
    </rPh>
    <rPh sb="97" eb="99">
      <t>キノウ</t>
    </rPh>
    <rPh sb="99" eb="101">
      <t>コウジョウ</t>
    </rPh>
    <rPh sb="106" eb="108">
      <t>ヒツヨウ</t>
    </rPh>
    <rPh sb="112" eb="114">
      <t>ハンダン</t>
    </rPh>
    <rPh sb="117" eb="119">
      <t>コウクウ</t>
    </rPh>
    <rPh sb="119" eb="121">
      <t>キノウ</t>
    </rPh>
    <rPh sb="121" eb="123">
      <t>コウジョウ</t>
    </rPh>
    <rPh sb="128" eb="130">
      <t>カイシ</t>
    </rPh>
    <rPh sb="133" eb="134">
      <t>ヒ</t>
    </rPh>
    <rPh sb="135" eb="136">
      <t>ゾク</t>
    </rPh>
    <rPh sb="138" eb="139">
      <t>ツキ</t>
    </rPh>
    <rPh sb="140" eb="141">
      <t>ノゾ</t>
    </rPh>
    <phoneticPr fontId="22"/>
  </si>
  <si>
    <t>　口腔機能が低下している利用者又はそのおそれのある利用者に対して、当該利用者の口腔機能の向上を目的として、個別的に実施される口腔清掃の指導若しくは実施又は摂食・嚥下機能に関する訓練の指導若しくは実施であって、利用者の心身の状態の維持又は向上に資すると認められるもの（以下「口腔機能向上サービス」という。）を行った場合に3月以内の期間に限り1月に2回を限度として算定している。</t>
    <rPh sb="1" eb="3">
      <t>コウクウ</t>
    </rPh>
    <rPh sb="3" eb="5">
      <t>キノウ</t>
    </rPh>
    <rPh sb="6" eb="8">
      <t>テイカ</t>
    </rPh>
    <rPh sb="12" eb="15">
      <t>リヨウシャ</t>
    </rPh>
    <rPh sb="15" eb="16">
      <t>マタ</t>
    </rPh>
    <rPh sb="25" eb="28">
      <t>リヨウシャ</t>
    </rPh>
    <rPh sb="29" eb="30">
      <t>タイ</t>
    </rPh>
    <rPh sb="33" eb="35">
      <t>トウガイ</t>
    </rPh>
    <rPh sb="35" eb="38">
      <t>リヨウシャ</t>
    </rPh>
    <rPh sb="39" eb="41">
      <t>コウクウ</t>
    </rPh>
    <rPh sb="41" eb="43">
      <t>キノウ</t>
    </rPh>
    <rPh sb="44" eb="46">
      <t>コウジョウ</t>
    </rPh>
    <rPh sb="47" eb="49">
      <t>モクテキ</t>
    </rPh>
    <rPh sb="53" eb="56">
      <t>コベツテキ</t>
    </rPh>
    <rPh sb="57" eb="59">
      <t>ジッシ</t>
    </rPh>
    <rPh sb="62" eb="64">
      <t>コウクウ</t>
    </rPh>
    <rPh sb="64" eb="66">
      <t>セイソウ</t>
    </rPh>
    <rPh sb="67" eb="69">
      <t>シドウ</t>
    </rPh>
    <rPh sb="69" eb="70">
      <t>モ</t>
    </rPh>
    <rPh sb="73" eb="75">
      <t>ジッシ</t>
    </rPh>
    <rPh sb="75" eb="76">
      <t>マタ</t>
    </rPh>
    <rPh sb="77" eb="79">
      <t>セッショク</t>
    </rPh>
    <rPh sb="80" eb="82">
      <t>エンゲ</t>
    </rPh>
    <rPh sb="82" eb="84">
      <t>キノウ</t>
    </rPh>
    <rPh sb="85" eb="86">
      <t>カン</t>
    </rPh>
    <rPh sb="88" eb="90">
      <t>クンレン</t>
    </rPh>
    <rPh sb="91" eb="93">
      <t>シドウ</t>
    </rPh>
    <rPh sb="93" eb="94">
      <t>モ</t>
    </rPh>
    <rPh sb="97" eb="99">
      <t>ジッシ</t>
    </rPh>
    <rPh sb="104" eb="107">
      <t>リヨウシャ</t>
    </rPh>
    <rPh sb="108" eb="110">
      <t>シンシン</t>
    </rPh>
    <rPh sb="111" eb="113">
      <t>ジョウタイ</t>
    </rPh>
    <rPh sb="114" eb="116">
      <t>イジ</t>
    </rPh>
    <rPh sb="116" eb="117">
      <t>マタ</t>
    </rPh>
    <rPh sb="118" eb="120">
      <t>コウジョウ</t>
    </rPh>
    <rPh sb="121" eb="122">
      <t>シ</t>
    </rPh>
    <rPh sb="125" eb="126">
      <t>ミト</t>
    </rPh>
    <rPh sb="133" eb="135">
      <t>イカ</t>
    </rPh>
    <rPh sb="136" eb="138">
      <t>コウクウ</t>
    </rPh>
    <rPh sb="138" eb="140">
      <t>キノウ</t>
    </rPh>
    <rPh sb="140" eb="142">
      <t>コウジョウ</t>
    </rPh>
    <rPh sb="153" eb="154">
      <t>オコナ</t>
    </rPh>
    <rPh sb="156" eb="158">
      <t>バアイ</t>
    </rPh>
    <rPh sb="160" eb="161">
      <t>ツキ</t>
    </rPh>
    <rPh sb="161" eb="163">
      <t>イナイ</t>
    </rPh>
    <rPh sb="164" eb="166">
      <t>キカン</t>
    </rPh>
    <rPh sb="167" eb="168">
      <t>カギ</t>
    </rPh>
    <rPh sb="170" eb="171">
      <t>ツキ</t>
    </rPh>
    <rPh sb="173" eb="174">
      <t>カイ</t>
    </rPh>
    <rPh sb="175" eb="177">
      <t>ゲンド</t>
    </rPh>
    <rPh sb="180" eb="182">
      <t>サンテイ</t>
    </rPh>
    <phoneticPr fontId="22"/>
  </si>
  <si>
    <t>　利用者の口腔の状態によっては、必要に応じて、介護支援専門員を通して主治医又は主治の歯科医師への情報提供、受診勧奨などの適切な措置を講じている。</t>
    <rPh sb="1" eb="4">
      <t>リヨウシャ</t>
    </rPh>
    <rPh sb="5" eb="7">
      <t>コウクウ</t>
    </rPh>
    <rPh sb="8" eb="10">
      <t>ジョウタイ</t>
    </rPh>
    <rPh sb="16" eb="18">
      <t>ヒツヨウ</t>
    </rPh>
    <rPh sb="19" eb="20">
      <t>オウ</t>
    </rPh>
    <rPh sb="23" eb="30">
      <t>カイゴシエンセンモンイン</t>
    </rPh>
    <rPh sb="31" eb="32">
      <t>トオ</t>
    </rPh>
    <rPh sb="34" eb="37">
      <t>シュジイ</t>
    </rPh>
    <rPh sb="37" eb="38">
      <t>マタ</t>
    </rPh>
    <rPh sb="39" eb="41">
      <t>シュジ</t>
    </rPh>
    <rPh sb="42" eb="44">
      <t>シカ</t>
    </rPh>
    <rPh sb="44" eb="46">
      <t>イシ</t>
    </rPh>
    <rPh sb="48" eb="50">
      <t>ジョウホウ</t>
    </rPh>
    <rPh sb="50" eb="52">
      <t>テイキョウ</t>
    </rPh>
    <rPh sb="53" eb="55">
      <t>ジュシン</t>
    </rPh>
    <rPh sb="55" eb="57">
      <t>カンショウ</t>
    </rPh>
    <rPh sb="60" eb="62">
      <t>テキセツ</t>
    </rPh>
    <rPh sb="63" eb="65">
      <t>ソチ</t>
    </rPh>
    <rPh sb="66" eb="67">
      <t>コウ</t>
    </rPh>
    <phoneticPr fontId="22"/>
  </si>
  <si>
    <t>　介護保険の口腔機能向上サービスとして「摂食・嚥下機能に関する訓練の指導若しくは実施」を行っていない場合は加算を算定していない。</t>
    <rPh sb="53" eb="55">
      <t>カサン</t>
    </rPh>
    <rPh sb="56" eb="58">
      <t>サンテイ</t>
    </rPh>
    <phoneticPr fontId="22"/>
  </si>
  <si>
    <t>　利用者ごとの口腔機能改善管理指導計画等の内容等の情報をLIFEを用いて厚生労働省に提出し、口腔機能向上サービスの実施に当たって、当該情報その他口腔衛生の管理の適切かつ有効な実施のために必要な情報を活用している。</t>
    <rPh sb="1" eb="4">
      <t>リヨウシャ</t>
    </rPh>
    <rPh sb="7" eb="9">
      <t>コウクウ</t>
    </rPh>
    <rPh sb="9" eb="11">
      <t>キノウ</t>
    </rPh>
    <rPh sb="11" eb="13">
      <t>カイゼン</t>
    </rPh>
    <rPh sb="13" eb="15">
      <t>カンリ</t>
    </rPh>
    <rPh sb="15" eb="17">
      <t>シドウ</t>
    </rPh>
    <rPh sb="17" eb="19">
      <t>ケイカク</t>
    </rPh>
    <rPh sb="19" eb="20">
      <t>トウ</t>
    </rPh>
    <rPh sb="21" eb="23">
      <t>ナイヨウ</t>
    </rPh>
    <rPh sb="23" eb="24">
      <t>トウ</t>
    </rPh>
    <rPh sb="25" eb="27">
      <t>ジョウホウ</t>
    </rPh>
    <rPh sb="33" eb="34">
      <t>モチ</t>
    </rPh>
    <rPh sb="36" eb="38">
      <t>コウセイ</t>
    </rPh>
    <rPh sb="38" eb="41">
      <t>ロウドウショウ</t>
    </rPh>
    <rPh sb="42" eb="44">
      <t>テイシュツ</t>
    </rPh>
    <rPh sb="46" eb="48">
      <t>コウクウ</t>
    </rPh>
    <rPh sb="48" eb="50">
      <t>キノウ</t>
    </rPh>
    <rPh sb="50" eb="52">
      <t>コウジョウ</t>
    </rPh>
    <rPh sb="57" eb="59">
      <t>ジッシ</t>
    </rPh>
    <rPh sb="60" eb="61">
      <t>ア</t>
    </rPh>
    <rPh sb="65" eb="67">
      <t>トウガイ</t>
    </rPh>
    <rPh sb="67" eb="69">
      <t>ジョウホウ</t>
    </rPh>
    <rPh sb="71" eb="72">
      <t>タ</t>
    </rPh>
    <rPh sb="72" eb="74">
      <t>コウクウ</t>
    </rPh>
    <rPh sb="74" eb="76">
      <t>エイセイ</t>
    </rPh>
    <rPh sb="77" eb="79">
      <t>カンリ</t>
    </rPh>
    <rPh sb="80" eb="82">
      <t>テキセツ</t>
    </rPh>
    <rPh sb="84" eb="86">
      <t>ユウコウ</t>
    </rPh>
    <rPh sb="87" eb="89">
      <t>ジッシ</t>
    </rPh>
    <rPh sb="93" eb="95">
      <t>ヒツヨウ</t>
    </rPh>
    <rPh sb="96" eb="98">
      <t>ジョウホウ</t>
    </rPh>
    <rPh sb="99" eb="101">
      <t>カツヨウ</t>
    </rPh>
    <phoneticPr fontId="22"/>
  </si>
  <si>
    <t>　利用者の口腔機能等の口腔の健康状態を利用開始時に把握し、言語聴覚士、歯科衛生士、看護職員、介護職員、生活相談員その他の職種の者が共同して、利用者ごとの口腔機能改善管理指導計画を作成している。</t>
    <rPh sb="1" eb="4">
      <t>リヨウシャ</t>
    </rPh>
    <rPh sb="5" eb="7">
      <t>コウクウ</t>
    </rPh>
    <rPh sb="7" eb="9">
      <t>キノウ</t>
    </rPh>
    <rPh sb="9" eb="10">
      <t>トウ</t>
    </rPh>
    <rPh sb="11" eb="13">
      <t>コウクウ</t>
    </rPh>
    <rPh sb="14" eb="16">
      <t>ケンコウ</t>
    </rPh>
    <rPh sb="16" eb="18">
      <t>ジョウタイ</t>
    </rPh>
    <rPh sb="19" eb="21">
      <t>リヨウ</t>
    </rPh>
    <rPh sb="21" eb="23">
      <t>カイシ</t>
    </rPh>
    <rPh sb="23" eb="24">
      <t>ジ</t>
    </rPh>
    <rPh sb="25" eb="27">
      <t>ハアク</t>
    </rPh>
    <rPh sb="29" eb="34">
      <t>ゲンゴチョウカクシ</t>
    </rPh>
    <rPh sb="35" eb="37">
      <t>シカ</t>
    </rPh>
    <rPh sb="37" eb="40">
      <t>エイセイシ</t>
    </rPh>
    <rPh sb="41" eb="43">
      <t>カンゴ</t>
    </rPh>
    <rPh sb="43" eb="45">
      <t>ショクイン</t>
    </rPh>
    <rPh sb="46" eb="48">
      <t>カイゴ</t>
    </rPh>
    <rPh sb="48" eb="50">
      <t>ショクイン</t>
    </rPh>
    <rPh sb="51" eb="53">
      <t>セイカツ</t>
    </rPh>
    <rPh sb="53" eb="56">
      <t>ソウダンイン</t>
    </rPh>
    <rPh sb="58" eb="59">
      <t>タ</t>
    </rPh>
    <rPh sb="60" eb="62">
      <t>ショクシュ</t>
    </rPh>
    <rPh sb="63" eb="64">
      <t>モノ</t>
    </rPh>
    <rPh sb="65" eb="67">
      <t>キョウドウ</t>
    </rPh>
    <rPh sb="70" eb="73">
      <t>リヨウシャ</t>
    </rPh>
    <rPh sb="76" eb="78">
      <t>コウクウ</t>
    </rPh>
    <rPh sb="78" eb="80">
      <t>キノウ</t>
    </rPh>
    <rPh sb="80" eb="82">
      <t>カイゼン</t>
    </rPh>
    <rPh sb="82" eb="84">
      <t>カンリ</t>
    </rPh>
    <rPh sb="84" eb="86">
      <t>シドウ</t>
    </rPh>
    <rPh sb="86" eb="88">
      <t>ケイカク</t>
    </rPh>
    <rPh sb="89" eb="91">
      <t>サクセイ</t>
    </rPh>
    <phoneticPr fontId="22"/>
  </si>
  <si>
    <t>　当該計画書には、言語聴覚士、歯科衛生士、看護職員、介護職員、生活相談員その他の職種の者が共同して取り組むべき事項等を記載している。</t>
    <rPh sb="1" eb="3">
      <t>トウガイ</t>
    </rPh>
    <rPh sb="3" eb="6">
      <t>ケイカクショ</t>
    </rPh>
    <rPh sb="9" eb="14">
      <t>ゲンゴチョウカクシ</t>
    </rPh>
    <rPh sb="15" eb="17">
      <t>シカ</t>
    </rPh>
    <rPh sb="17" eb="20">
      <t>エイセイシ</t>
    </rPh>
    <rPh sb="21" eb="23">
      <t>カンゴ</t>
    </rPh>
    <rPh sb="23" eb="25">
      <t>ショクイン</t>
    </rPh>
    <rPh sb="26" eb="28">
      <t>カイゴ</t>
    </rPh>
    <rPh sb="28" eb="30">
      <t>ショクイン</t>
    </rPh>
    <rPh sb="31" eb="33">
      <t>セイカツ</t>
    </rPh>
    <rPh sb="33" eb="36">
      <t>ソウダンイン</t>
    </rPh>
    <rPh sb="38" eb="39">
      <t>タ</t>
    </rPh>
    <rPh sb="40" eb="42">
      <t>ショクシュ</t>
    </rPh>
    <rPh sb="43" eb="44">
      <t>モノ</t>
    </rPh>
    <rPh sb="45" eb="47">
      <t>キョウドウ</t>
    </rPh>
    <rPh sb="49" eb="50">
      <t>ト</t>
    </rPh>
    <rPh sb="51" eb="52">
      <t>ク</t>
    </rPh>
    <rPh sb="55" eb="57">
      <t>ジコウ</t>
    </rPh>
    <rPh sb="57" eb="58">
      <t>トウ</t>
    </rPh>
    <rPh sb="59" eb="61">
      <t>キサイ</t>
    </rPh>
    <phoneticPr fontId="22"/>
  </si>
  <si>
    <t>　作成した当該計画書について、口腔機能向上サービスの対象となる利用者又はその家族に説明し、同意を得ている。</t>
    <rPh sb="1" eb="3">
      <t>サクセイ</t>
    </rPh>
    <rPh sb="5" eb="7">
      <t>トウガイ</t>
    </rPh>
    <rPh sb="7" eb="10">
      <t>ケイカクショ</t>
    </rPh>
    <rPh sb="15" eb="17">
      <t>コウクウ</t>
    </rPh>
    <rPh sb="17" eb="19">
      <t>キノウ</t>
    </rPh>
    <rPh sb="19" eb="21">
      <t>コウジョウ</t>
    </rPh>
    <rPh sb="26" eb="28">
      <t>タイショウ</t>
    </rPh>
    <rPh sb="31" eb="34">
      <t>リヨウシャ</t>
    </rPh>
    <rPh sb="34" eb="35">
      <t>マタ</t>
    </rPh>
    <rPh sb="38" eb="40">
      <t>カゾク</t>
    </rPh>
    <rPh sb="41" eb="43">
      <t>セツメイ</t>
    </rPh>
    <rPh sb="45" eb="47">
      <t>ドウイ</t>
    </rPh>
    <rPh sb="48" eb="49">
      <t>エ</t>
    </rPh>
    <phoneticPr fontId="22"/>
  </si>
  <si>
    <t>　利用者ごとのADL値、栄養状態、口腔機能、認知症の状況その他の利用者の心身の状況等に係る基本的な情報を厚生労働省に提出している。</t>
    <rPh sb="1" eb="4">
      <t>リヨウシャ</t>
    </rPh>
    <rPh sb="10" eb="11">
      <t>チ</t>
    </rPh>
    <rPh sb="12" eb="14">
      <t>エイヨウ</t>
    </rPh>
    <rPh sb="14" eb="16">
      <t>ジョウタイ</t>
    </rPh>
    <rPh sb="17" eb="19">
      <t>コウクウ</t>
    </rPh>
    <rPh sb="19" eb="21">
      <t>キノウ</t>
    </rPh>
    <rPh sb="22" eb="25">
      <t>ニンチショウ</t>
    </rPh>
    <rPh sb="26" eb="28">
      <t>ジョウキョウ</t>
    </rPh>
    <rPh sb="30" eb="31">
      <t>タ</t>
    </rPh>
    <rPh sb="32" eb="35">
      <t>リヨウシャ</t>
    </rPh>
    <rPh sb="36" eb="38">
      <t>シンシン</t>
    </rPh>
    <rPh sb="39" eb="41">
      <t>ジョウキョウ</t>
    </rPh>
    <rPh sb="41" eb="42">
      <t>トウ</t>
    </rPh>
    <rPh sb="43" eb="44">
      <t>カカ</t>
    </rPh>
    <rPh sb="45" eb="48">
      <t>キホンテキ</t>
    </rPh>
    <rPh sb="49" eb="51">
      <t>ジョウホウ</t>
    </rPh>
    <rPh sb="52" eb="54">
      <t>コウセイ</t>
    </rPh>
    <rPh sb="54" eb="57">
      <t>ロウドウショウ</t>
    </rPh>
    <rPh sb="58" eb="60">
      <t>テイシュツ</t>
    </rPh>
    <phoneticPr fontId="22"/>
  </si>
  <si>
    <t>令和5年度</t>
    <rPh sb="0" eb="2">
      <t>レイワ</t>
    </rPh>
    <rPh sb="3" eb="4">
      <t>ネン</t>
    </rPh>
    <rPh sb="4" eb="5">
      <t>ド</t>
    </rPh>
    <phoneticPr fontId="22"/>
  </si>
  <si>
    <t>②事業所の介護職員の総数のうち、介護福祉士（各月の前月末日時点で資格を有する者）の占める割合が、加算算定月の前3月の平均100分の50以上である。</t>
    <phoneticPr fontId="22"/>
  </si>
  <si>
    <t>　1月間（歴月）の利用者の数の平均を用い、当該月におけるサービス提供日ごとの同時にサービスの提供を受けた者の最大数の合計を当該月のサービス提供日数で除して得た数で計算している。</t>
    <rPh sb="2" eb="3">
      <t>ガツ</t>
    </rPh>
    <rPh sb="3" eb="4">
      <t>カン</t>
    </rPh>
    <rPh sb="5" eb="6">
      <t>レキ</t>
    </rPh>
    <rPh sb="6" eb="7">
      <t>ゲツ</t>
    </rPh>
    <rPh sb="9" eb="12">
      <t>リヨウシャ</t>
    </rPh>
    <rPh sb="13" eb="14">
      <t>カズ</t>
    </rPh>
    <rPh sb="15" eb="17">
      <t>ヘイキン</t>
    </rPh>
    <rPh sb="18" eb="19">
      <t>モチ</t>
    </rPh>
    <rPh sb="21" eb="23">
      <t>トウガイ</t>
    </rPh>
    <rPh sb="23" eb="24">
      <t>ヅキ</t>
    </rPh>
    <rPh sb="32" eb="34">
      <t>テイキョウ</t>
    </rPh>
    <rPh sb="34" eb="35">
      <t>ヒ</t>
    </rPh>
    <rPh sb="38" eb="40">
      <t>ドウジ</t>
    </rPh>
    <rPh sb="46" eb="48">
      <t>テイキョウ</t>
    </rPh>
    <rPh sb="49" eb="50">
      <t>ウ</t>
    </rPh>
    <rPh sb="52" eb="53">
      <t>モノ</t>
    </rPh>
    <rPh sb="54" eb="56">
      <t>サイダイ</t>
    </rPh>
    <rPh sb="56" eb="57">
      <t>スウ</t>
    </rPh>
    <rPh sb="58" eb="60">
      <t>ゴウケイ</t>
    </rPh>
    <rPh sb="61" eb="63">
      <t>トウガイ</t>
    </rPh>
    <rPh sb="63" eb="64">
      <t>ヅキ</t>
    </rPh>
    <rPh sb="69" eb="71">
      <t>テイキョウ</t>
    </rPh>
    <rPh sb="71" eb="73">
      <t>ニッスウ</t>
    </rPh>
    <rPh sb="74" eb="75">
      <t>ジョ</t>
    </rPh>
    <rPh sb="77" eb="78">
      <t>エ</t>
    </rPh>
    <rPh sb="79" eb="80">
      <t>カズ</t>
    </rPh>
    <rPh sb="81" eb="83">
      <t>ケイサン</t>
    </rPh>
    <phoneticPr fontId="22"/>
  </si>
  <si>
    <t>　問1が「ある」の場合、その翌月から定員超過利用が解消されるに至った月まで、当該単位の利用者全員について所定単位数の70/100に相当する単位数を算定している。</t>
    <rPh sb="1" eb="2">
      <t>トイ</t>
    </rPh>
    <rPh sb="9" eb="11">
      <t>バアイ</t>
    </rPh>
    <rPh sb="18" eb="20">
      <t>テイイン</t>
    </rPh>
    <rPh sb="20" eb="22">
      <t>チョウカ</t>
    </rPh>
    <rPh sb="22" eb="24">
      <t>リヨウ</t>
    </rPh>
    <rPh sb="25" eb="27">
      <t>カイショウ</t>
    </rPh>
    <rPh sb="31" eb="32">
      <t>イタ</t>
    </rPh>
    <rPh sb="34" eb="35">
      <t>ツキ</t>
    </rPh>
    <phoneticPr fontId="22"/>
  </si>
  <si>
    <t>　問1が「ある」の場合、その翌月から人員基準欠如が解消されるに至った月まで、当該単位の利用者全員について所定単位数の70/100に相当する単位数を算定している。</t>
    <rPh sb="1" eb="2">
      <t>トイ</t>
    </rPh>
    <rPh sb="9" eb="11">
      <t>バアイ</t>
    </rPh>
    <rPh sb="14" eb="16">
      <t>ヨクゲツ</t>
    </rPh>
    <rPh sb="18" eb="20">
      <t>ジンイン</t>
    </rPh>
    <rPh sb="20" eb="22">
      <t>キジュン</t>
    </rPh>
    <rPh sb="22" eb="24">
      <t>ケツジョ</t>
    </rPh>
    <rPh sb="25" eb="27">
      <t>カイショウ</t>
    </rPh>
    <rPh sb="31" eb="32">
      <t>イタ</t>
    </rPh>
    <rPh sb="34" eb="35">
      <t>ツキ</t>
    </rPh>
    <phoneticPr fontId="22"/>
  </si>
  <si>
    <t>　問3が「ある」の場合、その翌々月から人員基準欠如が解消されるに至った月まで、当該単位の利用者全員について所定単位数の70/100に相当する単位数を算定している。
※翌月の末日において人員基準を満たすに至っている場合を除く</t>
    <rPh sb="53" eb="55">
      <t>ショテイ</t>
    </rPh>
    <rPh sb="55" eb="58">
      <t>タンイスウ</t>
    </rPh>
    <rPh sb="66" eb="68">
      <t>ソウトウ</t>
    </rPh>
    <rPh sb="70" eb="73">
      <t>タンイスウ</t>
    </rPh>
    <rPh sb="74" eb="76">
      <t>サンテイ</t>
    </rPh>
    <rPh sb="83" eb="85">
      <t>ヨクゲツ</t>
    </rPh>
    <rPh sb="86" eb="88">
      <t>マツジツ</t>
    </rPh>
    <rPh sb="92" eb="94">
      <t>ジンイン</t>
    </rPh>
    <rPh sb="94" eb="96">
      <t>キジュン</t>
    </rPh>
    <rPh sb="97" eb="98">
      <t>ミ</t>
    </rPh>
    <rPh sb="101" eb="102">
      <t>イタ</t>
    </rPh>
    <rPh sb="106" eb="108">
      <t>バアイ</t>
    </rPh>
    <rPh sb="109" eb="110">
      <t>ノゾ</t>
    </rPh>
    <phoneticPr fontId="22"/>
  </si>
  <si>
    <t>　問5が「ある」の場合、その翌月から人員基準欠如が解消されるに至った月まで、当該単位の利用者全員について所定単位数の70/100に相当する単位数を算定している。</t>
    <rPh sb="1" eb="2">
      <t>トイ</t>
    </rPh>
    <rPh sb="9" eb="11">
      <t>バアイ</t>
    </rPh>
    <rPh sb="14" eb="16">
      <t>ヨクゲツ</t>
    </rPh>
    <rPh sb="18" eb="20">
      <t>ジンイン</t>
    </rPh>
    <rPh sb="20" eb="22">
      <t>キジュン</t>
    </rPh>
    <rPh sb="22" eb="24">
      <t>ケツジョ</t>
    </rPh>
    <rPh sb="25" eb="27">
      <t>カイショウ</t>
    </rPh>
    <rPh sb="31" eb="32">
      <t>イタ</t>
    </rPh>
    <rPh sb="34" eb="35">
      <t>ツキ</t>
    </rPh>
    <phoneticPr fontId="22"/>
  </si>
  <si>
    <t>　単位ごとに、介護職員の配置について、次の計算方法で算出した結果（暦月の勤務延時間数）が、0.9を下回った月の有無　　　　
　＊ない場合は問6を「－」にしてください</t>
    <phoneticPr fontId="22"/>
  </si>
  <si>
    <t>　心身の状況から、長時間のサービス利用が困難である者、病後等で短時間の利用から始めて長時間のサービス利用が困難な者に対して2時間以上3時間未満の地域密着型通所介護の単位数を算定している。
＊該当がない場合は「－」にしてください</t>
    <rPh sb="58" eb="59">
      <t>タイ</t>
    </rPh>
    <rPh sb="62" eb="66">
      <t>ジカンイジョウ</t>
    </rPh>
    <rPh sb="67" eb="69">
      <t>ジカン</t>
    </rPh>
    <rPh sb="69" eb="71">
      <t>ミマン</t>
    </rPh>
    <rPh sb="72" eb="74">
      <t>チイキ</t>
    </rPh>
    <rPh sb="74" eb="77">
      <t>ミッチャクガタ</t>
    </rPh>
    <rPh sb="77" eb="79">
      <t>ツウショ</t>
    </rPh>
    <rPh sb="79" eb="81">
      <t>カイゴ</t>
    </rPh>
    <rPh sb="82" eb="85">
      <t>タンイスウ</t>
    </rPh>
    <rPh sb="86" eb="88">
      <t>サンテイ</t>
    </rPh>
    <rPh sb="95" eb="97">
      <t>ガイトウ</t>
    </rPh>
    <phoneticPr fontId="22"/>
  </si>
  <si>
    <t>　単に入浴サービスのみの利用でサービス提供を行っていない。
＊該当がない場合は「－」にしてください</t>
    <rPh sb="1" eb="2">
      <t>タン</t>
    </rPh>
    <rPh sb="3" eb="5">
      <t>ニュウヨク</t>
    </rPh>
    <rPh sb="12" eb="14">
      <t>リヨウ</t>
    </rPh>
    <rPh sb="19" eb="21">
      <t>テイキョウ</t>
    </rPh>
    <rPh sb="22" eb="23">
      <t>オコナ</t>
    </rPh>
    <phoneticPr fontId="22"/>
  </si>
  <si>
    <t>（1）　定員超過</t>
    <rPh sb="4" eb="6">
      <t>テイイン</t>
    </rPh>
    <rPh sb="6" eb="8">
      <t>チョウカ</t>
    </rPh>
    <phoneticPr fontId="22"/>
  </si>
  <si>
    <t>（2）　人員基準欠如による減算</t>
    <rPh sb="4" eb="6">
      <t>ジンイン</t>
    </rPh>
    <rPh sb="6" eb="8">
      <t>キジュン</t>
    </rPh>
    <rPh sb="8" eb="10">
      <t>ケツジョ</t>
    </rPh>
    <rPh sb="13" eb="15">
      <t>ゲンサン</t>
    </rPh>
    <phoneticPr fontId="22"/>
  </si>
  <si>
    <t>（3）　2時間以上3時間未満の報酬算定</t>
    <rPh sb="5" eb="9">
      <t>ジカンイジョウ</t>
    </rPh>
    <rPh sb="10" eb="12">
      <t>ジカン</t>
    </rPh>
    <rPh sb="12" eb="14">
      <t>ミマン</t>
    </rPh>
    <rPh sb="15" eb="17">
      <t>ホウシュウ</t>
    </rPh>
    <rPh sb="17" eb="19">
      <t>サンテイ</t>
    </rPh>
    <phoneticPr fontId="22"/>
  </si>
  <si>
    <t>（4）　同一建物に居住する又は同一建物から通所する利用者に係る減算</t>
    <rPh sb="4" eb="6">
      <t>ドウイツ</t>
    </rPh>
    <rPh sb="6" eb="8">
      <t>タテモノ</t>
    </rPh>
    <rPh sb="9" eb="11">
      <t>キョジュウ</t>
    </rPh>
    <rPh sb="13" eb="14">
      <t>マタ</t>
    </rPh>
    <rPh sb="15" eb="17">
      <t>ドウイツ</t>
    </rPh>
    <rPh sb="17" eb="19">
      <t>タテモノ</t>
    </rPh>
    <rPh sb="21" eb="23">
      <t>ツウショ</t>
    </rPh>
    <rPh sb="25" eb="28">
      <t>リヨウシャ</t>
    </rPh>
    <rPh sb="29" eb="30">
      <t>カカ</t>
    </rPh>
    <rPh sb="31" eb="33">
      <t>ゲンサン</t>
    </rPh>
    <phoneticPr fontId="22"/>
  </si>
  <si>
    <t>（5）　送迎を行わない場合の減算</t>
    <rPh sb="4" eb="6">
      <t>ソウゲイ</t>
    </rPh>
    <rPh sb="7" eb="8">
      <t>オコナ</t>
    </rPh>
    <rPh sb="11" eb="13">
      <t>バアイ</t>
    </rPh>
    <rPh sb="14" eb="16">
      <t>ゲンサン</t>
    </rPh>
    <phoneticPr fontId="22"/>
  </si>
  <si>
    <t>　事業所と同一建物に居住する者又は同一建物から事業所に通う者に対し、サービスを行ったことの有無　　　　
　＊ない場合は問2を「－」にしてください</t>
    <phoneticPr fontId="22"/>
  </si>
  <si>
    <t>　　高齢者虐待防止措置を図るため、次に掲げる措置を講じていなかったことの有無
※ある場合は次の①～④の該当するものに〇をしてください</t>
    <phoneticPr fontId="2"/>
  </si>
  <si>
    <t>①</t>
    <phoneticPr fontId="2"/>
  </si>
  <si>
    <t>②</t>
    <phoneticPr fontId="2"/>
  </si>
  <si>
    <t>③</t>
    <phoneticPr fontId="2"/>
  </si>
  <si>
    <t>④</t>
    <phoneticPr fontId="2"/>
  </si>
  <si>
    <t>（6）　高齢者虐待防止措置未実施減算</t>
    <rPh sb="4" eb="7">
      <t>コウレイシャ</t>
    </rPh>
    <rPh sb="7" eb="9">
      <t>ギャクタイ</t>
    </rPh>
    <rPh sb="9" eb="11">
      <t>ボウシ</t>
    </rPh>
    <rPh sb="11" eb="13">
      <t>ソチ</t>
    </rPh>
    <rPh sb="13" eb="16">
      <t>ミジッシ</t>
    </rPh>
    <rPh sb="16" eb="18">
      <t>ゲンサン</t>
    </rPh>
    <phoneticPr fontId="22"/>
  </si>
  <si>
    <t>高齢者虐待防止のための対策を検討する委員会を定期的に開催していない。</t>
    <phoneticPr fontId="2"/>
  </si>
  <si>
    <t>高齢者虐待防止のための指針を整備していない。</t>
    <phoneticPr fontId="2"/>
  </si>
  <si>
    <t>高齢者虐待防止のための年1回以上の研修を実施していない。</t>
    <phoneticPr fontId="2"/>
  </si>
  <si>
    <t>高齢者虐待防止措置を適正に図るための担当者を置いていない。</t>
    <phoneticPr fontId="2"/>
  </si>
  <si>
    <t>　虐待の防止のための対策を検討する委員会（テレビ電話装置等の活用可能）を定期的に開催するとともに、その結果について、従業者に周知徹底を図っている。</t>
    <phoneticPr fontId="22"/>
  </si>
  <si>
    <t>（15）　サービス提供体制強化加算（Ⅰ）（Ⅱ）（Ⅲ）</t>
    <rPh sb="9" eb="11">
      <t>テイキョウ</t>
    </rPh>
    <rPh sb="11" eb="13">
      <t>タイセイ</t>
    </rPh>
    <rPh sb="13" eb="15">
      <t>キョウカ</t>
    </rPh>
    <rPh sb="15" eb="17">
      <t>カサン</t>
    </rPh>
    <phoneticPr fontId="22"/>
  </si>
  <si>
    <t>　　問1又は問2が「ある」場合、事案が生じた月の翌月から改善が認められる月までの間について、利用者全員について1日につき所定単位数の1/100に相当する単位数を所定単位数から減算している。</t>
    <phoneticPr fontId="2"/>
  </si>
  <si>
    <t>　問1又は問2が「ない」場合、事案が生じた月の翌月から改善が認められる月までの間について、利用者全員について1日につき所定単位数の3/100に相当する単位数を所定単位数から減算している。</t>
    <phoneticPr fontId="2"/>
  </si>
  <si>
    <t>　問9について、研修の内容は、感染対策の基礎的内容等の適切な知識を普及・啓発するとともに、当該事業所における指針に基づいた衛生管理の徹底や衛生的なケアの励行を行うものとなっている。</t>
    <rPh sb="1" eb="2">
      <t>トイ</t>
    </rPh>
    <phoneticPr fontId="22"/>
  </si>
  <si>
    <t>　問9について、研修は平時から、実際に感染症が発生した場合を想定し、発生時の対応について、訓練（シミュレーション）を定期的（年1回以上）に行っている。</t>
    <rPh sb="1" eb="2">
      <t>トイ</t>
    </rPh>
    <rPh sb="8" eb="10">
      <t>ケンシュウ</t>
    </rPh>
    <rPh sb="11" eb="13">
      <t>ヘイジ</t>
    </rPh>
    <rPh sb="16" eb="18">
      <t>ジッサイ</t>
    </rPh>
    <rPh sb="19" eb="22">
      <t>カンセンショウ</t>
    </rPh>
    <rPh sb="23" eb="25">
      <t>ハッセイ</t>
    </rPh>
    <rPh sb="27" eb="29">
      <t>バアイ</t>
    </rPh>
    <rPh sb="30" eb="32">
      <t>ソウテイ</t>
    </rPh>
    <rPh sb="34" eb="36">
      <t>ハッセイ</t>
    </rPh>
    <rPh sb="36" eb="37">
      <t>ジ</t>
    </rPh>
    <rPh sb="38" eb="40">
      <t>タイオウ</t>
    </rPh>
    <rPh sb="45" eb="47">
      <t>クンレン</t>
    </rPh>
    <rPh sb="58" eb="61">
      <t>テイキテキ</t>
    </rPh>
    <rPh sb="62" eb="63">
      <t>ネン</t>
    </rPh>
    <rPh sb="64" eb="65">
      <t>カイ</t>
    </rPh>
    <rPh sb="65" eb="67">
      <t>イジョウ</t>
    </rPh>
    <rPh sb="69" eb="70">
      <t>オコナ</t>
    </rPh>
    <phoneticPr fontId="22"/>
  </si>
  <si>
    <t>　問9について、訓練においては、感染症発生時において迅速に行動できるよう、発生時の対応を定めた指針及び研修内容に基づき、事業所内の役割分担の確認や、感染対策をした上でのケアの演習などを実施している。</t>
    <rPh sb="1" eb="2">
      <t>トイ</t>
    </rPh>
    <rPh sb="8" eb="10">
      <t>クンレン</t>
    </rPh>
    <rPh sb="16" eb="19">
      <t>カンセンショウ</t>
    </rPh>
    <rPh sb="19" eb="21">
      <t>ハッセイ</t>
    </rPh>
    <rPh sb="21" eb="22">
      <t>ジ</t>
    </rPh>
    <rPh sb="26" eb="28">
      <t>ジンソク</t>
    </rPh>
    <rPh sb="29" eb="31">
      <t>コウドウ</t>
    </rPh>
    <rPh sb="37" eb="39">
      <t>ハッセイ</t>
    </rPh>
    <rPh sb="39" eb="40">
      <t>ジ</t>
    </rPh>
    <rPh sb="41" eb="43">
      <t>タイオウ</t>
    </rPh>
    <rPh sb="44" eb="45">
      <t>サダ</t>
    </rPh>
    <rPh sb="47" eb="49">
      <t>シシン</t>
    </rPh>
    <rPh sb="49" eb="50">
      <t>オヨ</t>
    </rPh>
    <rPh sb="51" eb="53">
      <t>ケンシュウ</t>
    </rPh>
    <rPh sb="53" eb="55">
      <t>ナイヨウ</t>
    </rPh>
    <rPh sb="56" eb="57">
      <t>モト</t>
    </rPh>
    <rPh sb="60" eb="63">
      <t>ジギョウショ</t>
    </rPh>
    <rPh sb="63" eb="64">
      <t>ナイ</t>
    </rPh>
    <rPh sb="65" eb="67">
      <t>ヤクワリ</t>
    </rPh>
    <rPh sb="67" eb="69">
      <t>ブンタン</t>
    </rPh>
    <rPh sb="70" eb="72">
      <t>カクニン</t>
    </rPh>
    <rPh sb="74" eb="76">
      <t>カンセン</t>
    </rPh>
    <rPh sb="76" eb="78">
      <t>タイサク</t>
    </rPh>
    <rPh sb="81" eb="82">
      <t>ウエ</t>
    </rPh>
    <rPh sb="87" eb="89">
      <t>エンシュウ</t>
    </rPh>
    <rPh sb="92" eb="94">
      <t>ジッシ</t>
    </rPh>
    <phoneticPr fontId="22"/>
  </si>
  <si>
    <t>介護保険施設又は通所系サービス事業所（指定通所介護、指定通所リハビリテーション及び指定認知症対応型通所介護の事業所）において、常勤で2年以上（勤務日数360日以上）介護等の業務に従事した者（直接処遇職員に限る）</t>
    <phoneticPr fontId="22"/>
  </si>
  <si>
    <t>※利用者の処遇に支障がない場合は他の地域密着型通所介護の単位の介護職員として従事可</t>
    <phoneticPr fontId="22"/>
  </si>
  <si>
    <t>　運営規程の概要、従業者の勤務体制、事故発生時の対応、苦情処理の体制、提供するサービスの第三者評価の実施状況（実施の有無、実施した直近の年月日、実施した評価機関の名称、評価結果の開示状況）等の利用申込者のサービスの選択に資すると認められる重要事項を記した文書（＝重要事項説明書）を交付して説明を行い、当該サービス提供の開始について利用申込者の同意を得ている。
※利用申込者の承諾を得て、書面に代えて、電磁的方法により提供することができる。</t>
    <phoneticPr fontId="22"/>
  </si>
  <si>
    <t>　サービスの提供の開始に際し、要介護認定を受けていない利用申込者については、要介護認定の申請が既に行われているかどうかを確認し、申請が行われていない場合は、当該利用申込者の意見を踏まえて速やかに当該申請が行われるよう必要な援助を行っている。</t>
    <rPh sb="6" eb="8">
      <t>テイキョウ</t>
    </rPh>
    <rPh sb="9" eb="11">
      <t>カイシ</t>
    </rPh>
    <rPh sb="12" eb="13">
      <t>サイ</t>
    </rPh>
    <rPh sb="15" eb="16">
      <t>ヨウ</t>
    </rPh>
    <rPh sb="16" eb="18">
      <t>カイゴ</t>
    </rPh>
    <rPh sb="18" eb="20">
      <t>ニンテイ</t>
    </rPh>
    <rPh sb="21" eb="22">
      <t>ウ</t>
    </rPh>
    <rPh sb="102" eb="103">
      <t>オコナ</t>
    </rPh>
    <phoneticPr fontId="22"/>
  </si>
  <si>
    <t>　問2の記録には次の内容が記載されている。</t>
    <rPh sb="1" eb="2">
      <t>トイ</t>
    </rPh>
    <rPh sb="4" eb="6">
      <t>キロク</t>
    </rPh>
    <rPh sb="8" eb="9">
      <t>ツギ</t>
    </rPh>
    <rPh sb="10" eb="12">
      <t>ナイヨウ</t>
    </rPh>
    <rPh sb="13" eb="15">
      <t>キサイ</t>
    </rPh>
    <phoneticPr fontId="22"/>
  </si>
  <si>
    <t>　法定代理受領サービスに該当しないサービスを提供した際にその利用者から支払を受ける利用料の額と、指定地域密着型通所介護に係る地域密着型介護サービス費用基準額との間に、不合理な差額が生じないようにしている。</t>
    <rPh sb="1" eb="7">
      <t>ホウテイダイリジュリョウ</t>
    </rPh>
    <rPh sb="12" eb="14">
      <t>ガイトウ</t>
    </rPh>
    <rPh sb="22" eb="24">
      <t>テイキョウ</t>
    </rPh>
    <rPh sb="26" eb="27">
      <t>サイ</t>
    </rPh>
    <rPh sb="30" eb="33">
      <t>リヨウシャ</t>
    </rPh>
    <rPh sb="35" eb="37">
      <t>シハラ</t>
    </rPh>
    <rPh sb="38" eb="39">
      <t>ウ</t>
    </rPh>
    <rPh sb="41" eb="44">
      <t>リヨウリョウ</t>
    </rPh>
    <rPh sb="45" eb="46">
      <t>ガク</t>
    </rPh>
    <rPh sb="48" eb="50">
      <t>シテイ</t>
    </rPh>
    <rPh sb="50" eb="59">
      <t>チイキミッチャクガタツウショカイゴ</t>
    </rPh>
    <rPh sb="60" eb="61">
      <t>カカ</t>
    </rPh>
    <rPh sb="73" eb="75">
      <t>ヒヨウ</t>
    </rPh>
    <rPh sb="75" eb="77">
      <t>キジュン</t>
    </rPh>
    <rPh sb="77" eb="78">
      <t>ガク</t>
    </rPh>
    <rPh sb="80" eb="81">
      <t>アイダ</t>
    </rPh>
    <rPh sb="83" eb="86">
      <t>フゴウリ</t>
    </rPh>
    <rPh sb="87" eb="89">
      <t>サガク</t>
    </rPh>
    <rPh sb="90" eb="91">
      <t>ショウ</t>
    </rPh>
    <phoneticPr fontId="22"/>
  </si>
  <si>
    <t>※その他の日常生活費は、その対象となる便宜を行うための実費相当額の範囲内となっていること
※保険給付の対象となっているサービスと明確に区分されないあいまいな名目による費用の受領は不可
※事業者又は施設により行われる便宜の供与であっても、サービスの提供と関係のないものについては、その費用は「その他の日常生活費」と区別すること</t>
    <phoneticPr fontId="22"/>
  </si>
  <si>
    <t>　問1の介護の提供に係る計画等の作成に際し、介護の提供に係る計画等の作成に関して経験のある者、介護の提供について豊富な知識及び経験を有する者にその取りまとめを行わせている。
※介護支援専門員の有資格者がいる場合は、その者に行わせることが望ましい</t>
    <rPh sb="1" eb="2">
      <t>トイ</t>
    </rPh>
    <rPh sb="19" eb="20">
      <t>サイ</t>
    </rPh>
    <rPh sb="22" eb="24">
      <t>カイゴ</t>
    </rPh>
    <rPh sb="25" eb="27">
      <t>テイキョウ</t>
    </rPh>
    <rPh sb="28" eb="29">
      <t>カカ</t>
    </rPh>
    <rPh sb="30" eb="32">
      <t>ケイカク</t>
    </rPh>
    <rPh sb="32" eb="33">
      <t>トウ</t>
    </rPh>
    <rPh sb="34" eb="36">
      <t>サクセイ</t>
    </rPh>
    <rPh sb="37" eb="38">
      <t>カン</t>
    </rPh>
    <phoneticPr fontId="22"/>
  </si>
  <si>
    <t>非常災害対策　※非常災害に対する具体的計画を指す。</t>
    <rPh sb="0" eb="2">
      <t>ヒジョウ</t>
    </rPh>
    <rPh sb="2" eb="4">
      <t>サイガイ</t>
    </rPh>
    <rPh sb="4" eb="6">
      <t>タイサク</t>
    </rPh>
    <phoneticPr fontId="22"/>
  </si>
  <si>
    <t>　当該事業所の従業者によってサービスを提供している。</t>
    <rPh sb="1" eb="3">
      <t>トウガイ</t>
    </rPh>
    <rPh sb="3" eb="6">
      <t>ジギョウショ</t>
    </rPh>
    <rPh sb="7" eb="10">
      <t>ジュウギョウシャ</t>
    </rPh>
    <rPh sb="19" eb="21">
      <t>テイキョウ</t>
    </rPh>
    <phoneticPr fontId="22"/>
  </si>
  <si>
    <t>　問7について、　「事業主が職場における性的な言動に起因する問題に関して雇用管理上講ずべき措置等についての指針」（平成18年厚生労働省告示第615号）及び「事業主が職場における優越的な関係を背景とした言動に起因する問題に関して雇用管理上講ずべき措置等についての指針」（令和2年厚生労働省告示第5号。以下「パワーハラスメント指針」）に基づいた措置を講じている。</t>
    <phoneticPr fontId="2"/>
  </si>
  <si>
    <t>　問7について、職場におけるハラスメントの内容及び職場におけるハラスメントを行ってはならない旨の方針を明確化し、従業者に周知・啓発している。</t>
    <phoneticPr fontId="2"/>
  </si>
  <si>
    <t>　問7について、職場におけるハラスメントの相談への対応のための窓口をあらかじめ定め、労働者に周知している。</t>
    <phoneticPr fontId="2"/>
  </si>
  <si>
    <t>被保険者への配慮のための取組（メンタルヘルス不調への相談対応、行為者に対して1人で対応させない等）</t>
    <rPh sb="0" eb="4">
      <t>ヒホケンシャ</t>
    </rPh>
    <rPh sb="6" eb="8">
      <t>ハイリョ</t>
    </rPh>
    <rPh sb="12" eb="14">
      <t>トリクミ</t>
    </rPh>
    <rPh sb="22" eb="24">
      <t>フチョウ</t>
    </rPh>
    <rPh sb="26" eb="28">
      <t>ソウダン</t>
    </rPh>
    <rPh sb="28" eb="30">
      <t>タイオウ</t>
    </rPh>
    <rPh sb="31" eb="34">
      <t>コウイシャ</t>
    </rPh>
    <rPh sb="35" eb="36">
      <t>タイ</t>
    </rPh>
    <rPh sb="39" eb="40">
      <t>ニン</t>
    </rPh>
    <rPh sb="41" eb="43">
      <t>タイオウ</t>
    </rPh>
    <rPh sb="47" eb="48">
      <t>トウ</t>
    </rPh>
    <phoneticPr fontId="22"/>
  </si>
  <si>
    <t>　従業者に対し、業務継続計画について周知するとともに、必要な研修及び訓練を年1回以上実施している。
※新規採用時には別に研修を実施することが望ましい</t>
    <rPh sb="37" eb="38">
      <t>ネン</t>
    </rPh>
    <rPh sb="39" eb="40">
      <t>カイ</t>
    </rPh>
    <rPh sb="40" eb="42">
      <t>イジョウ</t>
    </rPh>
    <rPh sb="51" eb="53">
      <t>シンキ</t>
    </rPh>
    <rPh sb="53" eb="55">
      <t>サイヨウ</t>
    </rPh>
    <rPh sb="55" eb="56">
      <t>ジ</t>
    </rPh>
    <rPh sb="58" eb="59">
      <t>ベツ</t>
    </rPh>
    <rPh sb="60" eb="62">
      <t>ケンシュウ</t>
    </rPh>
    <rPh sb="63" eb="65">
      <t>ジッシ</t>
    </rPh>
    <rPh sb="70" eb="71">
      <t>ノゾ</t>
    </rPh>
    <phoneticPr fontId="22"/>
  </si>
  <si>
    <t>　問2の訓練実施に当たり、地域住民の参加が得られるよう連携に努めている。
※運営推進会議を活用し、日頃から地域住民との密接な連携体制を確保するなど、訓練の実施に協力を得られる体制づくりに努めること
※訓練の実施に当たっては、消防関係者の参加を促し、具体的な指示を仰ぐなど、より実効性のあるものとすること</t>
    <phoneticPr fontId="22"/>
  </si>
  <si>
    <t>　感染症の予防及びまん延の防止のための対策を検討する委員会をおおむね6月に1回以上開催するとともに、その結果について、全従業者に周知徹底を図っている。
※感染対策の知識を有するものを含む、幅広い職種により構成することが望ましく、特に、感染症対策の知識を有する者については外部の者も含め積極的に参画を得ることが望ましい</t>
    <rPh sb="77" eb="79">
      <t>カンセン</t>
    </rPh>
    <rPh sb="79" eb="81">
      <t>タイサク</t>
    </rPh>
    <rPh sb="82" eb="84">
      <t>チシキ</t>
    </rPh>
    <rPh sb="85" eb="86">
      <t>ユウ</t>
    </rPh>
    <rPh sb="91" eb="92">
      <t>フク</t>
    </rPh>
    <rPh sb="94" eb="96">
      <t>ハバヒロ</t>
    </rPh>
    <rPh sb="97" eb="99">
      <t>ショクシュ</t>
    </rPh>
    <rPh sb="102" eb="104">
      <t>コウセイ</t>
    </rPh>
    <rPh sb="109" eb="110">
      <t>ノゾ</t>
    </rPh>
    <rPh sb="114" eb="115">
      <t>トク</t>
    </rPh>
    <rPh sb="117" eb="120">
      <t>カンセンショウ</t>
    </rPh>
    <rPh sb="120" eb="122">
      <t>タイサク</t>
    </rPh>
    <rPh sb="123" eb="125">
      <t>チシキ</t>
    </rPh>
    <rPh sb="126" eb="127">
      <t>ユウ</t>
    </rPh>
    <rPh sb="129" eb="130">
      <t>モノ</t>
    </rPh>
    <rPh sb="135" eb="137">
      <t>ガイブ</t>
    </rPh>
    <rPh sb="138" eb="139">
      <t>モノ</t>
    </rPh>
    <rPh sb="140" eb="141">
      <t>フク</t>
    </rPh>
    <rPh sb="142" eb="145">
      <t>セッキョクテキ</t>
    </rPh>
    <rPh sb="146" eb="148">
      <t>サンカク</t>
    </rPh>
    <rPh sb="149" eb="150">
      <t>エ</t>
    </rPh>
    <rPh sb="154" eb="155">
      <t>ノゾ</t>
    </rPh>
    <phoneticPr fontId="22"/>
  </si>
  <si>
    <t>　市から指導又は助言を受けた場合においては、当該指導又は助言に従って必要な改善をい、市からの求めがあった場合には、改善の内容を市に報告している。</t>
    <phoneticPr fontId="22"/>
  </si>
  <si>
    <t>同一の日常生活圏域内に所在する事業所である。
※ただし事業所間のネットワーク形成の促進が図られる範囲で、地域の実情に合わせて、市町村区域の単位等内に所在する事業所であっても差し支えない</t>
    <rPh sb="0" eb="2">
      <t>ドウイツ</t>
    </rPh>
    <rPh sb="3" eb="9">
      <t>ニチジョウセイカツケンイキ</t>
    </rPh>
    <rPh sb="9" eb="10">
      <t>ナイ</t>
    </rPh>
    <rPh sb="11" eb="13">
      <t>ショザイ</t>
    </rPh>
    <rPh sb="15" eb="18">
      <t>ジギョウショ</t>
    </rPh>
    <rPh sb="27" eb="30">
      <t>ジギョウショ</t>
    </rPh>
    <rPh sb="30" eb="31">
      <t>カン</t>
    </rPh>
    <rPh sb="38" eb="40">
      <t>ケイセイ</t>
    </rPh>
    <rPh sb="41" eb="43">
      <t>ソクシン</t>
    </rPh>
    <rPh sb="44" eb="45">
      <t>ハカ</t>
    </rPh>
    <rPh sb="48" eb="50">
      <t>ハンイ</t>
    </rPh>
    <rPh sb="52" eb="54">
      <t>チイキ</t>
    </rPh>
    <rPh sb="55" eb="57">
      <t>ジツジョウ</t>
    </rPh>
    <rPh sb="58" eb="59">
      <t>ア</t>
    </rPh>
    <rPh sb="63" eb="66">
      <t>シチョウソン</t>
    </rPh>
    <rPh sb="66" eb="68">
      <t>クイキ</t>
    </rPh>
    <rPh sb="69" eb="71">
      <t>タンイ</t>
    </rPh>
    <rPh sb="71" eb="72">
      <t>トウ</t>
    </rPh>
    <rPh sb="72" eb="73">
      <t>ナイ</t>
    </rPh>
    <rPh sb="74" eb="76">
      <t>ショザイ</t>
    </rPh>
    <rPh sb="78" eb="81">
      <t>ジギョウショ</t>
    </rPh>
    <rPh sb="86" eb="87">
      <t>サ</t>
    </rPh>
    <rPh sb="88" eb="89">
      <t>ツカ</t>
    </rPh>
    <phoneticPr fontId="22"/>
  </si>
  <si>
    <t>　事業所において、従業者に対し、虐待の防止のための研修を定期的に（年1回以上）実施している。
※新採用時には必ず虐待の防止のための研修を実施すること</t>
    <rPh sb="48" eb="51">
      <t>シンサイヨウ</t>
    </rPh>
    <rPh sb="51" eb="52">
      <t>ジ</t>
    </rPh>
    <rPh sb="54" eb="55">
      <t>カナラ</t>
    </rPh>
    <rPh sb="56" eb="58">
      <t>ギャクタイ</t>
    </rPh>
    <rPh sb="59" eb="61">
      <t>ボウシ</t>
    </rPh>
    <rPh sb="65" eb="67">
      <t>ケンシュウ</t>
    </rPh>
    <rPh sb="68" eb="70">
      <t>ジッシ</t>
    </rPh>
    <phoneticPr fontId="22"/>
  </si>
  <si>
    <t>②褥瘡予防対策担当者（看護師が望ましい）</t>
    <rPh sb="1" eb="3">
      <t>ジョクソウ</t>
    </rPh>
    <rPh sb="3" eb="5">
      <t>ヨボウ</t>
    </rPh>
    <rPh sb="5" eb="7">
      <t>タイサク</t>
    </rPh>
    <rPh sb="7" eb="10">
      <t>タントウシャ</t>
    </rPh>
    <rPh sb="11" eb="14">
      <t>カンゴシ</t>
    </rPh>
    <rPh sb="15" eb="16">
      <t>ノゾ</t>
    </rPh>
    <phoneticPr fontId="22"/>
  </si>
  <si>
    <t>③感染対策担当者（看護師が望ましい）</t>
    <rPh sb="1" eb="3">
      <t>カンセン</t>
    </rPh>
    <rPh sb="3" eb="5">
      <t>タイサク</t>
    </rPh>
    <rPh sb="5" eb="8">
      <t>タントウシャ</t>
    </rPh>
    <rPh sb="9" eb="12">
      <t>カンゴシ</t>
    </rPh>
    <rPh sb="13" eb="14">
      <t>ノゾ</t>
    </rPh>
    <phoneticPr fontId="22"/>
  </si>
  <si>
    <t>　利用者数の減少に対応するための経営改善に時間を要することその他の特別の事情があると認められる場合に、算定の延長をする場合、当初の加算算定期間が終了した月の翌月から３月以内に限り算定の延長をしている。</t>
    <phoneticPr fontId="22"/>
  </si>
  <si>
    <t>「観察」とは、自立生活支援のための見守り的援助をいい、利用者の自立支援や日常生活動作能力の向上などのために、極力利用者自身の力で入浴し、必要に応じて介助、転倒予防のための声かけ、気分の確認などを行うことにより、結果として、身体に直接接触する介助を行わなかった場合も算定可</t>
    <rPh sb="1" eb="3">
      <t>カンサツ</t>
    </rPh>
    <rPh sb="123" eb="124">
      <t>オコナ</t>
    </rPh>
    <rPh sb="129" eb="131">
      <t>バアイ</t>
    </rPh>
    <rPh sb="132" eb="134">
      <t>サンテイ</t>
    </rPh>
    <phoneticPr fontId="22"/>
  </si>
  <si>
    <t>入浴には、利用者の自立生活を支援する上で最適と考えられる入浴方法が、部分浴（シャワー浴含む）等である場合は、これを含む</t>
    <rPh sb="0" eb="2">
      <t>ニュウヨク</t>
    </rPh>
    <rPh sb="5" eb="8">
      <t>リヨウシャ</t>
    </rPh>
    <rPh sb="9" eb="11">
      <t>ジリツ</t>
    </rPh>
    <rPh sb="11" eb="13">
      <t>セイカツ</t>
    </rPh>
    <rPh sb="14" eb="16">
      <t>シエン</t>
    </rPh>
    <rPh sb="18" eb="19">
      <t>ウエ</t>
    </rPh>
    <rPh sb="20" eb="22">
      <t>サイテキ</t>
    </rPh>
    <rPh sb="23" eb="24">
      <t>カンガ</t>
    </rPh>
    <rPh sb="28" eb="30">
      <t>ニュウヨク</t>
    </rPh>
    <rPh sb="30" eb="32">
      <t>ホウホウ</t>
    </rPh>
    <rPh sb="34" eb="36">
      <t>ブブン</t>
    </rPh>
    <rPh sb="36" eb="37">
      <t>ヨク</t>
    </rPh>
    <rPh sb="42" eb="43">
      <t>ヨク</t>
    </rPh>
    <rPh sb="43" eb="44">
      <t>フク</t>
    </rPh>
    <rPh sb="46" eb="47">
      <t>トウ</t>
    </rPh>
    <rPh sb="50" eb="52">
      <t>バアイ</t>
    </rPh>
    <rPh sb="57" eb="58">
      <t>フク</t>
    </rPh>
    <phoneticPr fontId="22"/>
  </si>
  <si>
    <t>　問5の場合において、居宅の浴室が、利用者自身又はその家族等の介助により入浴を行うことが難しい環境にあると認められる場合は、訪問した医師等が指定居宅介護支援事業所の介護支援専門員又は指定福祉用具貸与事業所若しくは指定特定福祉用具販売事業所の福祉用具専門相談員と連携し、福祉用具の貸与若しくは購入又は住宅改修等の浴室環境整備に係る助言を行っている。
※医師等による利用者の居宅への訪問が困難な場合には、医師等の指示の下、介護職員が利用者の居宅を訪問し、情報通信機器等を活用して把握した浴室における利用者の動作及び浴室の環境を踏まえ、医師等が評価及び助言を行っても差し支えない</t>
    <rPh sb="175" eb="177">
      <t>イシ</t>
    </rPh>
    <rPh sb="177" eb="178">
      <t>トウ</t>
    </rPh>
    <rPh sb="181" eb="184">
      <t>リヨウシャ</t>
    </rPh>
    <rPh sb="185" eb="187">
      <t>キョタク</t>
    </rPh>
    <rPh sb="189" eb="191">
      <t>ホウモン</t>
    </rPh>
    <rPh sb="192" eb="194">
      <t>コンナン</t>
    </rPh>
    <rPh sb="195" eb="197">
      <t>バアイ</t>
    </rPh>
    <rPh sb="200" eb="202">
      <t>イシ</t>
    </rPh>
    <rPh sb="202" eb="203">
      <t>トウ</t>
    </rPh>
    <rPh sb="204" eb="206">
      <t>シジ</t>
    </rPh>
    <rPh sb="207" eb="208">
      <t>シタ</t>
    </rPh>
    <rPh sb="209" eb="211">
      <t>カイゴ</t>
    </rPh>
    <rPh sb="211" eb="213">
      <t>ショクイン</t>
    </rPh>
    <rPh sb="214" eb="217">
      <t>リヨウシャ</t>
    </rPh>
    <rPh sb="218" eb="220">
      <t>キョタク</t>
    </rPh>
    <rPh sb="221" eb="223">
      <t>ホウモン</t>
    </rPh>
    <rPh sb="225" eb="227">
      <t>ジョウホウ</t>
    </rPh>
    <rPh sb="227" eb="229">
      <t>ツウシン</t>
    </rPh>
    <rPh sb="229" eb="231">
      <t>キキ</t>
    </rPh>
    <rPh sb="231" eb="232">
      <t>トウ</t>
    </rPh>
    <rPh sb="233" eb="235">
      <t>カツヨウ</t>
    </rPh>
    <rPh sb="237" eb="239">
      <t>ハアク</t>
    </rPh>
    <rPh sb="241" eb="243">
      <t>ヨクシツ</t>
    </rPh>
    <rPh sb="247" eb="250">
      <t>リヨウシャ</t>
    </rPh>
    <rPh sb="251" eb="253">
      <t>ドウサ</t>
    </rPh>
    <rPh sb="253" eb="254">
      <t>オヨ</t>
    </rPh>
    <rPh sb="255" eb="257">
      <t>ヨクシツ</t>
    </rPh>
    <rPh sb="258" eb="260">
      <t>カンキョウ</t>
    </rPh>
    <rPh sb="261" eb="262">
      <t>フ</t>
    </rPh>
    <rPh sb="265" eb="267">
      <t>イシ</t>
    </rPh>
    <rPh sb="267" eb="268">
      <t>トウ</t>
    </rPh>
    <rPh sb="269" eb="271">
      <t>ヒョウカ</t>
    </rPh>
    <rPh sb="271" eb="272">
      <t>オヨ</t>
    </rPh>
    <rPh sb="273" eb="275">
      <t>ジョゲン</t>
    </rPh>
    <rPh sb="276" eb="277">
      <t>オコナ</t>
    </rPh>
    <rPh sb="280" eb="281">
      <t>サ</t>
    </rPh>
    <rPh sb="282" eb="283">
      <t>ツカ</t>
    </rPh>
    <phoneticPr fontId="22"/>
  </si>
  <si>
    <t>　事業所の機能訓練指導員、看護職員、介護職員、生活相談員その他の職種の者（機能訓練指導員等）が共同して、医師等との連携の下で、利用者の身体の状況、訪問により把握した居宅の浴室の環境等を踏まえて個別の入浴計画を作成している。
※個別の入浴計画に相当する内容を通所介護計画に記載することをもって、個別の入浴計画の作成に代えることができる</t>
    <rPh sb="52" eb="54">
      <t>イシ</t>
    </rPh>
    <rPh sb="54" eb="55">
      <t>トウ</t>
    </rPh>
    <rPh sb="57" eb="59">
      <t>レンケイ</t>
    </rPh>
    <rPh sb="60" eb="61">
      <t>モト</t>
    </rPh>
    <rPh sb="63" eb="66">
      <t>リヨウシャ</t>
    </rPh>
    <rPh sb="67" eb="69">
      <t>シンタイ</t>
    </rPh>
    <rPh sb="70" eb="72">
      <t>ジョウキョウ</t>
    </rPh>
    <rPh sb="73" eb="75">
      <t>ホウモン</t>
    </rPh>
    <rPh sb="78" eb="80">
      <t>ハアク</t>
    </rPh>
    <rPh sb="82" eb="84">
      <t>キョタク</t>
    </rPh>
    <rPh sb="85" eb="87">
      <t>ヨクシツ</t>
    </rPh>
    <rPh sb="88" eb="90">
      <t>カンキョウ</t>
    </rPh>
    <rPh sb="90" eb="91">
      <t>トウ</t>
    </rPh>
    <rPh sb="92" eb="93">
      <t>フ</t>
    </rPh>
    <rPh sb="96" eb="98">
      <t>コベツ</t>
    </rPh>
    <rPh sb="99" eb="101">
      <t>ニュウヨク</t>
    </rPh>
    <rPh sb="101" eb="103">
      <t>ケイカク</t>
    </rPh>
    <rPh sb="104" eb="106">
      <t>サクセイ</t>
    </rPh>
    <rPh sb="113" eb="115">
      <t>コベツ</t>
    </rPh>
    <rPh sb="116" eb="118">
      <t>ニュウヨク</t>
    </rPh>
    <rPh sb="118" eb="120">
      <t>ケイカク</t>
    </rPh>
    <rPh sb="121" eb="123">
      <t>ソウトウ</t>
    </rPh>
    <rPh sb="125" eb="127">
      <t>ナイヨウ</t>
    </rPh>
    <rPh sb="128" eb="130">
      <t>ツウショ</t>
    </rPh>
    <rPh sb="130" eb="132">
      <t>カイゴ</t>
    </rPh>
    <rPh sb="132" eb="134">
      <t>ケイカク</t>
    </rPh>
    <rPh sb="135" eb="137">
      <t>キサイ</t>
    </rPh>
    <rPh sb="146" eb="148">
      <t>コベツ</t>
    </rPh>
    <rPh sb="149" eb="151">
      <t>ニュウヨク</t>
    </rPh>
    <rPh sb="151" eb="153">
      <t>ケイカク</t>
    </rPh>
    <rPh sb="154" eb="156">
      <t>サクセイ</t>
    </rPh>
    <rPh sb="157" eb="158">
      <t>カ</t>
    </rPh>
    <phoneticPr fontId="22"/>
  </si>
  <si>
    <t>　前年度の実績が6ヶ月に満たない事業所（新たに事業を開始し、又は再開した事業所を含む）は②③に、それ以外の事業所は①又は②③のいずれかに記入してください。（小数点第1位まで）</t>
    <phoneticPr fontId="22"/>
  </si>
  <si>
    <t>③前3ヶ月の実績により届出を行った場合、届出を行った月以降においても、直近3ヶ月間の利用者の割合につき、毎月継続的に所定の割合を維持し、その割合については、毎月記録している。
※所定の割合を下回った場合には、直ちに加算の取下げを届け出ること</t>
    <phoneticPr fontId="22"/>
  </si>
  <si>
    <t>　個別機能訓練計画には、利用者ごとにその目標、実施時間、実施方法等の内容を記載している。
※個別機能訓練計画に相当する内容を地域密着型通所介護計画の中に記載する場合は、その記載をもって個別機能訓練計画の作成に代えることができる
※個別機能訓練加算を算定している場合は、別に個別機能訓練計画の作成は不要</t>
    <rPh sb="1" eb="3">
      <t>コベツ</t>
    </rPh>
    <rPh sb="3" eb="5">
      <t>キノウ</t>
    </rPh>
    <rPh sb="5" eb="7">
      <t>クンレン</t>
    </rPh>
    <rPh sb="7" eb="9">
      <t>ケイカク</t>
    </rPh>
    <rPh sb="12" eb="15">
      <t>リヨウシャ</t>
    </rPh>
    <rPh sb="20" eb="22">
      <t>モクヒョウ</t>
    </rPh>
    <rPh sb="23" eb="25">
      <t>ジッシ</t>
    </rPh>
    <rPh sb="25" eb="27">
      <t>ジカン</t>
    </rPh>
    <rPh sb="28" eb="30">
      <t>ジッシ</t>
    </rPh>
    <rPh sb="30" eb="32">
      <t>ホウホウ</t>
    </rPh>
    <rPh sb="32" eb="33">
      <t>トウ</t>
    </rPh>
    <rPh sb="34" eb="36">
      <t>ナイヨウ</t>
    </rPh>
    <rPh sb="37" eb="39">
      <t>キサイ</t>
    </rPh>
    <phoneticPr fontId="22"/>
  </si>
  <si>
    <t>　個別機能訓練計画の作成に当たっては、指定訪問リハビリテーション事業所、指定通所リハビリテーション事業所又はリハビリテーションを実施している医療提供施設の理学療法士等は、当該利用者のADL及びIADLに関する状況について、指定訪問リハビリテーション事業所、指定通所リハビリテーション事業所又はリハビリテーションを実施している医療提供施設の場において把握し、又は、指定地域密着型通所介護事業所の機能訓練指導員等と連携してICTを活用した動画やテレビ電話を用いて把握した上で、当該指定地域密着型通所介護事業所の機能訓練指導員等に助言を行っている。
※ICTを活用した動画やテレビ電話を用いる場合においては、理学療法士等がADL及びIADLに関する利用者の状況について適切に把握することができるよう、理学療法士等と機能訓練指導員等で事前に方法等を調整すること</t>
    <rPh sb="1" eb="3">
      <t>コベツ</t>
    </rPh>
    <rPh sb="3" eb="5">
      <t>キノウ</t>
    </rPh>
    <rPh sb="5" eb="7">
      <t>クンレン</t>
    </rPh>
    <rPh sb="7" eb="9">
      <t>ケイカク</t>
    </rPh>
    <rPh sb="10" eb="12">
      <t>サクセイ</t>
    </rPh>
    <rPh sb="13" eb="14">
      <t>ア</t>
    </rPh>
    <rPh sb="19" eb="21">
      <t>シテイ</t>
    </rPh>
    <rPh sb="21" eb="23">
      <t>ホウモン</t>
    </rPh>
    <rPh sb="32" eb="35">
      <t>ジギョウショ</t>
    </rPh>
    <rPh sb="36" eb="38">
      <t>シテイ</t>
    </rPh>
    <rPh sb="38" eb="40">
      <t>ツウショ</t>
    </rPh>
    <rPh sb="49" eb="52">
      <t>ジギョウショ</t>
    </rPh>
    <rPh sb="52" eb="53">
      <t>マタ</t>
    </rPh>
    <rPh sb="64" eb="66">
      <t>ジッシ</t>
    </rPh>
    <rPh sb="70" eb="72">
      <t>イリョウ</t>
    </rPh>
    <rPh sb="72" eb="74">
      <t>テイキョウ</t>
    </rPh>
    <rPh sb="74" eb="76">
      <t>シセツ</t>
    </rPh>
    <rPh sb="77" eb="79">
      <t>リガク</t>
    </rPh>
    <rPh sb="79" eb="82">
      <t>リョウホウシ</t>
    </rPh>
    <rPh sb="82" eb="83">
      <t>トウ</t>
    </rPh>
    <rPh sb="85" eb="87">
      <t>トウガイ</t>
    </rPh>
    <rPh sb="87" eb="90">
      <t>リヨウシャ</t>
    </rPh>
    <rPh sb="94" eb="95">
      <t>オヨ</t>
    </rPh>
    <rPh sb="101" eb="102">
      <t>カン</t>
    </rPh>
    <rPh sb="104" eb="106">
      <t>ジョウキョウ</t>
    </rPh>
    <rPh sb="111" eb="113">
      <t>シテイ</t>
    </rPh>
    <rPh sb="113" eb="115">
      <t>ホウモン</t>
    </rPh>
    <rPh sb="124" eb="127">
      <t>ジギョウショ</t>
    </rPh>
    <rPh sb="128" eb="130">
      <t>シテイ</t>
    </rPh>
    <rPh sb="130" eb="132">
      <t>ツウショ</t>
    </rPh>
    <rPh sb="141" eb="144">
      <t>ジギョウショ</t>
    </rPh>
    <rPh sb="144" eb="145">
      <t>マタ</t>
    </rPh>
    <rPh sb="156" eb="158">
      <t>ジッシ</t>
    </rPh>
    <rPh sb="162" eb="164">
      <t>イリョウ</t>
    </rPh>
    <rPh sb="164" eb="166">
      <t>テイキョウ</t>
    </rPh>
    <rPh sb="166" eb="168">
      <t>シセツ</t>
    </rPh>
    <rPh sb="169" eb="170">
      <t>バ</t>
    </rPh>
    <rPh sb="174" eb="176">
      <t>ハアク</t>
    </rPh>
    <rPh sb="178" eb="179">
      <t>マタ</t>
    </rPh>
    <rPh sb="181" eb="183">
      <t>シテイ</t>
    </rPh>
    <rPh sb="183" eb="192">
      <t>チイキミッチャクガタツウショカイゴ</t>
    </rPh>
    <rPh sb="192" eb="195">
      <t>ジギョウショ</t>
    </rPh>
    <rPh sb="196" eb="198">
      <t>キノウ</t>
    </rPh>
    <rPh sb="198" eb="200">
      <t>クンレン</t>
    </rPh>
    <rPh sb="200" eb="203">
      <t>シドウイン</t>
    </rPh>
    <rPh sb="203" eb="204">
      <t>トウ</t>
    </rPh>
    <rPh sb="205" eb="207">
      <t>レンケイ</t>
    </rPh>
    <rPh sb="213" eb="215">
      <t>カツヨウ</t>
    </rPh>
    <rPh sb="217" eb="219">
      <t>ドウガ</t>
    </rPh>
    <rPh sb="223" eb="225">
      <t>デンワ</t>
    </rPh>
    <rPh sb="226" eb="227">
      <t>モチ</t>
    </rPh>
    <rPh sb="229" eb="231">
      <t>ハアク</t>
    </rPh>
    <rPh sb="233" eb="234">
      <t>ウエ</t>
    </rPh>
    <rPh sb="236" eb="238">
      <t>トウガイ</t>
    </rPh>
    <rPh sb="238" eb="240">
      <t>シテイ</t>
    </rPh>
    <rPh sb="240" eb="242">
      <t>チイキ</t>
    </rPh>
    <rPh sb="242" eb="245">
      <t>ミッチャクガタ</t>
    </rPh>
    <rPh sb="245" eb="247">
      <t>ツウショ</t>
    </rPh>
    <rPh sb="247" eb="249">
      <t>カイゴ</t>
    </rPh>
    <rPh sb="249" eb="252">
      <t>ジギョウショ</t>
    </rPh>
    <rPh sb="253" eb="255">
      <t>キノウ</t>
    </rPh>
    <rPh sb="255" eb="257">
      <t>クンレン</t>
    </rPh>
    <rPh sb="257" eb="260">
      <t>シドウイン</t>
    </rPh>
    <rPh sb="260" eb="261">
      <t>トウ</t>
    </rPh>
    <rPh sb="262" eb="264">
      <t>ジョゲン</t>
    </rPh>
    <rPh sb="265" eb="266">
      <t>オコナ</t>
    </rPh>
    <rPh sb="277" eb="279">
      <t>カツヨウ</t>
    </rPh>
    <rPh sb="281" eb="283">
      <t>ドウガ</t>
    </rPh>
    <rPh sb="287" eb="289">
      <t>デンワ</t>
    </rPh>
    <rPh sb="290" eb="291">
      <t>モチ</t>
    </rPh>
    <rPh sb="293" eb="295">
      <t>バアイ</t>
    </rPh>
    <rPh sb="301" eb="303">
      <t>リガク</t>
    </rPh>
    <rPh sb="303" eb="306">
      <t>リョウホウシ</t>
    </rPh>
    <rPh sb="306" eb="307">
      <t>トウ</t>
    </rPh>
    <rPh sb="311" eb="312">
      <t>オヨ</t>
    </rPh>
    <rPh sb="318" eb="319">
      <t>カン</t>
    </rPh>
    <rPh sb="321" eb="324">
      <t>リヨウシャ</t>
    </rPh>
    <rPh sb="325" eb="327">
      <t>ジョウキョウ</t>
    </rPh>
    <rPh sb="331" eb="333">
      <t>テキセツ</t>
    </rPh>
    <rPh sb="334" eb="336">
      <t>ハアク</t>
    </rPh>
    <rPh sb="347" eb="349">
      <t>リガク</t>
    </rPh>
    <rPh sb="349" eb="352">
      <t>リョウホウシ</t>
    </rPh>
    <rPh sb="352" eb="353">
      <t>トウ</t>
    </rPh>
    <rPh sb="354" eb="356">
      <t>キノウ</t>
    </rPh>
    <rPh sb="356" eb="358">
      <t>クンレン</t>
    </rPh>
    <rPh sb="358" eb="361">
      <t>シドウイン</t>
    </rPh>
    <rPh sb="361" eb="362">
      <t>トウ</t>
    </rPh>
    <rPh sb="363" eb="365">
      <t>ジゼン</t>
    </rPh>
    <rPh sb="366" eb="368">
      <t>ホウホウ</t>
    </rPh>
    <rPh sb="368" eb="369">
      <t>トウ</t>
    </rPh>
    <rPh sb="370" eb="372">
      <t>チョウセイ</t>
    </rPh>
    <phoneticPr fontId="22"/>
  </si>
  <si>
    <t>　個別機能訓練計画の進捗状況等の評価について、機能訓練指導員等は、各月における評価内容や目標の達成度合いについて、利用者又はその家族及び理学療法士等に報告・相談し、理学療法士等から必要な助言を得た上で、必要に応じて当該利用者又はその家族（以下「利用者等」という。）の意向を確認の上、当該利用者のADLやIADLの改善状況を踏まえた目標の見直しや訓練内容の変更など適切な対応を行っている。</t>
    <phoneticPr fontId="22"/>
  </si>
  <si>
    <t>　指定訪問リハビリテーション事業所、指定通所リハビリテーション事業所又はリハビリテーションを実施している医療提供施設の理学療法士等が、事業所を訪問し、事業所の機能訓練指導員等が共同して利用者の身体状況等の評価及び個別機能訓練計画の作成を行っている。
※理学療法士等は、機能訓練指導員等に対し、日常生活上の留意点、介護の工夫等に関する助言を行うこと</t>
    <rPh sb="1" eb="3">
      <t>シテイ</t>
    </rPh>
    <rPh sb="3" eb="5">
      <t>ホウモン</t>
    </rPh>
    <rPh sb="14" eb="17">
      <t>ジギョウショ</t>
    </rPh>
    <rPh sb="18" eb="20">
      <t>シテイ</t>
    </rPh>
    <rPh sb="20" eb="22">
      <t>ツウショ</t>
    </rPh>
    <rPh sb="31" eb="34">
      <t>ジギョウショ</t>
    </rPh>
    <rPh sb="34" eb="35">
      <t>マタ</t>
    </rPh>
    <rPh sb="46" eb="48">
      <t>ジッシ</t>
    </rPh>
    <rPh sb="52" eb="54">
      <t>イリョウ</t>
    </rPh>
    <rPh sb="54" eb="56">
      <t>テイキョウ</t>
    </rPh>
    <rPh sb="56" eb="58">
      <t>シセツ</t>
    </rPh>
    <rPh sb="59" eb="61">
      <t>リガク</t>
    </rPh>
    <rPh sb="61" eb="64">
      <t>リョウホウシ</t>
    </rPh>
    <rPh sb="64" eb="65">
      <t>トウ</t>
    </rPh>
    <rPh sb="67" eb="70">
      <t>ジギョウショ</t>
    </rPh>
    <rPh sb="71" eb="73">
      <t>ホウモン</t>
    </rPh>
    <rPh sb="75" eb="78">
      <t>ジギョウショ</t>
    </rPh>
    <rPh sb="79" eb="81">
      <t>キノウ</t>
    </rPh>
    <rPh sb="81" eb="83">
      <t>クンレン</t>
    </rPh>
    <rPh sb="83" eb="86">
      <t>シドウイン</t>
    </rPh>
    <rPh sb="86" eb="87">
      <t>トウ</t>
    </rPh>
    <rPh sb="88" eb="90">
      <t>キョウドウ</t>
    </rPh>
    <rPh sb="92" eb="95">
      <t>リヨウシャ</t>
    </rPh>
    <rPh sb="96" eb="98">
      <t>シンタイ</t>
    </rPh>
    <rPh sb="98" eb="100">
      <t>ジョウキョウ</t>
    </rPh>
    <rPh sb="100" eb="101">
      <t>トウ</t>
    </rPh>
    <rPh sb="102" eb="104">
      <t>ヒョウカ</t>
    </rPh>
    <rPh sb="104" eb="105">
      <t>オヨ</t>
    </rPh>
    <rPh sb="106" eb="108">
      <t>コベツ</t>
    </rPh>
    <rPh sb="108" eb="110">
      <t>キノウ</t>
    </rPh>
    <rPh sb="110" eb="112">
      <t>クンレン</t>
    </rPh>
    <rPh sb="112" eb="114">
      <t>ケイカク</t>
    </rPh>
    <rPh sb="115" eb="117">
      <t>サクセイ</t>
    </rPh>
    <rPh sb="118" eb="119">
      <t>オコナ</t>
    </rPh>
    <phoneticPr fontId="22"/>
  </si>
  <si>
    <t>（6）　個別機能訓練加算（Ⅰ）イ （Ⅰ）ロ （Ⅱ）</t>
    <rPh sb="4" eb="6">
      <t>コベツ</t>
    </rPh>
    <rPh sb="6" eb="8">
      <t>キノウ</t>
    </rPh>
    <rPh sb="8" eb="10">
      <t>クンレン</t>
    </rPh>
    <rPh sb="10" eb="12">
      <t>カサン</t>
    </rPh>
    <phoneticPr fontId="22"/>
  </si>
  <si>
    <t>（Ⅰ）イ （Ⅰ）ロ （Ⅱ）共通</t>
    <rPh sb="13" eb="15">
      <t>キョウツウ</t>
    </rPh>
    <phoneticPr fontId="22"/>
  </si>
  <si>
    <t>（Ⅰ）イ （Ⅰ）ロ共通</t>
    <rPh sb="9" eb="11">
      <t>キョウツウ</t>
    </rPh>
    <phoneticPr fontId="22"/>
  </si>
  <si>
    <t>　個別機能訓練計画に基づく個別機能訓練の実施が予定されていた場合でも、利用者の都合等により実際に個別機能訓練が実施されなかった場合は、個別機能訓練加算（Ⅰ）イ及び個別機能訓練加算（Ⅰ）ロを算定していない。</t>
    <rPh sb="1" eb="3">
      <t>コベツ</t>
    </rPh>
    <rPh sb="3" eb="5">
      <t>キノウ</t>
    </rPh>
    <rPh sb="5" eb="7">
      <t>クンレン</t>
    </rPh>
    <rPh sb="7" eb="9">
      <t>ケイカク</t>
    </rPh>
    <rPh sb="10" eb="11">
      <t>モト</t>
    </rPh>
    <rPh sb="13" eb="15">
      <t>コベツ</t>
    </rPh>
    <rPh sb="15" eb="17">
      <t>キノウ</t>
    </rPh>
    <rPh sb="17" eb="19">
      <t>クンレン</t>
    </rPh>
    <rPh sb="20" eb="22">
      <t>ジッシ</t>
    </rPh>
    <rPh sb="23" eb="25">
      <t>ヨテイ</t>
    </rPh>
    <rPh sb="30" eb="32">
      <t>バアイ</t>
    </rPh>
    <rPh sb="35" eb="38">
      <t>リヨウシャ</t>
    </rPh>
    <rPh sb="39" eb="41">
      <t>ツゴウ</t>
    </rPh>
    <rPh sb="41" eb="42">
      <t>トウ</t>
    </rPh>
    <rPh sb="45" eb="47">
      <t>ジッサイ</t>
    </rPh>
    <rPh sb="48" eb="50">
      <t>コベツ</t>
    </rPh>
    <rPh sb="50" eb="52">
      <t>キノウ</t>
    </rPh>
    <rPh sb="52" eb="54">
      <t>クンレン</t>
    </rPh>
    <rPh sb="55" eb="57">
      <t>ジッシ</t>
    </rPh>
    <rPh sb="63" eb="65">
      <t>バアイ</t>
    </rPh>
    <rPh sb="67" eb="69">
      <t>コベツ</t>
    </rPh>
    <rPh sb="69" eb="71">
      <t>キノウ</t>
    </rPh>
    <rPh sb="71" eb="73">
      <t>クンレン</t>
    </rPh>
    <rPh sb="73" eb="75">
      <t>カサン</t>
    </rPh>
    <rPh sb="79" eb="80">
      <t>オヨ</t>
    </rPh>
    <rPh sb="81" eb="89">
      <t>コベツキノウクンレンカサン</t>
    </rPh>
    <rPh sb="94" eb="96">
      <t>サンテイ</t>
    </rPh>
    <phoneticPr fontId="22"/>
  </si>
  <si>
    <t>　特定の曜日だけ理学療法士等を配置している場合は、その曜日において理学療法士等から直接機能訓練の提供を受けた利用者のみ当該加算を算定している。
※ただし、この場合、当該加算を算定できる人員体制を確保している曜日があらかじめ定められ、利用者や居宅介護支援事業者に周知している必要がある</t>
    <rPh sb="1" eb="3">
      <t>トクテイ</t>
    </rPh>
    <rPh sb="4" eb="6">
      <t>ヨウビ</t>
    </rPh>
    <rPh sb="8" eb="10">
      <t>リガク</t>
    </rPh>
    <rPh sb="10" eb="13">
      <t>リョウホウシ</t>
    </rPh>
    <rPh sb="13" eb="14">
      <t>トウ</t>
    </rPh>
    <rPh sb="15" eb="17">
      <t>ハイチ</t>
    </rPh>
    <rPh sb="21" eb="23">
      <t>バアイ</t>
    </rPh>
    <rPh sb="27" eb="29">
      <t>ヨウビ</t>
    </rPh>
    <rPh sb="33" eb="35">
      <t>リガク</t>
    </rPh>
    <rPh sb="35" eb="38">
      <t>リョウホウシ</t>
    </rPh>
    <rPh sb="38" eb="39">
      <t>トウ</t>
    </rPh>
    <rPh sb="41" eb="43">
      <t>チョクセツ</t>
    </rPh>
    <rPh sb="43" eb="45">
      <t>キノウ</t>
    </rPh>
    <rPh sb="45" eb="47">
      <t>クンレン</t>
    </rPh>
    <rPh sb="48" eb="50">
      <t>テイキョウ</t>
    </rPh>
    <rPh sb="51" eb="52">
      <t>ウ</t>
    </rPh>
    <rPh sb="54" eb="57">
      <t>リヨウシャ</t>
    </rPh>
    <rPh sb="59" eb="61">
      <t>トウガイ</t>
    </rPh>
    <rPh sb="61" eb="63">
      <t>カサン</t>
    </rPh>
    <rPh sb="64" eb="66">
      <t>サンテイ</t>
    </rPh>
    <rPh sb="79" eb="81">
      <t>バアイ</t>
    </rPh>
    <rPh sb="82" eb="84">
      <t>トウガイ</t>
    </rPh>
    <rPh sb="84" eb="86">
      <t>カサン</t>
    </rPh>
    <rPh sb="87" eb="89">
      <t>サンテイ</t>
    </rPh>
    <rPh sb="92" eb="94">
      <t>ジンイン</t>
    </rPh>
    <rPh sb="94" eb="96">
      <t>タイセイ</t>
    </rPh>
    <rPh sb="97" eb="99">
      <t>カクホ</t>
    </rPh>
    <rPh sb="103" eb="105">
      <t>ヨウビ</t>
    </rPh>
    <rPh sb="111" eb="112">
      <t>サダ</t>
    </rPh>
    <rPh sb="116" eb="119">
      <t>リヨウシャ</t>
    </rPh>
    <rPh sb="120" eb="122">
      <t>キョタク</t>
    </rPh>
    <rPh sb="122" eb="124">
      <t>カイゴ</t>
    </rPh>
    <rPh sb="124" eb="126">
      <t>シエン</t>
    </rPh>
    <rPh sb="126" eb="129">
      <t>ジギョウシャ</t>
    </rPh>
    <rPh sb="130" eb="132">
      <t>シュウチ</t>
    </rPh>
    <rPh sb="136" eb="138">
      <t>ヒツヨウ</t>
    </rPh>
    <phoneticPr fontId="22"/>
  </si>
  <si>
    <t>　特定の時間だけ専ら機能訓練を実施する理学療法士等を1名以上及び専ら機能訓練を実施する理学療法士等を1名以上配置している場合は、その時間において理学療法士等が直接訓練の提供を行った利用者のみ当該加算を算定している。
※ただし、この場合、当該加算を算定できる人員体制を確保している曜日があらかじめ定められ、利用者や居宅介護支援事業者に周知している必要がある
※事業所の看護職員が当該加算に係る機能訓練指導員の職務に従事する場合には、当該職務時間は、事業所における看護職員としての人員基準に含めない</t>
    <rPh sb="1" eb="3">
      <t>トクテイ</t>
    </rPh>
    <rPh sb="4" eb="6">
      <t>ジカン</t>
    </rPh>
    <rPh sb="8" eb="9">
      <t>モッパ</t>
    </rPh>
    <rPh sb="10" eb="12">
      <t>キノウ</t>
    </rPh>
    <rPh sb="12" eb="14">
      <t>クンレン</t>
    </rPh>
    <rPh sb="15" eb="17">
      <t>ジッシ</t>
    </rPh>
    <rPh sb="19" eb="21">
      <t>リガク</t>
    </rPh>
    <rPh sb="21" eb="24">
      <t>リョウホウシ</t>
    </rPh>
    <rPh sb="24" eb="25">
      <t>トウ</t>
    </rPh>
    <rPh sb="27" eb="30">
      <t>メイイジョウ</t>
    </rPh>
    <rPh sb="30" eb="31">
      <t>オヨ</t>
    </rPh>
    <rPh sb="32" eb="33">
      <t>モッパ</t>
    </rPh>
    <rPh sb="34" eb="36">
      <t>キノウ</t>
    </rPh>
    <rPh sb="36" eb="38">
      <t>クンレン</t>
    </rPh>
    <rPh sb="39" eb="41">
      <t>ジッシ</t>
    </rPh>
    <rPh sb="43" eb="45">
      <t>リガク</t>
    </rPh>
    <rPh sb="45" eb="48">
      <t>リョウホウシ</t>
    </rPh>
    <rPh sb="48" eb="49">
      <t>トウ</t>
    </rPh>
    <rPh sb="54" eb="56">
      <t>ハイチ</t>
    </rPh>
    <rPh sb="60" eb="62">
      <t>バアイ</t>
    </rPh>
    <rPh sb="66" eb="68">
      <t>ジカン</t>
    </rPh>
    <rPh sb="72" eb="74">
      <t>リガク</t>
    </rPh>
    <rPh sb="74" eb="77">
      <t>リョウホウシ</t>
    </rPh>
    <rPh sb="77" eb="78">
      <t>トウ</t>
    </rPh>
    <rPh sb="79" eb="81">
      <t>チョクセツ</t>
    </rPh>
    <rPh sb="81" eb="83">
      <t>クンレン</t>
    </rPh>
    <rPh sb="84" eb="86">
      <t>テイキョウ</t>
    </rPh>
    <rPh sb="87" eb="88">
      <t>オコナ</t>
    </rPh>
    <rPh sb="90" eb="93">
      <t>リヨウシャ</t>
    </rPh>
    <rPh sb="95" eb="97">
      <t>トウガイ</t>
    </rPh>
    <rPh sb="97" eb="99">
      <t>カサン</t>
    </rPh>
    <rPh sb="100" eb="102">
      <t>サンテイ</t>
    </rPh>
    <phoneticPr fontId="22"/>
  </si>
  <si>
    <t>　評価対象者の評価対象利用開始月の翌月から起算して6月目に測定したADL値から評価対象利用開始月に測定したADL値を控除して得た値を用いて一定の基準に基づき算出した値（ADL利得）の平均値が1以上であること。
※ADLの評価は、一定の研修を受けた者により、Barthel Indexを用いる</t>
    <phoneticPr fontId="22"/>
  </si>
  <si>
    <t>　評価対象者のADL利得の平均値が3以上である。
※令和6年度については、令和6年3月以前よりＡＤＬ維持等加算（Ⅱ）を算定している場合、ADL利得に関わらず、評価対象期間の満了日の属する月の翌月から12月に限り算定を継続することができる</t>
    <phoneticPr fontId="22"/>
  </si>
  <si>
    <t>1～6月間で3％以上の体重の減少が認められる者又は「地域支援事業の実施について」に規定する基本チェックリストのNO.（11）の項目が「1」に該当する者</t>
    <rPh sb="3" eb="4">
      <t>ツキ</t>
    </rPh>
    <rPh sb="4" eb="5">
      <t>カン</t>
    </rPh>
    <rPh sb="8" eb="10">
      <t>イジョウ</t>
    </rPh>
    <rPh sb="11" eb="13">
      <t>タイジュウ</t>
    </rPh>
    <rPh sb="14" eb="16">
      <t>ゲンショウ</t>
    </rPh>
    <rPh sb="17" eb="18">
      <t>ミト</t>
    </rPh>
    <rPh sb="22" eb="23">
      <t>モノ</t>
    </rPh>
    <rPh sb="23" eb="24">
      <t>マタ</t>
    </rPh>
    <rPh sb="26" eb="28">
      <t>チイキ</t>
    </rPh>
    <rPh sb="28" eb="30">
      <t>シエン</t>
    </rPh>
    <rPh sb="30" eb="32">
      <t>ジギョウ</t>
    </rPh>
    <rPh sb="33" eb="35">
      <t>ジッシ</t>
    </rPh>
    <rPh sb="41" eb="43">
      <t>キテイ</t>
    </rPh>
    <rPh sb="45" eb="47">
      <t>キホン</t>
    </rPh>
    <rPh sb="63" eb="65">
      <t>コウモク</t>
    </rPh>
    <rPh sb="70" eb="72">
      <t>ガイトウ</t>
    </rPh>
    <rPh sb="74" eb="75">
      <t>モノ</t>
    </rPh>
    <phoneticPr fontId="22"/>
  </si>
  <si>
    <t>（12）　口腔・栄養スクリーニング加算（Ⅰ）（Ⅱ）</t>
    <rPh sb="5" eb="7">
      <t>コウクウ</t>
    </rPh>
    <rPh sb="8" eb="10">
      <t>エイヨウ</t>
    </rPh>
    <rPh sb="17" eb="19">
      <t>カサン</t>
    </rPh>
    <phoneticPr fontId="22"/>
  </si>
  <si>
    <t>（13）　口腔機能向上加算（Ⅰ）（Ⅱ）</t>
    <rPh sb="5" eb="7">
      <t>コウクウ</t>
    </rPh>
    <rPh sb="7" eb="9">
      <t>キノウ</t>
    </rPh>
    <rPh sb="9" eb="11">
      <t>コウジョウ</t>
    </rPh>
    <rPh sb="11" eb="13">
      <t>カサン</t>
    </rPh>
    <phoneticPr fontId="22"/>
  </si>
  <si>
    <t>　必要に応じて地域密着型通所介護計画を見直すなど、サービス提供に当たって問1に規定する情報その他サービスを適切かつ有効に提供するために必要な情報を活用している。</t>
    <rPh sb="1" eb="3">
      <t>ヒツヨウ</t>
    </rPh>
    <rPh sb="4" eb="5">
      <t>オウ</t>
    </rPh>
    <rPh sb="7" eb="9">
      <t>チイキ</t>
    </rPh>
    <rPh sb="9" eb="12">
      <t>ミッチャクガタ</t>
    </rPh>
    <rPh sb="12" eb="14">
      <t>ツウショ</t>
    </rPh>
    <rPh sb="14" eb="16">
      <t>カイゴ</t>
    </rPh>
    <rPh sb="16" eb="18">
      <t>ケイカク</t>
    </rPh>
    <rPh sb="19" eb="21">
      <t>ミナオ</t>
    </rPh>
    <rPh sb="29" eb="31">
      <t>テイキョウ</t>
    </rPh>
    <rPh sb="32" eb="33">
      <t>ア</t>
    </rPh>
    <rPh sb="36" eb="37">
      <t>トイ</t>
    </rPh>
    <rPh sb="39" eb="41">
      <t>キテイ</t>
    </rPh>
    <rPh sb="43" eb="45">
      <t>ジョウホウ</t>
    </rPh>
    <rPh sb="47" eb="48">
      <t>タ</t>
    </rPh>
    <rPh sb="53" eb="55">
      <t>テキセツ</t>
    </rPh>
    <rPh sb="57" eb="59">
      <t>ユウコウ</t>
    </rPh>
    <rPh sb="60" eb="62">
      <t>テイキョウ</t>
    </rPh>
    <rPh sb="67" eb="69">
      <t>ヒツヨウ</t>
    </rPh>
    <rPh sb="70" eb="72">
      <t>ジョウホウ</t>
    </rPh>
    <rPh sb="73" eb="75">
      <t>カツヨウ</t>
    </rPh>
    <phoneticPr fontId="22"/>
  </si>
  <si>
    <t>（25）　非常災害対策</t>
    <rPh sb="5" eb="7">
      <t>ヒジョウ</t>
    </rPh>
    <rPh sb="7" eb="9">
      <t>サイガイ</t>
    </rPh>
    <rPh sb="9" eb="11">
      <t>タイサク</t>
    </rPh>
    <phoneticPr fontId="22"/>
  </si>
  <si>
    <t>（26）　衛生管理等</t>
    <rPh sb="5" eb="7">
      <t>エイセイ</t>
    </rPh>
    <rPh sb="7" eb="9">
      <t>カンリ</t>
    </rPh>
    <rPh sb="9" eb="10">
      <t>トウ</t>
    </rPh>
    <phoneticPr fontId="22"/>
  </si>
  <si>
    <t>（27）　掲示</t>
    <rPh sb="5" eb="7">
      <t>ケイジ</t>
    </rPh>
    <phoneticPr fontId="22"/>
  </si>
  <si>
    <t>（28）　秘密保持等</t>
    <rPh sb="5" eb="7">
      <t>ヒミツ</t>
    </rPh>
    <rPh sb="7" eb="9">
      <t>ホジ</t>
    </rPh>
    <rPh sb="9" eb="10">
      <t>トウ</t>
    </rPh>
    <phoneticPr fontId="22"/>
  </si>
  <si>
    <t>（29）　広告</t>
    <rPh sb="5" eb="7">
      <t>コウコク</t>
    </rPh>
    <phoneticPr fontId="22"/>
  </si>
  <si>
    <t>（30）　指定居宅介護支援事業者に対する利益供与等の禁止</t>
    <rPh sb="5" eb="7">
      <t>シテイ</t>
    </rPh>
    <rPh sb="7" eb="9">
      <t>キョタク</t>
    </rPh>
    <rPh sb="9" eb="11">
      <t>カイゴ</t>
    </rPh>
    <rPh sb="11" eb="13">
      <t>シエン</t>
    </rPh>
    <rPh sb="13" eb="16">
      <t>ジギョウシャ</t>
    </rPh>
    <rPh sb="17" eb="18">
      <t>タイ</t>
    </rPh>
    <rPh sb="20" eb="22">
      <t>リエキ</t>
    </rPh>
    <rPh sb="22" eb="24">
      <t>キョウヨ</t>
    </rPh>
    <rPh sb="24" eb="25">
      <t>トウ</t>
    </rPh>
    <rPh sb="26" eb="28">
      <t>キンシ</t>
    </rPh>
    <phoneticPr fontId="22"/>
  </si>
  <si>
    <t>（31）　苦情処理</t>
    <rPh sb="5" eb="7">
      <t>クジョウ</t>
    </rPh>
    <rPh sb="7" eb="9">
      <t>ショリ</t>
    </rPh>
    <phoneticPr fontId="22"/>
  </si>
  <si>
    <t>（32）　地域との連携</t>
    <rPh sb="5" eb="7">
      <t>チイキ</t>
    </rPh>
    <rPh sb="9" eb="11">
      <t>レンケイ</t>
    </rPh>
    <phoneticPr fontId="22"/>
  </si>
  <si>
    <t>（33）　事故発生時の対応</t>
    <rPh sb="5" eb="7">
      <t>ジコ</t>
    </rPh>
    <rPh sb="7" eb="9">
      <t>ハッセイ</t>
    </rPh>
    <rPh sb="9" eb="10">
      <t>ジ</t>
    </rPh>
    <rPh sb="11" eb="13">
      <t>タイオウ</t>
    </rPh>
    <phoneticPr fontId="22"/>
  </si>
  <si>
    <t>（34）　虐待の防止</t>
    <rPh sb="5" eb="7">
      <t>ギャクタイ</t>
    </rPh>
    <rPh sb="8" eb="10">
      <t>ボウシ</t>
    </rPh>
    <phoneticPr fontId="22"/>
  </si>
  <si>
    <t>（35）　記録の整備</t>
    <rPh sb="5" eb="7">
      <t>キロク</t>
    </rPh>
    <rPh sb="8" eb="10">
      <t>セイビ</t>
    </rPh>
    <phoneticPr fontId="22"/>
  </si>
  <si>
    <t>機能訓練指導員が看護職員と兼務する場合、その時間は機能訓練指導員の時間数には含めていない。</t>
    <phoneticPr fontId="22"/>
  </si>
  <si>
    <t>　送迎員と兼務する場合は、送迎に要する時間を勤務延べ時間数に含めていない。</t>
    <phoneticPr fontId="22"/>
  </si>
  <si>
    <t>　生活相談員又は介護職員(看護職員を配置する場合は看護職員も含む)のうち１人以上は常勤職員である。。</t>
    <phoneticPr fontId="22"/>
  </si>
  <si>
    <t>　利用者の提示する負担割合証によって、利用者負担の割合を確認している。</t>
    <rPh sb="1" eb="4">
      <t>リヨウシャ</t>
    </rPh>
    <rPh sb="5" eb="7">
      <t>テイジ</t>
    </rPh>
    <rPh sb="9" eb="11">
      <t>フタン</t>
    </rPh>
    <rPh sb="11" eb="13">
      <t>ワリアイ</t>
    </rPh>
    <rPh sb="13" eb="14">
      <t>ショウ</t>
    </rPh>
    <rPh sb="19" eb="22">
      <t>リヨウシャ</t>
    </rPh>
    <rPh sb="22" eb="24">
      <t>フタン</t>
    </rPh>
    <rPh sb="25" eb="27">
      <t>ワリアイ</t>
    </rPh>
    <rPh sb="28" eb="30">
      <t>カクニン</t>
    </rPh>
    <phoneticPr fontId="22"/>
  </si>
  <si>
    <t>通常要する時間を超える指定地域密着型通所介護であって利用者の選定に係るものの提供に伴い必要となる費用の範囲内において、通常の指定地域密着型通所介護に係る地域密着型介護サービス費用基準額を超える費用</t>
    <rPh sb="0" eb="2">
      <t>ツウジョウ</t>
    </rPh>
    <rPh sb="2" eb="3">
      <t>ヨウ</t>
    </rPh>
    <rPh sb="5" eb="7">
      <t>ジカン</t>
    </rPh>
    <rPh sb="8" eb="9">
      <t>コ</t>
    </rPh>
    <rPh sb="11" eb="13">
      <t>シテイ</t>
    </rPh>
    <rPh sb="13" eb="22">
      <t>チイキミッチャクガタツウショカイゴ</t>
    </rPh>
    <rPh sb="26" eb="29">
      <t>リヨウシャ</t>
    </rPh>
    <rPh sb="30" eb="32">
      <t>センテイ</t>
    </rPh>
    <rPh sb="33" eb="34">
      <t>カカ</t>
    </rPh>
    <rPh sb="38" eb="40">
      <t>テイキョウ</t>
    </rPh>
    <rPh sb="41" eb="42">
      <t>トモナ</t>
    </rPh>
    <rPh sb="43" eb="45">
      <t>ヒツヨウ</t>
    </rPh>
    <rPh sb="48" eb="50">
      <t>ヒヨウ</t>
    </rPh>
    <rPh sb="51" eb="54">
      <t>ハンイナイ</t>
    </rPh>
    <rPh sb="59" eb="61">
      <t>ツウジョウ</t>
    </rPh>
    <rPh sb="62" eb="64">
      <t>シテイ</t>
    </rPh>
    <rPh sb="64" eb="73">
      <t>チイキミッチャクガタツウショカイゴ</t>
    </rPh>
    <rPh sb="74" eb="75">
      <t>カカ</t>
    </rPh>
    <phoneticPr fontId="22"/>
  </si>
  <si>
    <t>【地域活動への参加を目的とした屋外でのサービス提供】</t>
  </si>
  <si>
    <t>【機能訓練等を目的とした屋外でのサービス提供】</t>
  </si>
  <si>
    <t>① あらかじめ地域密着型通所介護計画に位置付けられている
② 効果的な機能訓練等のサービスが提供できている</t>
  </si>
  <si>
    <t>　単に気分転換等を目的としたものや娯楽性の強いものは行っていない。</t>
  </si>
  <si>
    <t>① あらかじめ地域密着型通所介護計画に位置付けられている
② 地域活動への参加により、利用者が日常生活を送る上で自らの役割を持ち、達成感や満足感を得、自信を回復するなどの効果が期待されるとともに、利用者にとって自らの日常生活の場であると実感できるよう支援している
③ 良好な地域社会の維持及び形成に資する活動である</t>
    <phoneticPr fontId="22"/>
  </si>
  <si>
    <t>　屋外でのサービス提供については、次の要件を満たしている。</t>
    <phoneticPr fontId="22"/>
  </si>
  <si>
    <t>（３）　屋外でのサービス提供について</t>
    <phoneticPr fontId="22"/>
  </si>
  <si>
    <t xml:space="preserve">（４）　医行為について </t>
    <rPh sb="4" eb="5">
      <t>イ</t>
    </rPh>
    <rPh sb="5" eb="7">
      <t>コウイ</t>
    </rPh>
    <phoneticPr fontId="22"/>
  </si>
  <si>
    <t>　医行為は、医師法や看護師法等により、医師や看護師といった医療職のみが行うことが許される行為であり、介護従事者は行ってはいない。</t>
    <phoneticPr fontId="22"/>
  </si>
  <si>
    <t xml:space="preserve">（５）　臨時的な営業又は休業の取扱い </t>
    <rPh sb="4" eb="7">
      <t>リンジテキ</t>
    </rPh>
    <rPh sb="8" eb="10">
      <t>エイギョウ</t>
    </rPh>
    <rPh sb="10" eb="11">
      <t>マタ</t>
    </rPh>
    <rPh sb="12" eb="14">
      <t>キュウギョウ</t>
    </rPh>
    <rPh sb="15" eb="17">
      <t>トリアツカ</t>
    </rPh>
    <phoneticPr fontId="22"/>
  </si>
  <si>
    <t>（６）　他サービスとの関係</t>
    <rPh sb="4" eb="5">
      <t>タ</t>
    </rPh>
    <rPh sb="11" eb="13">
      <t>カンケイ</t>
    </rPh>
    <phoneticPr fontId="22"/>
  </si>
  <si>
    <t>　休業日と定めている日に臨時で営業しようとする場合、臨時に営業する日については、本来の営業日の営業時間と同等の範囲で営業を行うこと及び臨時に営業することを全ての利用者及びその担当の居宅介護支援事業者へ、あらかじめ文書等により周知している。</t>
    <phoneticPr fontId="22"/>
  </si>
  <si>
    <t>　営業日と定めている日に臨時で休業しようとする場合臨時で休業することを全ての利用者及びその担当の居宅介護支援事業者へ、あらかじめ文書等により周知している。</t>
    <phoneticPr fontId="22"/>
  </si>
  <si>
    <t>問２</t>
    <rPh sb="0" eb="1">
      <t>ト</t>
    </rPh>
    <phoneticPr fontId="22"/>
  </si>
  <si>
    <t>　初老期の認知症（６５歳の誕生日の前々日まで）によって要介護者になった者に対して指定地域密着型通所介護を行っている。</t>
    <phoneticPr fontId="22"/>
  </si>
  <si>
    <t>　問４の減算を行っている場合、栄養改善加算、栄養スクリーニング加算、口腔機能向上加算、サービス提供体制強化加算は算定していない。</t>
    <phoneticPr fontId="22"/>
  </si>
  <si>
    <t>　問8が「ある」の場合、その翌々月から人員基準欠如が解消されるに至った月まで、当該単位の利用者全員について所定単位数の70/100に相当する単位数を算定している。
※翌月の末日において人員基準を満たすに至っている場合を除く</t>
    <rPh sb="53" eb="55">
      <t>ショテイ</t>
    </rPh>
    <rPh sb="55" eb="58">
      <t>タンイスウ</t>
    </rPh>
    <rPh sb="66" eb="68">
      <t>ソウトウ</t>
    </rPh>
    <rPh sb="70" eb="73">
      <t>タンイスウ</t>
    </rPh>
    <rPh sb="74" eb="76">
      <t>サンテイ</t>
    </rPh>
    <rPh sb="83" eb="85">
      <t>ヨクゲツ</t>
    </rPh>
    <rPh sb="86" eb="88">
      <t>マツジツ</t>
    </rPh>
    <rPh sb="92" eb="94">
      <t>ジンイン</t>
    </rPh>
    <rPh sb="94" eb="96">
      <t>キジュン</t>
    </rPh>
    <rPh sb="97" eb="98">
      <t>ミ</t>
    </rPh>
    <rPh sb="101" eb="102">
      <t>イタ</t>
    </rPh>
    <rPh sb="106" eb="108">
      <t>バアイ</t>
    </rPh>
    <rPh sb="109" eb="110">
      <t>ノゾ</t>
    </rPh>
    <phoneticPr fontId="22"/>
  </si>
  <si>
    <t>　問9の減算を行っている場合、栄養改善加算、栄養スクリーニング加算、口腔機能向上加算、サービス提供体制強化加算は算定していない。</t>
    <phoneticPr fontId="22"/>
  </si>
  <si>
    <t>（7）　業務継続計画未策定減算　</t>
    <rPh sb="4" eb="15">
      <t>ギョウムケイゾクケイカクミサクテイゲンサン</t>
    </rPh>
    <phoneticPr fontId="22"/>
  </si>
  <si>
    <t>介護職員等処遇改善加算(Ⅰ)</t>
    <phoneticPr fontId="22"/>
  </si>
  <si>
    <t>　　月額賃金改善要件Ⅰ（月給による賃金改善）として、新加算Ⅳの加算額の２分の１以上を基本給又は決まって毎月支払われる手当（基本給等）の改善に充てている。
　また、新加算Ⅰ～Ⅲまでのいずれかを算定する場合にあっては、仮に新加算Ⅳを算定する場合に見込まれる加算額の２分の１以上を基本給等の改善に充てている。　</t>
    <phoneticPr fontId="22"/>
  </si>
  <si>
    <t>　月額賃金改善要件Ⅱ（旧ベースアップ等加算相当の賃金改善）として、前年度と比較し、旧ベースアップ等加算相当の加算額の３分の２以上の新たな基本給等の改善（月給の引上げ）を行っている。
※新加算Ⅰ～Ⅳまでのいずれかの算定以前に、「旧ベースアップ等加算」又は「新加算Ⅴ(2)、(4)、(7)、(9)若しくは(13)」を算定していた事業所については適用しない。</t>
    <phoneticPr fontId="22"/>
  </si>
  <si>
    <t>　キャリアパス要件Ⅰ（任用要件・賃金体系の整備等）の内容を書面で整備し、全ての介護職員に周知している。</t>
    <phoneticPr fontId="22"/>
  </si>
  <si>
    <t>　キャリアパス要件Ⅱ（研修の実施等）を全ての介護職員に周知している。</t>
    <phoneticPr fontId="22"/>
  </si>
  <si>
    <t>　キャリアパス要件Ⅲ（昇給の仕組みの整備等）の内容を書面で整備し、全ての介護職員に周知している。</t>
    <phoneticPr fontId="22"/>
  </si>
  <si>
    <t>　キャリアパス要件Ⅳ（改善後の年額賃金要件）として、経験・技能のある介護職員のうち、１人以上は、賃金改善後の賃金の見込額（新加算を算定し実施される賃金改善の見込額を含む）が年額440万円以上となっている。</t>
    <phoneticPr fontId="22"/>
  </si>
  <si>
    <t>　キャリアパス要件Ⅴ（介護福祉士等の配置要件）として、サービス種類ごとに、「サービス提供体制強化加算」、「特定事業所加算」、「入居継続支援加算」又は「日常生活支援加算」の各区分の届出を行っている。</t>
    <phoneticPr fontId="22"/>
  </si>
  <si>
    <t>　職場環境要件として、職場環境等の改善に係る取組を実施し、その内容を全ての介護職員に周知しており、当該取組についてホームページへの掲載等により公表している。</t>
    <phoneticPr fontId="22"/>
  </si>
  <si>
    <t>　月額賃金改善要件Ⅱ（旧ベースアップ等加算相当の賃金改善）として、前年度と比較し、旧ベースアップ等加算相当の加算額の３分の２以上の新たな基本給等の改善（月給の引上げ）を行っている。
※新加算Ⅰ～Ⅳまでのいずれかの算定以前に、「旧ベースアップ等加算」又は「新加算Ⅴ(2)、(4)、(7)、(9)若しくは(13)」を算定していた事業所については適用しない。　</t>
    <phoneticPr fontId="22"/>
  </si>
  <si>
    <t>介護職員等処遇改善加算(Ⅱ)</t>
    <phoneticPr fontId="22"/>
  </si>
  <si>
    <t>　月額賃金改善要件Ⅰ（月給による賃金改善）として、新加算Ⅳの加算額の２分の１以上を基本給又は決まって毎月支払われる手当（基本給等）の改善に充てている。
　また、新加算Ⅰ～Ⅲまでのいずれかを算定する場合にあっては、仮に新加算Ⅳを算定する場合に見込まれる加算額の２分の１以上を基本給等の改善に充てている。</t>
    <phoneticPr fontId="22"/>
  </si>
  <si>
    <t>介護職員等処遇改善加算(Ⅲ)</t>
    <phoneticPr fontId="22"/>
  </si>
  <si>
    <t>　月額賃金改善要件Ⅰ（月給による賃金改善）として、新加算Ⅳの加算額の２分の１以上を基本給又は決まって毎月支払われる手当（基本給等）の改善に充てている。
　また、新加算Ⅰ～Ⅲまでのいずれかを算定する場合にあっては、仮に新加算Ⅳを算定する場合に見込まれる加算額の２分の１以上を基本給等の改善に充てている。　</t>
    <phoneticPr fontId="22"/>
  </si>
  <si>
    <t>介護職員等処遇改善加算(Ⅳ)</t>
    <phoneticPr fontId="22"/>
  </si>
  <si>
    <t>令和７年度　運 営 状 況 点 検 書</t>
    <rPh sb="0" eb="2">
      <t>レイワ</t>
    </rPh>
    <phoneticPr fontId="22"/>
  </si>
  <si>
    <r>
      <t>　常勤専従職員を配置している。</t>
    </r>
    <r>
      <rPr>
        <strike/>
        <sz val="11"/>
        <rFont val="ＭＳ Ｐゴシック"/>
        <family val="3"/>
        <charset val="128"/>
      </rPr>
      <t xml:space="preserve">
</t>
    </r>
    <r>
      <rPr>
        <sz val="11"/>
        <rFont val="ＭＳ Ｐゴシック"/>
        <family val="3"/>
        <charset val="128"/>
      </rPr>
      <t>※同一の事業者によって設置された他の事業所、施設等の管理者又は従業者としての職務に従事する場合であって、当該他の事業所、施設等の管理者又は従業者としての職務に従事する時間帯も、当該事業所の利用者へのサービス提供の場面等で生じる事象を適時かつ適切に把握でき、職員及び業務の一元的な管理・指揮命令に支障が生じないときに、当該他の事業所、施設等の管理者又は従業者としての職務に従事する場合は兼務可能。</t>
    </r>
    <rPh sb="1" eb="3">
      <t>ジョウキン</t>
    </rPh>
    <rPh sb="3" eb="5">
      <t>センジュウ</t>
    </rPh>
    <rPh sb="5" eb="7">
      <t>ショクイン</t>
    </rPh>
    <rPh sb="8" eb="10">
      <t>ハイチ</t>
    </rPh>
    <phoneticPr fontId="22"/>
  </si>
  <si>
    <t>　生活相談員、看護職員、機能訓練指導員等の所定の資格（研修の修了を含む）を要する職員を雇用する際は、その有する資格を確認するとともに、資格証等の写しを事業所で保管している。</t>
    <phoneticPr fontId="22"/>
  </si>
  <si>
    <t>　重要事項を事業所のウェブサイトに掲載している。
※ウェブサイトとは、法人のホームページ等又は介護サービス情報公表システムのことをいう。
　（令和7年度より義務化）</t>
    <rPh sb="1" eb="3">
      <t>ジュウヨウ</t>
    </rPh>
    <rPh sb="3" eb="5">
      <t>ジコウ</t>
    </rPh>
    <rPh sb="6" eb="9">
      <t>ジギョウショ</t>
    </rPh>
    <rPh sb="17" eb="19">
      <t>ケイサイ</t>
    </rPh>
    <rPh sb="71" eb="73">
      <t>レイワ</t>
    </rPh>
    <rPh sb="74" eb="76">
      <t>ネンド</t>
    </rPh>
    <rPh sb="78" eb="80">
      <t>ギム</t>
    </rPh>
    <rPh sb="80" eb="81">
      <t>カ</t>
    </rPh>
    <phoneticPr fontId="22"/>
  </si>
  <si>
    <r>
      <t xml:space="preserve">　提供したサービスに係る利用者及びその家族からの苦情に迅速かつ適切に対応するために、苦情を受け付けるための窓口を設置する等の必要な措置を講じている。
</t>
    </r>
    <r>
      <rPr>
        <u/>
        <sz val="11"/>
        <rFont val="ＭＳ Ｐゴシック"/>
        <family val="3"/>
        <charset val="128"/>
      </rPr>
      <t>　当該事業所における苦情を処理するために講ずる措置の概要について明らかにし、相談窓口の連絡先、苦情処理の体制及び手順等を利用申込者にサービス内容を説明する文書に記載するとともに、事務所に掲示し、ウェブサイトに掲載している。</t>
    </r>
    <phoneticPr fontId="22"/>
  </si>
  <si>
    <t>令和６年度</t>
    <rPh sb="0" eb="2">
      <t>レイワ</t>
    </rPh>
    <rPh sb="3" eb="5">
      <t>ネンド</t>
    </rPh>
    <phoneticPr fontId="22"/>
  </si>
  <si>
    <t>（16）　介護職員等処遇改善加算（Ⅰ）（Ⅱ）（Ⅲ）（Ⅳ）</t>
    <rPh sb="5" eb="7">
      <t>カイゴ</t>
    </rPh>
    <rPh sb="7" eb="9">
      <t>ショクイン</t>
    </rPh>
    <rPh sb="9" eb="10">
      <t>トウ</t>
    </rPh>
    <rPh sb="10" eb="12">
      <t>ショグウ</t>
    </rPh>
    <rPh sb="12" eb="14">
      <t>カイゼン</t>
    </rPh>
    <rPh sb="14" eb="16">
      <t>カサン</t>
    </rPh>
    <phoneticPr fontId="2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</si>
</sst>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0"/>
    <numFmt numFmtId="177" formatCode="h:mm;@"/>
    <numFmt numFmtId="178" formatCode="#,##0.0#"/>
  </numFmts>
  <fonts count="101">
    <font>
      <sz val="11"/>
      <color theme="1"/>
      <name val="游ゴシック"/>
      <family val="2"/>
      <charset val="128"/>
      <scheme val="minor"/>
    </font>
    <font>
      <sz val="14"/>
      <name val="HGSｺﾞｼｯｸM"/>
      <family val="3"/>
      <charset val="128"/>
    </font>
    <font>
      <sz val="6"/>
      <name val="游ゴシック"/>
      <family val="2"/>
      <charset val="128"/>
      <scheme val="minor"/>
    </font>
    <font>
      <sz val="6"/>
      <name val="ＭＳ Ｐゴシック"/>
      <family val="3"/>
      <charset val="128"/>
    </font>
    <font>
      <sz val="11"/>
      <name val="HGSｺﾞｼｯｸM"/>
      <family val="3"/>
      <charset val="128"/>
    </font>
    <font>
      <sz val="12"/>
      <name val="HGSｺﾞｼｯｸM"/>
      <family val="3"/>
      <charset val="128"/>
    </font>
    <font>
      <sz val="12"/>
      <name val="HGSｺﾞｼｯｸE"/>
      <family val="3"/>
      <charset val="128"/>
    </font>
    <font>
      <b/>
      <sz val="14"/>
      <name val="HGSｺﾞｼｯｸM"/>
      <family val="3"/>
      <charset val="128"/>
    </font>
    <font>
      <sz val="16"/>
      <name val="HGSｺﾞｼｯｸM"/>
      <family val="3"/>
      <charset val="128"/>
    </font>
    <font>
      <b/>
      <sz val="16"/>
      <name val="HGSｺﾞｼｯｸM"/>
      <family val="3"/>
      <charset val="128"/>
    </font>
    <font>
      <b/>
      <sz val="12"/>
      <name val="HGSｺﾞｼｯｸM"/>
      <family val="3"/>
      <charset val="128"/>
    </font>
    <font>
      <u/>
      <sz val="12"/>
      <name val="HGSｺﾞｼｯｸE"/>
      <family val="3"/>
      <charset val="128"/>
    </font>
    <font>
      <b/>
      <u/>
      <sz val="12"/>
      <name val="HGSｺﾞｼｯｸM"/>
      <family val="3"/>
      <charset val="128"/>
    </font>
    <font>
      <sz val="12"/>
      <color theme="1"/>
      <name val="HGSｺﾞｼｯｸM"/>
      <family val="3"/>
      <charset val="128"/>
    </font>
    <font>
      <sz val="6"/>
      <name val="HGSｺﾞｼｯｸM"/>
      <family val="3"/>
      <charset val="128"/>
    </font>
    <font>
      <sz val="11"/>
      <color theme="1"/>
      <name val="游ゴシック"/>
      <family val="2"/>
      <charset val="128"/>
      <scheme val="minor"/>
    </font>
    <font>
      <sz val="10"/>
      <name val="HGSｺﾞｼｯｸM"/>
      <family val="3"/>
      <charset val="128"/>
    </font>
    <font>
      <b/>
      <sz val="11"/>
      <color rgb="FFFF0000"/>
      <name val="游ゴシック"/>
      <family val="3"/>
      <charset val="128"/>
      <scheme val="minor"/>
    </font>
    <font>
      <sz val="12"/>
      <color rgb="FFFFFF99"/>
      <name val="HGSｺﾞｼｯｸM"/>
      <family val="3"/>
      <charset val="128"/>
    </font>
    <font>
      <b/>
      <sz val="12"/>
      <color rgb="FFFF0000"/>
      <name val="HGSｺﾞｼｯｸM"/>
      <family val="3"/>
      <charset val="128"/>
    </font>
    <font>
      <sz val="11"/>
      <color rgb="FFFF0000"/>
      <name val="游ゴシック"/>
      <family val="2"/>
      <charset val="128"/>
      <scheme val="minor"/>
    </font>
    <font>
      <sz val="10.5"/>
      <name val="ＭＳ 明朝"/>
      <family val="1"/>
      <charset val="128"/>
    </font>
    <font>
      <sz val="6"/>
      <name val="ＭＳ 明朝"/>
      <family val="1"/>
      <charset val="128"/>
    </font>
    <font>
      <sz val="10.5"/>
      <color theme="1"/>
      <name val="ＭＳ 明朝"/>
      <family val="1"/>
      <charset val="128"/>
    </font>
    <font>
      <sz val="10.5"/>
      <color theme="1"/>
      <name val="ＭＳ Ｐゴシック"/>
      <family val="3"/>
      <charset val="128"/>
    </font>
    <font>
      <sz val="11"/>
      <color theme="1"/>
      <name val="ＭＳ Ｐゴシック"/>
      <family val="3"/>
      <charset val="128"/>
    </font>
    <font>
      <sz val="14"/>
      <color theme="1"/>
      <name val="ＭＳ Ｐゴシック"/>
      <family val="3"/>
      <charset val="128"/>
    </font>
    <font>
      <sz val="12"/>
      <color theme="1"/>
      <name val="HG丸ｺﾞｼｯｸM-PRO"/>
      <family val="3"/>
      <charset val="128"/>
    </font>
    <font>
      <sz val="10"/>
      <color theme="1"/>
      <name val="ＭＳ 明朝"/>
      <family val="1"/>
      <charset val="128"/>
    </font>
    <font>
      <sz val="11"/>
      <name val="ＭＳ Ｐゴシック"/>
      <family val="3"/>
      <charset val="128"/>
    </font>
    <font>
      <sz val="10.5"/>
      <name val="ＭＳ Ｐゴシック"/>
      <family val="3"/>
      <charset val="128"/>
    </font>
    <font>
      <sz val="11"/>
      <name val="ＭＳ 明朝"/>
      <family val="1"/>
      <charset val="128"/>
    </font>
    <font>
      <sz val="10.5"/>
      <color theme="1"/>
      <name val="ＭＳ ゴシック"/>
      <family val="3"/>
      <charset val="128"/>
    </font>
    <font>
      <sz val="12"/>
      <color theme="1"/>
      <name val="ＭＳ 明朝"/>
      <family val="1"/>
      <charset val="128"/>
    </font>
    <font>
      <sz val="12"/>
      <name val="ＭＳ Ｐゴシック"/>
      <family val="3"/>
      <charset val="128"/>
    </font>
    <font>
      <sz val="10"/>
      <color theme="1"/>
      <name val="ＭＳ Ｐ明朝"/>
      <family val="1"/>
      <charset val="128"/>
    </font>
    <font>
      <sz val="10"/>
      <name val="ＭＳ Ｐゴシック"/>
      <family val="3"/>
      <charset val="128"/>
    </font>
    <font>
      <sz val="9"/>
      <name val="ＭＳ Ｐゴシック"/>
      <family val="3"/>
      <charset val="128"/>
    </font>
    <font>
      <u/>
      <sz val="11"/>
      <name val="ＭＳ Ｐゴシック"/>
      <family val="3"/>
      <charset val="128"/>
    </font>
    <font>
      <sz val="10.5"/>
      <color theme="1"/>
      <name val="ＭＳ Ｐ明朝"/>
      <family val="1"/>
      <charset val="128"/>
    </font>
    <font>
      <sz val="10"/>
      <name val="ＭＳ Ｐ明朝"/>
      <family val="1"/>
      <charset val="128"/>
    </font>
    <font>
      <sz val="10"/>
      <name val="ＭＳ ゴシック"/>
      <family val="3"/>
      <charset val="128"/>
    </font>
    <font>
      <sz val="10.5"/>
      <name val="ＭＳ ゴシック"/>
      <family val="3"/>
      <charset val="128"/>
    </font>
    <font>
      <sz val="20"/>
      <name val="ＭＳ ゴシック"/>
      <family val="3"/>
      <charset val="128"/>
    </font>
    <font>
      <b/>
      <sz val="14"/>
      <name val="ＭＳ 明朝"/>
      <family val="1"/>
      <charset val="128"/>
    </font>
    <font>
      <b/>
      <sz val="12"/>
      <name val="ＭＳ 明朝"/>
      <family val="1"/>
      <charset val="128"/>
    </font>
    <font>
      <b/>
      <sz val="10.5"/>
      <name val="ＭＳ 明朝"/>
      <family val="1"/>
      <charset val="128"/>
    </font>
    <font>
      <b/>
      <u/>
      <sz val="10.5"/>
      <name val="ＭＳ 明朝"/>
      <family val="1"/>
      <charset val="128"/>
    </font>
    <font>
      <b/>
      <u/>
      <sz val="12"/>
      <name val="ＭＳ 明朝"/>
      <family val="1"/>
      <charset val="128"/>
    </font>
    <font>
      <sz val="12"/>
      <name val="ＭＳ ゴシック"/>
      <family val="3"/>
      <charset val="128"/>
    </font>
    <font>
      <sz val="12"/>
      <name val="ＭＳ 明朝"/>
      <family val="1"/>
      <charset val="128"/>
    </font>
    <font>
      <sz val="11"/>
      <name val="ＭＳ ゴシック"/>
      <family val="3"/>
      <charset val="128"/>
    </font>
    <font>
      <sz val="10.5"/>
      <name val="Century"/>
      <family val="1"/>
    </font>
    <font>
      <sz val="12"/>
      <color rgb="FFFF0000"/>
      <name val="HGSｺﾞｼｯｸM"/>
      <family val="3"/>
      <charset val="128"/>
    </font>
    <font>
      <sz val="12"/>
      <color rgb="FFFF0000"/>
      <name val="HGPｺﾞｼｯｸM"/>
      <family val="3"/>
      <charset val="128"/>
    </font>
    <font>
      <sz val="16"/>
      <color rgb="FFFF0000"/>
      <name val="HGSｺﾞｼｯｸM"/>
      <family val="3"/>
      <charset val="128"/>
    </font>
    <font>
      <b/>
      <sz val="16"/>
      <color rgb="FFFF0000"/>
      <name val="游ゴシック"/>
      <family val="2"/>
      <charset val="128"/>
      <scheme val="minor"/>
    </font>
    <font>
      <sz val="16"/>
      <color theme="1"/>
      <name val="游ゴシック"/>
      <family val="3"/>
      <charset val="128"/>
      <scheme val="minor"/>
    </font>
    <font>
      <sz val="16"/>
      <color rgb="FFFF0000"/>
      <name val="游ゴシック"/>
      <family val="3"/>
      <charset val="128"/>
      <scheme val="minor"/>
    </font>
    <font>
      <sz val="16"/>
      <color rgb="FF000000"/>
      <name val="游ゴシック"/>
      <family val="3"/>
      <charset val="128"/>
      <scheme val="minor"/>
    </font>
    <font>
      <b/>
      <u/>
      <sz val="16"/>
      <name val="游ゴシック"/>
      <family val="3"/>
      <charset val="128"/>
      <scheme val="minor"/>
    </font>
    <font>
      <sz val="16"/>
      <name val="HGSｺﾞｼｯｸE"/>
      <family val="3"/>
      <charset val="128"/>
    </font>
    <font>
      <sz val="16"/>
      <color theme="1"/>
      <name val="游ゴシック"/>
      <family val="2"/>
      <charset val="128"/>
      <scheme val="minor"/>
    </font>
    <font>
      <sz val="16"/>
      <color theme="1"/>
      <name val="HGSｺﾞｼｯｸM"/>
      <family val="3"/>
      <charset val="128"/>
    </font>
    <font>
      <sz val="16"/>
      <name val="游ゴシック"/>
      <family val="2"/>
      <charset val="128"/>
      <scheme val="minor"/>
    </font>
    <font>
      <sz val="16"/>
      <name val="游ゴシック"/>
      <family val="3"/>
      <charset val="128"/>
      <scheme val="minor"/>
    </font>
    <font>
      <sz val="14"/>
      <name val="游ゴシック"/>
      <family val="3"/>
      <charset val="128"/>
      <scheme val="minor"/>
    </font>
    <font>
      <sz val="12"/>
      <name val="游ゴシック"/>
      <family val="3"/>
      <charset val="128"/>
      <scheme val="minor"/>
    </font>
    <font>
      <sz val="10"/>
      <color rgb="FF7030A0"/>
      <name val="ＭＳ Ｐ明朝"/>
      <family val="1"/>
      <charset val="128"/>
    </font>
    <font>
      <sz val="11"/>
      <color rgb="FF7030A0"/>
      <name val="ＭＳ Ｐゴシック"/>
      <family val="3"/>
      <charset val="128"/>
    </font>
    <font>
      <sz val="11"/>
      <name val="游ゴシック"/>
      <family val="2"/>
      <charset val="128"/>
      <scheme val="minor"/>
    </font>
    <font>
      <sz val="10"/>
      <name val="ＭＳ 明朝"/>
      <family val="1"/>
      <charset val="128"/>
    </font>
    <font>
      <sz val="10"/>
      <color rgb="FF000000"/>
      <name val="游ゴシック"/>
      <family val="2"/>
      <scheme val="minor"/>
    </font>
    <font>
      <sz val="10"/>
      <name val="MS PGothic"/>
      <family val="3"/>
      <charset val="128"/>
    </font>
    <font>
      <sz val="20"/>
      <name val="MS PGothic"/>
      <family val="3"/>
      <charset val="128"/>
    </font>
    <font>
      <sz val="10"/>
      <name val="游ゴシック"/>
      <family val="2"/>
      <scheme val="minor"/>
    </font>
    <font>
      <sz val="11"/>
      <name val="MS PGothic"/>
      <family val="3"/>
      <charset val="128"/>
    </font>
    <font>
      <sz val="10"/>
      <name val="Calibri"/>
      <family val="2"/>
    </font>
    <font>
      <b/>
      <sz val="23.5"/>
      <name val="ＭＳ Ｐゴシック"/>
      <family val="3"/>
      <charset val="128"/>
    </font>
    <font>
      <sz val="14.5"/>
      <name val="ＭＳ Ｐゴシック"/>
      <family val="3"/>
      <charset val="128"/>
    </font>
    <font>
      <sz val="20"/>
      <name val="ＭＳ 明朝"/>
      <family val="1"/>
      <charset val="128"/>
    </font>
    <font>
      <sz val="9.65"/>
      <name val="ＭＳ Ｐゴシック"/>
      <family val="3"/>
      <charset val="128"/>
    </font>
    <font>
      <sz val="20"/>
      <name val="ＭＳ Ｐゴシック"/>
      <family val="3"/>
      <charset val="128"/>
    </font>
    <font>
      <sz val="16"/>
      <name val="ＭＳ Ｐゴシック"/>
      <family val="3"/>
      <charset val="128"/>
    </font>
    <font>
      <sz val="8"/>
      <name val="ＭＳ Ｐゴシック"/>
      <family val="3"/>
      <charset val="128"/>
    </font>
    <font>
      <sz val="14"/>
      <name val="ＭＳ Ｐゴシック"/>
      <family val="3"/>
      <charset val="128"/>
    </font>
    <font>
      <b/>
      <sz val="11"/>
      <name val="ＭＳ Ｐゴシック"/>
      <family val="3"/>
      <charset val="128"/>
    </font>
    <font>
      <sz val="14"/>
      <name val="ＭＳ ゴシック"/>
      <family val="3"/>
      <charset val="128"/>
    </font>
    <font>
      <sz val="14"/>
      <name val="ＭＳ 明朝"/>
      <family val="1"/>
      <charset val="128"/>
    </font>
    <font>
      <sz val="11.5"/>
      <name val="ＭＳ 明朝"/>
      <family val="1"/>
      <charset val="128"/>
    </font>
    <font>
      <sz val="10"/>
      <name val="Century"/>
      <family val="1"/>
    </font>
    <font>
      <sz val="22"/>
      <name val="ＭＳ ゴシック"/>
      <family val="3"/>
      <charset val="128"/>
    </font>
    <font>
      <strike/>
      <sz val="11"/>
      <name val="ＭＳ Ｐゴシック"/>
      <family val="3"/>
      <charset val="128"/>
    </font>
    <font>
      <b/>
      <sz val="10"/>
      <name val="ＭＳ 明朝"/>
      <family val="1"/>
      <charset val="128"/>
    </font>
    <font>
      <sz val="12"/>
      <name val="MS PGothic"/>
      <family val="3"/>
      <charset val="128"/>
    </font>
    <font>
      <sz val="10.5"/>
      <name val="ＭＳ Ｐ明朝"/>
      <family val="1"/>
      <charset val="128"/>
    </font>
    <font>
      <b/>
      <sz val="14"/>
      <name val="ＭＳ Ｐゴシック"/>
      <family val="3"/>
      <charset val="128"/>
    </font>
    <font>
      <b/>
      <sz val="10"/>
      <name val="MS Gothic"/>
      <family val="3"/>
      <charset val="128"/>
    </font>
    <font>
      <sz val="9.9"/>
      <name val="ＭＳ 明朝"/>
      <family val="1"/>
      <charset val="128"/>
    </font>
    <font>
      <sz val="9.8000000000000007"/>
      <name val="ＭＳ 明朝"/>
      <family val="1"/>
      <charset val="128"/>
    </font>
    <font>
      <sz val="9.8000000000000007"/>
      <name val="Century"/>
      <family val="1"/>
    </font>
  </fonts>
  <fills count="9">
    <fill>
      <patternFill patternType="none"/>
    </fill>
    <fill>
      <patternFill patternType="gray125"/>
    </fill>
    <fill>
      <patternFill patternType="solid">
        <fgColor theme="8" tint="0.79998168889431442"/>
        <bgColor indexed="64"/>
      </patternFill>
    </fill>
    <fill>
      <patternFill patternType="solid">
        <fgColor theme="0"/>
        <bgColor indexed="64"/>
      </patternFill>
    </fill>
    <fill>
      <patternFill patternType="solid">
        <fgColor rgb="FFFFFFCC"/>
        <bgColor indexed="64"/>
      </patternFill>
    </fill>
    <fill>
      <patternFill patternType="solid">
        <fgColor rgb="FFCCFFCC"/>
        <bgColor indexed="64"/>
      </patternFill>
    </fill>
    <fill>
      <patternFill patternType="solid">
        <fgColor rgb="FFA3DD8F"/>
        <bgColor indexed="64"/>
      </patternFill>
    </fill>
    <fill>
      <patternFill patternType="solid">
        <fgColor theme="4" tint="0.79998168889431442"/>
        <bgColor indexed="64"/>
      </patternFill>
    </fill>
    <fill>
      <patternFill patternType="solid">
        <fgColor theme="0" tint="-0.499984740745262"/>
        <bgColor indexed="64"/>
      </patternFill>
    </fill>
  </fills>
  <borders count="227">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diagonal/>
    </border>
    <border>
      <left style="thin">
        <color indexed="64"/>
      </left>
      <right/>
      <top/>
      <bottom/>
      <diagonal/>
    </border>
    <border>
      <left/>
      <right style="medium">
        <color indexed="64"/>
      </right>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bottom style="medium">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top/>
      <bottom style="thin">
        <color indexed="64"/>
      </bottom>
      <diagonal/>
    </border>
    <border>
      <left style="medium">
        <color indexed="64"/>
      </left>
      <right style="thin">
        <color indexed="64"/>
      </right>
      <top style="medium">
        <color indexed="64"/>
      </top>
      <bottom style="medium">
        <color indexed="64"/>
      </bottom>
      <diagonal/>
    </border>
    <border>
      <left/>
      <right style="thin">
        <color indexed="64"/>
      </right>
      <top/>
      <bottom style="medium">
        <color indexed="64"/>
      </bottom>
      <diagonal/>
    </border>
    <border>
      <left/>
      <right style="thin">
        <color indexed="64"/>
      </right>
      <top/>
      <bottom/>
      <diagonal/>
    </border>
    <border>
      <left/>
      <right style="thin">
        <color indexed="64"/>
      </right>
      <top style="medium">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style="medium">
        <color indexed="64"/>
      </top>
      <bottom style="dotted">
        <color indexed="64"/>
      </bottom>
      <diagonal/>
    </border>
    <border>
      <left style="thin">
        <color indexed="64"/>
      </left>
      <right style="medium">
        <color indexed="64"/>
      </right>
      <top style="medium">
        <color indexed="64"/>
      </top>
      <bottom style="dotted">
        <color indexed="64"/>
      </bottom>
      <diagonal/>
    </border>
    <border>
      <left style="thin">
        <color indexed="64"/>
      </left>
      <right style="thin">
        <color indexed="64"/>
      </right>
      <top style="medium">
        <color indexed="64"/>
      </top>
      <bottom style="dotted">
        <color indexed="64"/>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top style="dotted">
        <color indexed="64"/>
      </top>
      <bottom style="medium">
        <color indexed="64"/>
      </bottom>
      <diagonal/>
    </border>
    <border>
      <left/>
      <right/>
      <top style="dotted">
        <color indexed="64"/>
      </top>
      <bottom style="medium">
        <color indexed="64"/>
      </bottom>
      <diagonal/>
    </border>
    <border>
      <left/>
      <right style="medium">
        <color indexed="64"/>
      </right>
      <top style="dotted">
        <color indexed="64"/>
      </top>
      <bottom style="medium">
        <color indexed="64"/>
      </bottom>
      <diagonal/>
    </border>
    <border>
      <left style="medium">
        <color indexed="64"/>
      </left>
      <right/>
      <top style="medium">
        <color indexed="64"/>
      </top>
      <bottom style="dotted">
        <color indexed="64"/>
      </bottom>
      <diagonal/>
    </border>
    <border>
      <left/>
      <right/>
      <top style="medium">
        <color indexed="64"/>
      </top>
      <bottom style="dotted">
        <color indexed="64"/>
      </bottom>
      <diagonal/>
    </border>
    <border>
      <left/>
      <right style="medium">
        <color indexed="64"/>
      </right>
      <top style="medium">
        <color indexed="64"/>
      </top>
      <bottom style="dotted">
        <color indexed="64"/>
      </bottom>
      <diagonal/>
    </border>
    <border>
      <left style="medium">
        <color indexed="64"/>
      </left>
      <right/>
      <top style="dotted">
        <color indexed="64"/>
      </top>
      <bottom style="dotted">
        <color indexed="64"/>
      </bottom>
      <diagonal/>
    </border>
    <border>
      <left/>
      <right/>
      <top style="dotted">
        <color indexed="64"/>
      </top>
      <bottom style="dotted">
        <color indexed="64"/>
      </bottom>
      <diagonal/>
    </border>
    <border>
      <left/>
      <right style="medium">
        <color indexed="64"/>
      </right>
      <top style="dotted">
        <color indexed="64"/>
      </top>
      <bottom style="dotted">
        <color indexed="64"/>
      </bottom>
      <diagonal/>
    </border>
    <border>
      <left style="medium">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medium">
        <color indexed="64"/>
      </right>
      <top style="dotted">
        <color indexed="64"/>
      </top>
      <bottom style="dotted">
        <color indexed="64"/>
      </bottom>
      <diagonal/>
    </border>
    <border>
      <left/>
      <right style="thin">
        <color indexed="64"/>
      </right>
      <top style="dotted">
        <color indexed="64"/>
      </top>
      <bottom style="dotted">
        <color indexed="64"/>
      </bottom>
      <diagonal/>
    </border>
    <border>
      <left/>
      <right style="thin">
        <color indexed="64"/>
      </right>
      <top style="dotted">
        <color indexed="64"/>
      </top>
      <bottom style="medium">
        <color indexed="64"/>
      </bottom>
      <diagonal/>
    </border>
    <border>
      <left style="thin">
        <color indexed="64"/>
      </left>
      <right/>
      <top style="dotted">
        <color indexed="64"/>
      </top>
      <bottom style="dotted">
        <color indexed="64"/>
      </bottom>
      <diagonal/>
    </border>
    <border>
      <left style="thin">
        <color indexed="64"/>
      </left>
      <right/>
      <top style="thin">
        <color indexed="64"/>
      </top>
      <bottom style="thin">
        <color indexed="64"/>
      </bottom>
      <diagonal/>
    </border>
    <border>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top style="dotted">
        <color indexed="64"/>
      </top>
      <bottom style="thin">
        <color indexed="64"/>
      </bottom>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style="medium">
        <color indexed="64"/>
      </left>
      <right style="thin">
        <color indexed="64"/>
      </right>
      <top style="dotted">
        <color indexed="64"/>
      </top>
      <bottom style="thin">
        <color indexed="64"/>
      </bottom>
      <diagonal/>
    </border>
    <border>
      <left style="thin">
        <color indexed="64"/>
      </left>
      <right style="thin">
        <color indexed="64"/>
      </right>
      <top style="dotted">
        <color indexed="64"/>
      </top>
      <bottom style="thin">
        <color indexed="64"/>
      </bottom>
      <diagonal/>
    </border>
    <border>
      <left style="thin">
        <color indexed="64"/>
      </left>
      <right style="medium">
        <color indexed="64"/>
      </right>
      <top style="dotted">
        <color indexed="64"/>
      </top>
      <bottom style="thin">
        <color indexed="64"/>
      </bottom>
      <diagonal/>
    </border>
    <border>
      <left/>
      <right style="thin">
        <color indexed="64"/>
      </right>
      <top style="dotted">
        <color indexed="64"/>
      </top>
      <bottom style="thin">
        <color indexed="64"/>
      </bottom>
      <diagonal/>
    </border>
    <border>
      <left style="medium">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medium">
        <color indexed="64"/>
      </left>
      <right style="thin">
        <color indexed="64"/>
      </right>
      <top style="thin">
        <color indexed="64"/>
      </top>
      <bottom style="dotted">
        <color indexed="64"/>
      </bottom>
      <diagonal/>
    </border>
    <border>
      <left style="thin">
        <color indexed="64"/>
      </left>
      <right style="thin">
        <color indexed="64"/>
      </right>
      <top style="thin">
        <color indexed="64"/>
      </top>
      <bottom style="dotted">
        <color indexed="64"/>
      </bottom>
      <diagonal/>
    </border>
    <border>
      <left style="thin">
        <color indexed="64"/>
      </left>
      <right style="medium">
        <color indexed="64"/>
      </right>
      <top style="thin">
        <color indexed="64"/>
      </top>
      <bottom style="dotted">
        <color indexed="64"/>
      </bottom>
      <diagonal/>
    </border>
    <border diagonalUp="1">
      <left style="medium">
        <color indexed="64"/>
      </left>
      <right/>
      <top style="medium">
        <color indexed="64"/>
      </top>
      <bottom style="dotted">
        <color indexed="64"/>
      </bottom>
      <diagonal style="hair">
        <color indexed="64"/>
      </diagonal>
    </border>
    <border diagonalUp="1">
      <left/>
      <right style="thin">
        <color indexed="64"/>
      </right>
      <top style="medium">
        <color indexed="64"/>
      </top>
      <bottom style="dotted">
        <color indexed="64"/>
      </bottom>
      <diagonal style="hair">
        <color indexed="64"/>
      </diagonal>
    </border>
    <border diagonalUp="1">
      <left style="thin">
        <color indexed="64"/>
      </left>
      <right/>
      <top style="medium">
        <color indexed="64"/>
      </top>
      <bottom style="dotted">
        <color indexed="64"/>
      </bottom>
      <diagonal style="hair">
        <color indexed="64"/>
      </diagonal>
    </border>
    <border diagonalUp="1">
      <left/>
      <right style="medium">
        <color indexed="64"/>
      </right>
      <top style="medium">
        <color indexed="64"/>
      </top>
      <bottom style="dotted">
        <color indexed="64"/>
      </bottom>
      <diagonal style="hair">
        <color indexed="64"/>
      </diagonal>
    </border>
    <border diagonalUp="1">
      <left style="medium">
        <color indexed="64"/>
      </left>
      <right/>
      <top style="thin">
        <color indexed="64"/>
      </top>
      <bottom style="dotted">
        <color indexed="64"/>
      </bottom>
      <diagonal style="hair">
        <color indexed="64"/>
      </diagonal>
    </border>
    <border diagonalUp="1">
      <left/>
      <right style="thin">
        <color indexed="64"/>
      </right>
      <top style="thin">
        <color indexed="64"/>
      </top>
      <bottom style="dotted">
        <color indexed="64"/>
      </bottom>
      <diagonal style="hair">
        <color indexed="64"/>
      </diagonal>
    </border>
    <border diagonalUp="1">
      <left style="thin">
        <color indexed="64"/>
      </left>
      <right/>
      <top style="thin">
        <color indexed="64"/>
      </top>
      <bottom style="dotted">
        <color indexed="64"/>
      </bottom>
      <diagonal style="hair">
        <color indexed="64"/>
      </diagonal>
    </border>
    <border diagonalUp="1">
      <left/>
      <right style="medium">
        <color indexed="64"/>
      </right>
      <top style="thin">
        <color indexed="64"/>
      </top>
      <bottom style="dotted">
        <color indexed="64"/>
      </bottom>
      <diagonal style="hair">
        <color indexed="64"/>
      </diagonal>
    </border>
    <border diagonalUp="1">
      <left/>
      <right/>
      <top style="medium">
        <color indexed="64"/>
      </top>
      <bottom/>
      <diagonal style="hair">
        <color indexed="64"/>
      </diagonal>
    </border>
    <border diagonalUp="1">
      <left/>
      <right style="medium">
        <color indexed="64"/>
      </right>
      <top style="medium">
        <color indexed="64"/>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right/>
      <top/>
      <bottom style="medium">
        <color indexed="64"/>
      </bottom>
      <diagonal style="hair">
        <color indexed="64"/>
      </diagonal>
    </border>
    <border diagonalUp="1">
      <left/>
      <right style="medium">
        <color indexed="64"/>
      </right>
      <top/>
      <bottom style="medium">
        <color indexed="64"/>
      </bottom>
      <diagonal style="hair">
        <color indexed="64"/>
      </diagonal>
    </border>
    <border diagonalUp="1">
      <left style="medium">
        <color indexed="64"/>
      </left>
      <right/>
      <top style="medium">
        <color indexed="64"/>
      </top>
      <bottom/>
      <diagonal style="hair">
        <color indexed="64"/>
      </diagonal>
    </border>
    <border diagonalUp="1">
      <left style="medium">
        <color indexed="64"/>
      </left>
      <right/>
      <top/>
      <bottom/>
      <diagonal style="hair">
        <color indexed="64"/>
      </diagonal>
    </border>
    <border diagonalUp="1">
      <left style="medium">
        <color indexed="64"/>
      </left>
      <right/>
      <top/>
      <bottom style="medium">
        <color indexed="64"/>
      </bottom>
      <diagonal style="hair">
        <color indexed="64"/>
      </diagonal>
    </border>
    <border diagonalUp="1">
      <left style="medium">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right style="dotted">
        <color indexed="64"/>
      </right>
      <top style="thin">
        <color indexed="64"/>
      </top>
      <bottom/>
      <diagonal/>
    </border>
    <border>
      <left/>
      <right style="dotted">
        <color indexed="64"/>
      </right>
      <top/>
      <bottom/>
      <diagonal/>
    </border>
    <border>
      <left style="dotted">
        <color indexed="64"/>
      </left>
      <right/>
      <top/>
      <bottom/>
      <diagonal/>
    </border>
    <border>
      <left/>
      <right style="dotted">
        <color indexed="64"/>
      </right>
      <top/>
      <bottom style="thin">
        <color indexed="64"/>
      </bottom>
      <diagonal/>
    </border>
    <border>
      <left style="dotted">
        <color indexed="64"/>
      </left>
      <right/>
      <top/>
      <bottom style="thin">
        <color indexed="64"/>
      </bottom>
      <diagonal/>
    </border>
    <border>
      <left/>
      <right style="dashed">
        <color indexed="64"/>
      </right>
      <top style="thin">
        <color indexed="64"/>
      </top>
      <bottom/>
      <diagonal/>
    </border>
    <border>
      <left style="dashed">
        <color indexed="64"/>
      </left>
      <right/>
      <top style="thin">
        <color indexed="64"/>
      </top>
      <bottom/>
      <diagonal/>
    </border>
    <border>
      <left style="thin">
        <color indexed="64"/>
      </left>
      <right/>
      <top/>
      <bottom style="dashed">
        <color indexed="64"/>
      </bottom>
      <diagonal/>
    </border>
    <border>
      <left/>
      <right/>
      <top/>
      <bottom style="dashed">
        <color indexed="64"/>
      </bottom>
      <diagonal/>
    </border>
    <border>
      <left/>
      <right style="dashed">
        <color indexed="64"/>
      </right>
      <top/>
      <bottom style="dashed">
        <color indexed="64"/>
      </bottom>
      <diagonal/>
    </border>
    <border>
      <left style="dashed">
        <color indexed="64"/>
      </left>
      <right/>
      <top/>
      <bottom style="dashed">
        <color indexed="64"/>
      </bottom>
      <diagonal/>
    </border>
    <border>
      <left/>
      <right style="thin">
        <color indexed="64"/>
      </right>
      <top/>
      <bottom style="dashed">
        <color indexed="64"/>
      </bottom>
      <diagonal/>
    </border>
    <border>
      <left style="thin">
        <color indexed="64"/>
      </left>
      <right/>
      <top style="dashed">
        <color indexed="64"/>
      </top>
      <bottom/>
      <diagonal/>
    </border>
    <border>
      <left/>
      <right/>
      <top style="dashed">
        <color indexed="64"/>
      </top>
      <bottom/>
      <diagonal/>
    </border>
    <border>
      <left/>
      <right style="dashed">
        <color indexed="64"/>
      </right>
      <top style="dashed">
        <color indexed="64"/>
      </top>
      <bottom/>
      <diagonal/>
    </border>
    <border>
      <left style="dashed">
        <color indexed="64"/>
      </left>
      <right/>
      <top style="dashed">
        <color indexed="64"/>
      </top>
      <bottom/>
      <diagonal/>
    </border>
    <border>
      <left/>
      <right style="thin">
        <color indexed="64"/>
      </right>
      <top style="dashed">
        <color indexed="64"/>
      </top>
      <bottom/>
      <diagonal/>
    </border>
    <border>
      <left/>
      <right style="dashed">
        <color indexed="64"/>
      </right>
      <top/>
      <bottom style="thin">
        <color indexed="64"/>
      </bottom>
      <diagonal/>
    </border>
    <border>
      <left style="dashed">
        <color indexed="64"/>
      </left>
      <right/>
      <top/>
      <bottom style="thin">
        <color indexed="64"/>
      </bottom>
      <diagonal/>
    </border>
    <border>
      <left style="thin">
        <color auto="1"/>
      </left>
      <right style="hair">
        <color auto="1"/>
      </right>
      <top style="thin">
        <color auto="1"/>
      </top>
      <bottom style="thin">
        <color auto="1"/>
      </bottom>
      <diagonal/>
    </border>
    <border>
      <left style="hair">
        <color auto="1"/>
      </left>
      <right style="hair">
        <color auto="1"/>
      </right>
      <top style="thin">
        <color auto="1"/>
      </top>
      <bottom style="thin">
        <color auto="1"/>
      </bottom>
      <diagonal/>
    </border>
    <border>
      <left style="hair">
        <color auto="1"/>
      </left>
      <right style="thin">
        <color auto="1"/>
      </right>
      <top style="thin">
        <color auto="1"/>
      </top>
      <bottom style="thin">
        <color auto="1"/>
      </bottom>
      <diagonal/>
    </border>
    <border>
      <left style="hair">
        <color indexed="64"/>
      </left>
      <right/>
      <top style="thin">
        <color indexed="64"/>
      </top>
      <bottom style="thin">
        <color indexed="64"/>
      </bottom>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style="hair">
        <color indexed="64"/>
      </left>
      <right/>
      <top style="hair">
        <color indexed="64"/>
      </top>
      <bottom style="thin">
        <color indexed="64"/>
      </bottom>
      <diagonal/>
    </border>
    <border>
      <left/>
      <right/>
      <top style="hair">
        <color indexed="64"/>
      </top>
      <bottom style="thin">
        <color indexed="64"/>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hair">
        <color indexed="64"/>
      </right>
      <top/>
      <bottom/>
      <diagonal/>
    </border>
    <border>
      <left/>
      <right/>
      <top style="hair">
        <color indexed="64"/>
      </top>
      <bottom/>
      <diagonal/>
    </border>
    <border>
      <left style="thin">
        <color indexed="64"/>
      </left>
      <right style="hair">
        <color indexed="64"/>
      </right>
      <top/>
      <bottom style="thin">
        <color indexed="64"/>
      </bottom>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left style="thin">
        <color indexed="64"/>
      </left>
      <right/>
      <top style="hair">
        <color indexed="64"/>
      </top>
      <bottom/>
      <diagonal/>
    </border>
    <border>
      <left/>
      <right style="thin">
        <color indexed="64"/>
      </right>
      <top style="hair">
        <color indexed="64"/>
      </top>
      <bottom/>
      <diagonal/>
    </border>
    <border>
      <left style="thin">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style="thin">
        <color indexed="64"/>
      </right>
      <top/>
      <bottom style="double">
        <color indexed="64"/>
      </bottom>
      <diagonal/>
    </border>
    <border>
      <left style="medium">
        <color indexed="64"/>
      </left>
      <right/>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hair">
        <color auto="1"/>
      </left>
      <right/>
      <top style="hair">
        <color auto="1"/>
      </top>
      <bottom/>
      <diagonal/>
    </border>
    <border>
      <left/>
      <right style="hair">
        <color auto="1"/>
      </right>
      <top style="hair">
        <color auto="1"/>
      </top>
      <bottom/>
      <diagonal/>
    </border>
    <border>
      <left style="hair">
        <color auto="1"/>
      </left>
      <right/>
      <top/>
      <bottom style="hair">
        <color auto="1"/>
      </bottom>
      <diagonal/>
    </border>
    <border>
      <left/>
      <right style="hair">
        <color auto="1"/>
      </right>
      <top/>
      <bottom style="hair">
        <color auto="1"/>
      </bottom>
      <diagonal/>
    </border>
    <border>
      <left/>
      <right style="hair">
        <color auto="1"/>
      </right>
      <top style="hair">
        <color auto="1"/>
      </top>
      <bottom style="hair">
        <color auto="1"/>
      </bottom>
      <diagonal/>
    </border>
    <border>
      <left style="hair">
        <color auto="1"/>
      </left>
      <right/>
      <top/>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style="double">
        <color indexed="64"/>
      </left>
      <right/>
      <top/>
      <bottom style="double">
        <color indexed="64"/>
      </bottom>
      <diagonal/>
    </border>
    <border>
      <left/>
      <right style="double">
        <color indexed="64"/>
      </right>
      <top/>
      <bottom style="double">
        <color indexed="64"/>
      </bottom>
      <diagonal/>
    </border>
    <border>
      <left style="thick">
        <color rgb="FF000000"/>
      </left>
      <right style="thick">
        <color rgb="FF000000"/>
      </right>
      <top style="thick">
        <color rgb="FF000000"/>
      </top>
      <bottom style="medium">
        <color indexed="64"/>
      </bottom>
      <diagonal/>
    </border>
    <border>
      <left/>
      <right style="thick">
        <color rgb="FF000000"/>
      </right>
      <top style="thick">
        <color rgb="FF000000"/>
      </top>
      <bottom style="medium">
        <color indexed="64"/>
      </bottom>
      <diagonal/>
    </border>
    <border>
      <left style="thick">
        <color rgb="FF000000"/>
      </left>
      <right style="thick">
        <color rgb="FF000000"/>
      </right>
      <top/>
      <bottom/>
      <diagonal/>
    </border>
    <border>
      <left/>
      <right style="thick">
        <color rgb="FF000000"/>
      </right>
      <top/>
      <bottom/>
      <diagonal/>
    </border>
    <border>
      <left style="thick">
        <color rgb="FF000000"/>
      </left>
      <right style="thick">
        <color rgb="FF000000"/>
      </right>
      <top/>
      <bottom style="thick">
        <color rgb="FF000000"/>
      </bottom>
      <diagonal/>
    </border>
    <border>
      <left/>
      <right style="thick">
        <color rgb="FF000000"/>
      </right>
      <top/>
      <bottom style="thick">
        <color rgb="FF000000"/>
      </bottom>
      <diagonal/>
    </border>
    <border>
      <left style="thick">
        <color rgb="FF000000"/>
      </left>
      <right style="thick">
        <color rgb="FF000000"/>
      </right>
      <top style="thick">
        <color rgb="FF000000"/>
      </top>
      <bottom/>
      <diagonal/>
    </border>
    <border>
      <left/>
      <right style="thick">
        <color rgb="FF000000"/>
      </right>
      <top/>
      <bottom style="mediumDashed">
        <color indexed="64"/>
      </bottom>
      <diagonal/>
    </border>
    <border>
      <left style="thin">
        <color indexed="64"/>
      </left>
      <right/>
      <top style="dotted">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dotted">
        <color indexed="64"/>
      </bottom>
      <diagonal/>
    </border>
    <border>
      <left style="medium">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medium">
        <color indexed="64"/>
      </left>
      <right/>
      <top style="thin">
        <color indexed="64"/>
      </top>
      <bottom style="medium">
        <color indexed="64"/>
      </bottom>
      <diagonal/>
    </border>
    <border>
      <left style="hair">
        <color indexed="64"/>
      </left>
      <right/>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thin">
        <color indexed="64"/>
      </right>
      <top style="thin">
        <color indexed="64"/>
      </top>
      <bottom style="hair">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style="hair">
        <color indexed="64"/>
      </bottom>
      <diagonal style="thin">
        <color indexed="64"/>
      </diagonal>
    </border>
    <border diagonalUp="1">
      <left/>
      <right/>
      <top/>
      <bottom style="hair">
        <color indexed="64"/>
      </bottom>
      <diagonal style="thin">
        <color indexed="64"/>
      </diagonal>
    </border>
    <border diagonalUp="1">
      <left/>
      <right style="thin">
        <color indexed="64"/>
      </right>
      <top/>
      <bottom style="hair">
        <color indexed="64"/>
      </bottom>
      <diagonal style="thin">
        <color indexed="64"/>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style="thin">
        <color rgb="FF000000"/>
      </right>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hair">
        <color rgb="FF000000"/>
      </bottom>
      <diagonal/>
    </border>
    <border>
      <left/>
      <right/>
      <top/>
      <bottom style="hair">
        <color rgb="FF000000"/>
      </bottom>
      <diagonal/>
    </border>
    <border>
      <left/>
      <right style="thin">
        <color rgb="FF000000"/>
      </right>
      <top/>
      <bottom style="hair">
        <color rgb="FF000000"/>
      </bottom>
      <diagonal/>
    </border>
  </borders>
  <cellStyleXfs count="6">
    <xf numFmtId="0" fontId="0" fillId="0" borderId="0">
      <alignment vertical="center"/>
    </xf>
    <xf numFmtId="38" fontId="15" fillId="0" borderId="0" applyFont="0" applyFill="0" applyBorder="0" applyAlignment="0" applyProtection="0">
      <alignment vertical="center"/>
    </xf>
    <xf numFmtId="0" fontId="15" fillId="0" borderId="0">
      <alignment vertical="center"/>
    </xf>
    <xf numFmtId="0" fontId="21" fillId="0" borderId="0"/>
    <xf numFmtId="0" fontId="21" fillId="0" borderId="0"/>
    <xf numFmtId="0" fontId="72" fillId="0" borderId="0"/>
  </cellStyleXfs>
  <cellXfs count="1525">
    <xf numFmtId="0" fontId="0" fillId="0" borderId="0" xfId="0">
      <alignment vertical="center"/>
    </xf>
    <xf numFmtId="0" fontId="1" fillId="0" borderId="0" xfId="0" applyFont="1">
      <alignment vertical="center"/>
    </xf>
    <xf numFmtId="0" fontId="1" fillId="0" borderId="0" xfId="0" applyFont="1" applyAlignment="1"/>
    <xf numFmtId="0" fontId="1" fillId="0" borderId="0" xfId="0" applyFont="1" applyAlignment="1">
      <alignment vertical="center" wrapText="1"/>
    </xf>
    <xf numFmtId="0" fontId="1" fillId="0" borderId="0" xfId="0" applyFont="1" applyAlignment="1">
      <alignment horizontal="justify" vertical="center" wrapText="1"/>
    </xf>
    <xf numFmtId="0" fontId="9" fillId="0" borderId="0" xfId="0" applyFont="1" applyAlignment="1">
      <alignment horizontal="left" vertical="center"/>
    </xf>
    <xf numFmtId="0" fontId="9" fillId="0" borderId="0" xfId="0" applyFont="1">
      <alignment vertical="center"/>
    </xf>
    <xf numFmtId="0" fontId="9" fillId="0" borderId="0" xfId="0" applyFont="1" applyAlignment="1">
      <alignment horizontal="right" vertical="center"/>
    </xf>
    <xf numFmtId="0" fontId="7" fillId="0" borderId="0" xfId="0" applyFont="1" applyAlignment="1">
      <alignment horizontal="left" vertical="center"/>
    </xf>
    <xf numFmtId="0" fontId="5" fillId="0" borderId="0" xfId="0" applyFont="1" applyAlignment="1">
      <alignment horizontal="left" vertical="center"/>
    </xf>
    <xf numFmtId="0" fontId="5" fillId="0" borderId="0" xfId="0" applyFont="1">
      <alignment vertical="center"/>
    </xf>
    <xf numFmtId="0" fontId="5" fillId="0" borderId="13" xfId="0" applyFont="1" applyBorder="1" applyAlignment="1">
      <alignment horizontal="center" vertical="center"/>
    </xf>
    <xf numFmtId="0" fontId="5" fillId="0" borderId="14" xfId="0" applyFont="1" applyBorder="1" applyAlignment="1">
      <alignment horizontal="center" vertical="center"/>
    </xf>
    <xf numFmtId="0" fontId="5" fillId="0" borderId="15" xfId="0" applyFont="1" applyBorder="1" applyAlignment="1">
      <alignment horizontal="center" vertical="center"/>
    </xf>
    <xf numFmtId="0" fontId="5" fillId="0" borderId="16" xfId="0" applyFont="1" applyBorder="1" applyAlignment="1">
      <alignment horizontal="center" vertical="center"/>
    </xf>
    <xf numFmtId="0" fontId="8" fillId="0" borderId="0" xfId="0" applyFont="1" applyAlignment="1">
      <alignment horizontal="left" vertical="center"/>
    </xf>
    <xf numFmtId="0" fontId="8" fillId="0" borderId="0" xfId="0" applyFont="1">
      <alignment vertical="center"/>
    </xf>
    <xf numFmtId="0" fontId="5" fillId="0" borderId="0" xfId="0" applyFont="1" applyAlignment="1">
      <alignment horizontal="right" vertical="center"/>
    </xf>
    <xf numFmtId="0" fontId="5" fillId="0" borderId="0" xfId="0" applyFont="1" applyAlignment="1">
      <alignment vertical="center" wrapText="1"/>
    </xf>
    <xf numFmtId="0" fontId="5" fillId="0" borderId="0" xfId="0" applyFont="1" applyAlignment="1">
      <alignment vertical="center" textRotation="90"/>
    </xf>
    <xf numFmtId="0" fontId="10" fillId="0" borderId="0" xfId="0" applyFont="1" applyAlignment="1"/>
    <xf numFmtId="0" fontId="9" fillId="0" borderId="0" xfId="0" applyFont="1" applyAlignment="1">
      <alignment horizontal="center" vertical="center"/>
    </xf>
    <xf numFmtId="20" fontId="9" fillId="0" borderId="0" xfId="0" applyNumberFormat="1" applyFont="1">
      <alignment vertical="center"/>
    </xf>
    <xf numFmtId="0" fontId="5" fillId="0" borderId="8" xfId="0" applyFont="1" applyBorder="1" applyAlignment="1">
      <alignment vertical="center" wrapText="1"/>
    </xf>
    <xf numFmtId="0" fontId="5" fillId="0" borderId="28" xfId="0" applyFont="1" applyBorder="1" applyAlignment="1">
      <alignment vertical="center" wrapText="1"/>
    </xf>
    <xf numFmtId="0" fontId="5" fillId="0" borderId="33" xfId="0" applyFont="1" applyBorder="1" applyAlignment="1">
      <alignment horizontal="center" vertical="center" wrapText="1"/>
    </xf>
    <xf numFmtId="0" fontId="5" fillId="0" borderId="35" xfId="0" applyFont="1" applyBorder="1" applyAlignment="1">
      <alignment horizontal="center" vertical="center" wrapText="1"/>
    </xf>
    <xf numFmtId="0" fontId="5" fillId="0" borderId="34" xfId="0" applyFont="1" applyBorder="1" applyAlignment="1">
      <alignment horizontal="center" vertical="center" wrapText="1"/>
    </xf>
    <xf numFmtId="0" fontId="7" fillId="0" borderId="0" xfId="0" applyFont="1" applyAlignment="1">
      <alignment horizontal="right" vertical="center"/>
    </xf>
    <xf numFmtId="0" fontId="7" fillId="0" borderId="0" xfId="0" applyFont="1">
      <alignment vertical="center"/>
    </xf>
    <xf numFmtId="0" fontId="9" fillId="3" borderId="0" xfId="0" applyFont="1" applyFill="1">
      <alignment vertical="center"/>
    </xf>
    <xf numFmtId="0" fontId="9" fillId="3" borderId="0" xfId="0" applyFont="1" applyFill="1" applyAlignment="1">
      <alignment horizontal="center" vertical="center"/>
    </xf>
    <xf numFmtId="0" fontId="17" fillId="3" borderId="0" xfId="0" applyFont="1" applyFill="1" applyAlignment="1">
      <alignment horizontal="left" vertical="center"/>
    </xf>
    <xf numFmtId="0" fontId="0" fillId="3" borderId="0" xfId="0" applyFill="1" applyAlignment="1">
      <alignment horizontal="center" vertical="center"/>
    </xf>
    <xf numFmtId="0" fontId="0" fillId="3" borderId="0" xfId="0" applyFill="1">
      <alignment vertical="center"/>
    </xf>
    <xf numFmtId="0" fontId="0" fillId="3" borderId="0" xfId="0" applyFill="1" applyAlignment="1">
      <alignment horizontal="left" vertical="center"/>
    </xf>
    <xf numFmtId="0" fontId="5" fillId="0" borderId="21" xfId="0" applyFont="1" applyBorder="1" applyAlignment="1">
      <alignment horizontal="center" vertical="center" wrapText="1"/>
    </xf>
    <xf numFmtId="0" fontId="5" fillId="0" borderId="22" xfId="0" applyFont="1" applyBorder="1" applyAlignment="1">
      <alignment horizontal="center" vertical="center" wrapText="1"/>
    </xf>
    <xf numFmtId="0" fontId="5" fillId="0" borderId="23" xfId="0" applyFont="1" applyBorder="1" applyAlignment="1">
      <alignment horizontal="center" vertical="center" wrapText="1"/>
    </xf>
    <xf numFmtId="0" fontId="0" fillId="3" borderId="14" xfId="0" applyFill="1" applyBorder="1">
      <alignment vertical="center"/>
    </xf>
    <xf numFmtId="0" fontId="6" fillId="3" borderId="0" xfId="0" applyFont="1" applyFill="1">
      <alignment vertical="center"/>
    </xf>
    <xf numFmtId="0" fontId="5" fillId="3" borderId="0" xfId="0" applyFont="1" applyFill="1">
      <alignment vertical="center"/>
    </xf>
    <xf numFmtId="0" fontId="0" fillId="3" borderId="76" xfId="0" applyFill="1" applyBorder="1" applyAlignment="1">
      <alignment horizontal="center" vertical="center"/>
    </xf>
    <xf numFmtId="0" fontId="13" fillId="3" borderId="32" xfId="0" applyFont="1" applyFill="1" applyBorder="1" applyAlignment="1">
      <alignment horizontal="center" vertical="center"/>
    </xf>
    <xf numFmtId="0" fontId="13" fillId="3" borderId="54" xfId="0" applyFont="1" applyFill="1" applyBorder="1" applyAlignment="1">
      <alignment horizontal="center" vertical="center"/>
    </xf>
    <xf numFmtId="0" fontId="13" fillId="3" borderId="56" xfId="0" applyFont="1" applyFill="1" applyBorder="1" applyAlignment="1">
      <alignment horizontal="center" vertical="center"/>
    </xf>
    <xf numFmtId="0" fontId="0" fillId="3" borderId="54" xfId="0" applyFill="1" applyBorder="1">
      <alignment vertical="center"/>
    </xf>
    <xf numFmtId="0" fontId="0" fillId="3" borderId="55" xfId="0" applyFill="1" applyBorder="1">
      <alignment vertical="center"/>
    </xf>
    <xf numFmtId="0" fontId="13" fillId="3" borderId="81" xfId="0" applyFont="1" applyFill="1" applyBorder="1">
      <alignment vertical="center"/>
    </xf>
    <xf numFmtId="0" fontId="13" fillId="3" borderId="82" xfId="0" applyFont="1" applyFill="1" applyBorder="1">
      <alignment vertical="center"/>
    </xf>
    <xf numFmtId="0" fontId="13" fillId="3" borderId="75" xfId="0" applyFont="1" applyFill="1" applyBorder="1">
      <alignment vertical="center"/>
    </xf>
    <xf numFmtId="0" fontId="0" fillId="3" borderId="82" xfId="0" applyFill="1" applyBorder="1">
      <alignment vertical="center"/>
    </xf>
    <xf numFmtId="0" fontId="0" fillId="3" borderId="83" xfId="0" applyFill="1" applyBorder="1">
      <alignment vertical="center"/>
    </xf>
    <xf numFmtId="0" fontId="13" fillId="3" borderId="13" xfId="0" applyFont="1" applyFill="1" applyBorder="1">
      <alignment vertical="center"/>
    </xf>
    <xf numFmtId="0" fontId="13" fillId="3" borderId="14" xfId="0" applyFont="1" applyFill="1" applyBorder="1">
      <alignment vertical="center"/>
    </xf>
    <xf numFmtId="0" fontId="13" fillId="3" borderId="72" xfId="0" applyFont="1" applyFill="1" applyBorder="1">
      <alignment vertical="center"/>
    </xf>
    <xf numFmtId="0" fontId="0" fillId="3" borderId="15" xfId="0" applyFill="1" applyBorder="1">
      <alignment vertical="center"/>
    </xf>
    <xf numFmtId="0" fontId="0" fillId="3" borderId="13" xfId="0" applyFill="1" applyBorder="1">
      <alignment vertical="center"/>
    </xf>
    <xf numFmtId="0" fontId="0" fillId="3" borderId="21" xfId="0" applyFill="1" applyBorder="1">
      <alignment vertical="center"/>
    </xf>
    <xf numFmtId="0" fontId="0" fillId="3" borderId="22" xfId="0" applyFill="1" applyBorder="1">
      <alignment vertical="center"/>
    </xf>
    <xf numFmtId="0" fontId="0" fillId="3" borderId="23" xfId="0" applyFill="1" applyBorder="1">
      <alignment vertical="center"/>
    </xf>
    <xf numFmtId="0" fontId="5" fillId="3" borderId="14" xfId="0" applyFont="1" applyFill="1" applyBorder="1">
      <alignment vertical="center"/>
    </xf>
    <xf numFmtId="0" fontId="5" fillId="3" borderId="14" xfId="0" applyFont="1" applyFill="1" applyBorder="1" applyAlignment="1">
      <alignment horizontal="center" vertical="center"/>
    </xf>
    <xf numFmtId="0" fontId="8" fillId="0" borderId="0" xfId="0" applyFont="1" applyAlignment="1">
      <alignment horizontal="right" vertical="center"/>
    </xf>
    <xf numFmtId="0" fontId="8" fillId="0" borderId="0" xfId="0" applyFont="1" applyAlignment="1">
      <alignment horizontal="center" vertical="center"/>
    </xf>
    <xf numFmtId="0" fontId="1" fillId="0" borderId="0" xfId="0" applyFont="1" applyAlignment="1">
      <alignment horizontal="left" vertical="center"/>
    </xf>
    <xf numFmtId="20" fontId="8" fillId="0" borderId="0" xfId="0" applyNumberFormat="1" applyFont="1">
      <alignment vertical="center"/>
    </xf>
    <xf numFmtId="0" fontId="5" fillId="3" borderId="2" xfId="0" applyFont="1" applyFill="1" applyBorder="1" applyAlignment="1">
      <alignment horizontal="center" vertical="center" wrapText="1"/>
    </xf>
    <xf numFmtId="0" fontId="5" fillId="3" borderId="2" xfId="0" applyFont="1" applyFill="1" applyBorder="1" applyAlignment="1">
      <alignment horizontal="center" vertical="center" shrinkToFit="1"/>
    </xf>
    <xf numFmtId="0" fontId="14" fillId="3" borderId="2" xfId="0" applyFont="1" applyFill="1" applyBorder="1" applyAlignment="1">
      <alignment horizontal="center" vertical="center" wrapText="1"/>
    </xf>
    <xf numFmtId="1" fontId="5" fillId="3" borderId="2" xfId="0" applyNumberFormat="1" applyFont="1" applyFill="1" applyBorder="1" applyAlignment="1">
      <alignment horizontal="center" vertical="center" wrapText="1"/>
    </xf>
    <xf numFmtId="0" fontId="5" fillId="3" borderId="3" xfId="0" applyFont="1" applyFill="1" applyBorder="1" applyAlignment="1">
      <alignment horizontal="center" vertical="center" wrapText="1"/>
    </xf>
    <xf numFmtId="0" fontId="8" fillId="3" borderId="0" xfId="0" applyFont="1" applyFill="1">
      <alignment vertical="center"/>
    </xf>
    <xf numFmtId="0" fontId="8" fillId="3" borderId="0" xfId="0" applyFont="1" applyFill="1" applyAlignment="1">
      <alignment horizontal="center" vertical="center"/>
    </xf>
    <xf numFmtId="20" fontId="8" fillId="3" borderId="0" xfId="0" applyNumberFormat="1" applyFont="1" applyFill="1">
      <alignment vertical="center"/>
    </xf>
    <xf numFmtId="176" fontId="8" fillId="0" borderId="0" xfId="0" applyNumberFormat="1" applyFont="1">
      <alignment vertical="center"/>
    </xf>
    <xf numFmtId="0" fontId="1" fillId="0" borderId="0" xfId="0" applyFont="1" applyAlignment="1">
      <alignment horizontal="right" vertical="center"/>
    </xf>
    <xf numFmtId="0" fontId="1" fillId="0" borderId="0" xfId="0" applyFont="1" applyAlignment="1">
      <alignment horizontal="center" vertical="center"/>
    </xf>
    <xf numFmtId="0" fontId="1" fillId="0" borderId="0" xfId="0" applyFont="1" applyAlignment="1">
      <alignment horizontal="left"/>
    </xf>
    <xf numFmtId="1" fontId="8" fillId="3" borderId="0" xfId="0" applyNumberFormat="1" applyFont="1" applyFill="1">
      <alignment vertical="center"/>
    </xf>
    <xf numFmtId="0" fontId="18" fillId="3" borderId="2" xfId="0" applyFont="1" applyFill="1" applyBorder="1" applyAlignment="1">
      <alignment horizontal="center" vertical="center"/>
    </xf>
    <xf numFmtId="0" fontId="8" fillId="3" borderId="0" xfId="0" quotePrefix="1" applyFont="1" applyFill="1">
      <alignment vertical="center"/>
    </xf>
    <xf numFmtId="0" fontId="5" fillId="3" borderId="1" xfId="0" applyFont="1" applyFill="1" applyBorder="1">
      <alignment vertical="center"/>
    </xf>
    <xf numFmtId="0" fontId="5" fillId="0" borderId="7" xfId="0" applyFont="1" applyBorder="1">
      <alignment vertical="center"/>
    </xf>
    <xf numFmtId="0" fontId="5" fillId="0" borderId="30" xfId="0" applyFont="1" applyBorder="1">
      <alignment vertical="center"/>
    </xf>
    <xf numFmtId="0" fontId="0" fillId="3" borderId="0" xfId="0" applyFill="1" applyAlignment="1" applyProtection="1">
      <alignment horizontal="center" vertical="center"/>
      <protection locked="0"/>
    </xf>
    <xf numFmtId="0" fontId="5" fillId="3" borderId="0" xfId="0" applyFont="1" applyFill="1" applyAlignment="1">
      <alignment horizontal="left" vertical="center"/>
    </xf>
    <xf numFmtId="0" fontId="19" fillId="3" borderId="0" xfId="0" applyFont="1" applyFill="1" applyAlignment="1">
      <alignment horizontal="left" vertical="center"/>
    </xf>
    <xf numFmtId="0" fontId="7" fillId="3" borderId="0" xfId="0" applyFont="1" applyFill="1" applyAlignment="1">
      <alignment horizontal="left" vertical="center"/>
    </xf>
    <xf numFmtId="0" fontId="5" fillId="3" borderId="14" xfId="0" applyFont="1" applyFill="1" applyBorder="1" applyAlignment="1">
      <alignment horizontal="left" vertical="center"/>
    </xf>
    <xf numFmtId="0" fontId="6" fillId="3" borderId="0" xfId="0" applyFont="1" applyFill="1" applyAlignment="1">
      <alignment horizontal="left" vertical="center"/>
    </xf>
    <xf numFmtId="0" fontId="6" fillId="3" borderId="0" xfId="0" applyFont="1" applyFill="1" applyAlignment="1">
      <alignment vertical="center" shrinkToFit="1"/>
    </xf>
    <xf numFmtId="0" fontId="5" fillId="3" borderId="0" xfId="0" applyFont="1" applyFill="1" applyAlignment="1">
      <alignment vertical="center" wrapText="1"/>
    </xf>
    <xf numFmtId="0" fontId="1" fillId="3" borderId="0" xfId="0" applyFont="1" applyFill="1" applyAlignment="1"/>
    <xf numFmtId="0" fontId="1" fillId="3" borderId="0" xfId="0" applyFont="1" applyFill="1">
      <alignment vertical="center"/>
    </xf>
    <xf numFmtId="0" fontId="1" fillId="3" borderId="0" xfId="0" applyFont="1" applyFill="1" applyAlignment="1">
      <alignment vertical="center" wrapText="1"/>
    </xf>
    <xf numFmtId="0" fontId="1" fillId="3" borderId="0" xfId="0" applyFont="1" applyFill="1" applyAlignment="1">
      <alignment horizontal="justify" vertical="center" wrapText="1"/>
    </xf>
    <xf numFmtId="0" fontId="5" fillId="3" borderId="0" xfId="0" applyFont="1" applyFill="1" applyAlignment="1">
      <alignment horizontal="center" vertical="center"/>
    </xf>
    <xf numFmtId="0" fontId="10" fillId="3" borderId="0" xfId="0" applyFont="1" applyFill="1">
      <alignment vertical="center"/>
    </xf>
    <xf numFmtId="0" fontId="20" fillId="3" borderId="0" xfId="0" applyFont="1" applyFill="1">
      <alignment vertical="center"/>
    </xf>
    <xf numFmtId="0" fontId="20" fillId="3" borderId="0" xfId="0" applyFont="1" applyFill="1" applyAlignment="1">
      <alignment horizontal="left" vertical="center"/>
    </xf>
    <xf numFmtId="0" fontId="5" fillId="3" borderId="50" xfId="0" applyFont="1" applyFill="1" applyBorder="1" applyAlignment="1">
      <alignment horizontal="center" vertical="center" shrinkToFit="1"/>
    </xf>
    <xf numFmtId="0" fontId="5" fillId="3" borderId="49" xfId="0" applyFont="1" applyFill="1" applyBorder="1" applyAlignment="1">
      <alignment horizontal="center" vertical="center" shrinkToFit="1"/>
    </xf>
    <xf numFmtId="0" fontId="5" fillId="3" borderId="51" xfId="0" applyFont="1" applyFill="1" applyBorder="1" applyAlignment="1">
      <alignment horizontal="center" vertical="center" shrinkToFit="1"/>
    </xf>
    <xf numFmtId="0" fontId="5" fillId="3" borderId="13" xfId="0" applyFont="1" applyFill="1" applyBorder="1" applyAlignment="1">
      <alignment horizontal="center" vertical="center" shrinkToFit="1"/>
    </xf>
    <xf numFmtId="0" fontId="5" fillId="3" borderId="14" xfId="0" applyFont="1" applyFill="1" applyBorder="1" applyAlignment="1">
      <alignment horizontal="center" vertical="center" shrinkToFit="1"/>
    </xf>
    <xf numFmtId="0" fontId="5" fillId="3" borderId="15" xfId="0" applyFont="1" applyFill="1" applyBorder="1" applyAlignment="1">
      <alignment horizontal="center" vertical="center" shrinkToFit="1"/>
    </xf>
    <xf numFmtId="0" fontId="5" fillId="3" borderId="81" xfId="0" applyFont="1" applyFill="1" applyBorder="1" applyAlignment="1">
      <alignment horizontal="center" vertical="center" shrinkToFit="1"/>
    </xf>
    <xf numFmtId="0" fontId="5" fillId="3" borderId="82" xfId="0" applyFont="1" applyFill="1" applyBorder="1" applyAlignment="1">
      <alignment horizontal="center" vertical="center" shrinkToFit="1"/>
    </xf>
    <xf numFmtId="0" fontId="5" fillId="3" borderId="83" xfId="0" applyFont="1" applyFill="1" applyBorder="1" applyAlignment="1">
      <alignment horizontal="center" vertical="center" shrinkToFit="1"/>
    </xf>
    <xf numFmtId="0" fontId="5" fillId="3" borderId="21" xfId="0" applyFont="1" applyFill="1" applyBorder="1" applyAlignment="1">
      <alignment horizontal="center" vertical="center" shrinkToFit="1"/>
    </xf>
    <xf numFmtId="0" fontId="5" fillId="3" borderId="22" xfId="0" applyFont="1" applyFill="1" applyBorder="1" applyAlignment="1">
      <alignment horizontal="center" vertical="center" shrinkToFit="1"/>
    </xf>
    <xf numFmtId="0" fontId="5" fillId="3" borderId="23" xfId="0" applyFont="1" applyFill="1" applyBorder="1" applyAlignment="1">
      <alignment horizontal="center" vertical="center" shrinkToFit="1"/>
    </xf>
    <xf numFmtId="0" fontId="5" fillId="3" borderId="74" xfId="0" applyFont="1" applyFill="1" applyBorder="1" applyAlignment="1">
      <alignment horizontal="center" vertical="center" shrinkToFit="1"/>
    </xf>
    <xf numFmtId="0" fontId="5" fillId="3" borderId="16" xfId="0" applyFont="1" applyFill="1" applyBorder="1" applyAlignment="1">
      <alignment horizontal="center" vertical="center" shrinkToFit="1"/>
    </xf>
    <xf numFmtId="0" fontId="5" fillId="3" borderId="73" xfId="0" applyFont="1" applyFill="1" applyBorder="1" applyAlignment="1">
      <alignment horizontal="center" vertical="center" shrinkToFit="1"/>
    </xf>
    <xf numFmtId="0" fontId="0" fillId="3" borderId="14" xfId="0" applyFill="1" applyBorder="1" applyAlignment="1">
      <alignment horizontal="center" vertical="center"/>
    </xf>
    <xf numFmtId="0" fontId="5" fillId="2" borderId="35" xfId="0" applyFont="1" applyFill="1" applyBorder="1" applyAlignment="1" applyProtection="1">
      <alignment horizontal="center" vertical="center" wrapText="1"/>
      <protection locked="0"/>
    </xf>
    <xf numFmtId="0" fontId="5" fillId="2" borderId="45" xfId="0" applyFont="1" applyFill="1" applyBorder="1" applyAlignment="1" applyProtection="1">
      <alignment horizontal="center" vertical="center" shrinkToFit="1"/>
      <protection locked="0"/>
    </xf>
    <xf numFmtId="0" fontId="5" fillId="2" borderId="47" xfId="0" applyFont="1" applyFill="1" applyBorder="1" applyAlignment="1" applyProtection="1">
      <alignment horizontal="center" vertical="center" shrinkToFit="1"/>
      <protection locked="0"/>
    </xf>
    <xf numFmtId="0" fontId="5" fillId="2" borderId="46" xfId="0" applyFont="1" applyFill="1" applyBorder="1" applyAlignment="1" applyProtection="1">
      <alignment horizontal="center" vertical="center" shrinkToFit="1"/>
      <protection locked="0"/>
    </xf>
    <xf numFmtId="0" fontId="5" fillId="2" borderId="34" xfId="0" applyFont="1" applyFill="1" applyBorder="1" applyAlignment="1" applyProtection="1">
      <alignment horizontal="center" vertical="center" wrapText="1"/>
      <protection locked="0"/>
    </xf>
    <xf numFmtId="0" fontId="5" fillId="2" borderId="25" xfId="0" applyFont="1" applyFill="1" applyBorder="1" applyAlignment="1" applyProtection="1">
      <alignment horizontal="center" vertical="center" wrapText="1"/>
      <protection locked="0"/>
    </xf>
    <xf numFmtId="0" fontId="5" fillId="2" borderId="42" xfId="0" applyFont="1" applyFill="1" applyBorder="1" applyAlignment="1" applyProtection="1">
      <alignment horizontal="center" vertical="center" wrapText="1"/>
      <protection locked="0"/>
    </xf>
    <xf numFmtId="0" fontId="5" fillId="2" borderId="95" xfId="0" applyFont="1" applyFill="1" applyBorder="1" applyAlignment="1" applyProtection="1">
      <alignment horizontal="center" vertical="center" shrinkToFit="1"/>
      <protection locked="0"/>
    </xf>
    <xf numFmtId="0" fontId="5" fillId="2" borderId="96" xfId="0" applyFont="1" applyFill="1" applyBorder="1" applyAlignment="1" applyProtection="1">
      <alignment horizontal="center" vertical="center" shrinkToFit="1"/>
      <protection locked="0"/>
    </xf>
    <xf numFmtId="0" fontId="5" fillId="2" borderId="97" xfId="0" applyFont="1" applyFill="1" applyBorder="1" applyAlignment="1" applyProtection="1">
      <alignment horizontal="center" vertical="center" shrinkToFit="1"/>
      <protection locked="0"/>
    </xf>
    <xf numFmtId="0" fontId="5" fillId="2" borderId="33" xfId="0" applyFont="1" applyFill="1" applyBorder="1" applyAlignment="1" applyProtection="1">
      <alignment horizontal="center" vertical="center" wrapText="1"/>
      <protection locked="0"/>
    </xf>
    <xf numFmtId="0" fontId="0" fillId="5" borderId="14" xfId="0" applyFill="1" applyBorder="1" applyAlignment="1" applyProtection="1">
      <alignment horizontal="center" vertical="center"/>
      <protection locked="0"/>
    </xf>
    <xf numFmtId="20" fontId="0" fillId="5" borderId="14" xfId="0" applyNumberFormat="1" applyFill="1" applyBorder="1" applyAlignment="1" applyProtection="1">
      <alignment horizontal="center" vertical="center"/>
      <protection locked="0"/>
    </xf>
    <xf numFmtId="0" fontId="0" fillId="3" borderId="14" xfId="1" applyNumberFormat="1" applyFont="1" applyFill="1" applyBorder="1" applyAlignment="1">
      <alignment horizontal="center" vertical="center"/>
    </xf>
    <xf numFmtId="177" fontId="0" fillId="3" borderId="14" xfId="0" applyNumberFormat="1" applyFill="1" applyBorder="1" applyAlignment="1">
      <alignment horizontal="center" vertical="center"/>
    </xf>
    <xf numFmtId="0" fontId="5" fillId="5" borderId="13" xfId="0" applyFont="1" applyFill="1" applyBorder="1" applyAlignment="1" applyProtection="1">
      <alignment horizontal="center" vertical="center" shrinkToFit="1"/>
      <protection locked="0"/>
    </xf>
    <xf numFmtId="0" fontId="5" fillId="5" borderId="14" xfId="0" applyFont="1" applyFill="1" applyBorder="1" applyAlignment="1" applyProtection="1">
      <alignment horizontal="center" vertical="center" shrinkToFit="1"/>
      <protection locked="0"/>
    </xf>
    <xf numFmtId="0" fontId="5" fillId="5" borderId="15" xfId="0" applyFont="1" applyFill="1" applyBorder="1" applyAlignment="1" applyProtection="1">
      <alignment horizontal="center" vertical="center" shrinkToFit="1"/>
      <protection locked="0"/>
    </xf>
    <xf numFmtId="0" fontId="5" fillId="5" borderId="14" xfId="0" applyFont="1" applyFill="1" applyBorder="1" applyAlignment="1">
      <alignment horizontal="left" vertical="center"/>
    </xf>
    <xf numFmtId="0" fontId="5" fillId="2" borderId="14" xfId="0" applyFont="1" applyFill="1" applyBorder="1" applyAlignment="1">
      <alignment horizontal="left" vertical="center"/>
    </xf>
    <xf numFmtId="0" fontId="0" fillId="3" borderId="0" xfId="0" applyFill="1" applyProtection="1">
      <alignment vertical="center"/>
      <protection locked="0"/>
    </xf>
    <xf numFmtId="20" fontId="0" fillId="3" borderId="14" xfId="0" applyNumberFormat="1" applyFill="1" applyBorder="1" applyAlignment="1" applyProtection="1">
      <alignment horizontal="center" vertical="center"/>
      <protection locked="0"/>
    </xf>
    <xf numFmtId="0" fontId="0" fillId="3" borderId="14" xfId="0" applyFill="1" applyBorder="1" applyAlignment="1" applyProtection="1">
      <alignment horizontal="center" vertical="center"/>
      <protection locked="0"/>
    </xf>
    <xf numFmtId="2" fontId="5" fillId="0" borderId="88" xfId="0" applyNumberFormat="1" applyFont="1" applyBorder="1" applyAlignment="1">
      <alignment horizontal="center" vertical="center" shrinkToFit="1"/>
    </xf>
    <xf numFmtId="2" fontId="5" fillId="0" borderId="89" xfId="0" applyNumberFormat="1" applyFont="1" applyBorder="1" applyAlignment="1">
      <alignment horizontal="center" vertical="center" shrinkToFit="1"/>
    </xf>
    <xf numFmtId="2" fontId="5" fillId="0" borderId="90" xfId="0" applyNumberFormat="1" applyFont="1" applyBorder="1" applyAlignment="1">
      <alignment horizontal="center" vertical="center" shrinkToFit="1"/>
    </xf>
    <xf numFmtId="2" fontId="5" fillId="0" borderId="66" xfId="0" applyNumberFormat="1" applyFont="1" applyBorder="1" applyAlignment="1">
      <alignment horizontal="center" vertical="center" shrinkToFit="1"/>
    </xf>
    <xf numFmtId="2" fontId="5" fillId="0" borderId="67" xfId="0" applyNumberFormat="1" applyFont="1" applyBorder="1" applyAlignment="1">
      <alignment horizontal="center" vertical="center" shrinkToFit="1"/>
    </xf>
    <xf numFmtId="2" fontId="5" fillId="0" borderId="68" xfId="0" applyNumberFormat="1" applyFont="1" applyBorder="1" applyAlignment="1">
      <alignment horizontal="center" vertical="center" shrinkToFit="1"/>
    </xf>
    <xf numFmtId="0" fontId="5" fillId="3" borderId="0" xfId="2" applyFont="1" applyFill="1">
      <alignment vertical="center"/>
    </xf>
    <xf numFmtId="0" fontId="5" fillId="3" borderId="0" xfId="2" applyFont="1" applyFill="1" applyAlignment="1">
      <alignment horizontal="left" vertical="center"/>
    </xf>
    <xf numFmtId="0" fontId="7" fillId="3" borderId="0" xfId="2" applyFont="1" applyFill="1" applyAlignment="1">
      <alignment horizontal="left" vertical="center"/>
    </xf>
    <xf numFmtId="0" fontId="15" fillId="3" borderId="0" xfId="2" applyFill="1">
      <alignment vertical="center"/>
    </xf>
    <xf numFmtId="0" fontId="13" fillId="3" borderId="0" xfId="2" applyFont="1" applyFill="1">
      <alignment vertical="center"/>
    </xf>
    <xf numFmtId="2" fontId="5" fillId="3" borderId="50" xfId="0" applyNumberFormat="1" applyFont="1" applyFill="1" applyBorder="1" applyAlignment="1">
      <alignment horizontal="center" vertical="center" shrinkToFit="1"/>
    </xf>
    <xf numFmtId="2" fontId="5" fillId="3" borderId="49" xfId="0" applyNumberFormat="1" applyFont="1" applyFill="1" applyBorder="1" applyAlignment="1">
      <alignment horizontal="center" vertical="center" shrinkToFit="1"/>
    </xf>
    <xf numFmtId="2" fontId="5" fillId="3" borderId="51" xfId="0" applyNumberFormat="1" applyFont="1" applyFill="1" applyBorder="1" applyAlignment="1">
      <alignment horizontal="center" vertical="center" shrinkToFit="1"/>
    </xf>
    <xf numFmtId="2" fontId="5" fillId="3" borderId="13" xfId="0" applyNumberFormat="1" applyFont="1" applyFill="1" applyBorder="1" applyAlignment="1">
      <alignment horizontal="center" vertical="center" shrinkToFit="1"/>
    </xf>
    <xf numFmtId="2" fontId="5" fillId="3" borderId="14" xfId="0" applyNumberFormat="1" applyFont="1" applyFill="1" applyBorder="1" applyAlignment="1">
      <alignment horizontal="center" vertical="center" shrinkToFit="1"/>
    </xf>
    <xf numFmtId="2" fontId="5" fillId="3" borderId="15" xfId="0" applyNumberFormat="1" applyFont="1" applyFill="1" applyBorder="1" applyAlignment="1">
      <alignment horizontal="center" vertical="center" shrinkToFit="1"/>
    </xf>
    <xf numFmtId="2" fontId="5" fillId="0" borderId="13" xfId="0" applyNumberFormat="1" applyFont="1" applyBorder="1" applyAlignment="1">
      <alignment horizontal="center" vertical="center" shrinkToFit="1"/>
    </xf>
    <xf numFmtId="2" fontId="5" fillId="0" borderId="14" xfId="0" applyNumberFormat="1" applyFont="1" applyBorder="1" applyAlignment="1">
      <alignment horizontal="center" vertical="center" shrinkToFit="1"/>
    </xf>
    <xf numFmtId="2" fontId="5" fillId="0" borderId="15" xfId="0" applyNumberFormat="1" applyFont="1" applyBorder="1" applyAlignment="1">
      <alignment horizontal="center" vertical="center" shrinkToFit="1"/>
    </xf>
    <xf numFmtId="0" fontId="5" fillId="0" borderId="73" xfId="0" applyFont="1" applyBorder="1" applyAlignment="1">
      <alignment horizontal="center" vertical="center" wrapText="1"/>
    </xf>
    <xf numFmtId="0" fontId="1" fillId="0" borderId="0" xfId="0" applyFont="1" applyAlignment="1">
      <alignment horizontal="centerContinuous" vertical="center"/>
    </xf>
    <xf numFmtId="0" fontId="8" fillId="0" borderId="0" xfId="0" applyFont="1" applyAlignment="1">
      <alignment horizontal="centerContinuous" vertical="center"/>
    </xf>
    <xf numFmtId="0" fontId="8" fillId="0" borderId="0" xfId="0" applyFont="1" applyAlignment="1" applyProtection="1">
      <alignment horizontal="center" vertical="center"/>
      <protection locked="0"/>
    </xf>
    <xf numFmtId="0" fontId="9" fillId="0" borderId="0" xfId="0" applyFont="1" applyProtection="1">
      <alignment vertical="center"/>
      <protection locked="0"/>
    </xf>
    <xf numFmtId="0" fontId="23" fillId="0" borderId="0" xfId="3" applyFont="1"/>
    <xf numFmtId="0" fontId="24" fillId="0" borderId="0" xfId="3" applyFont="1"/>
    <xf numFmtId="0" fontId="27" fillId="0" borderId="0" xfId="3" applyFont="1"/>
    <xf numFmtId="0" fontId="23" fillId="0" borderId="0" xfId="3" applyFont="1" applyAlignment="1">
      <alignment vertical="center"/>
    </xf>
    <xf numFmtId="0" fontId="28" fillId="0" borderId="0" xfId="3" applyFont="1" applyAlignment="1">
      <alignment vertical="center"/>
    </xf>
    <xf numFmtId="0" fontId="25" fillId="0" borderId="0" xfId="3" applyFont="1"/>
    <xf numFmtId="0" fontId="25" fillId="0" borderId="0" xfId="3" applyFont="1" applyAlignment="1">
      <alignment vertical="center"/>
    </xf>
    <xf numFmtId="0" fontId="23" fillId="0" borderId="0" xfId="4" applyFont="1"/>
    <xf numFmtId="0" fontId="29" fillId="0" borderId="146" xfId="3" applyFont="1" applyBorder="1" applyAlignment="1">
      <alignment horizontal="center" vertical="center"/>
    </xf>
    <xf numFmtId="0" fontId="32" fillId="0" borderId="0" xfId="3" applyFont="1"/>
    <xf numFmtId="0" fontId="28" fillId="0" borderId="0" xfId="3" applyFont="1"/>
    <xf numFmtId="0" fontId="33" fillId="0" borderId="0" xfId="3" applyFont="1" applyAlignment="1">
      <alignment vertical="center"/>
    </xf>
    <xf numFmtId="0" fontId="34" fillId="0" borderId="0" xfId="3" applyFont="1" applyAlignment="1">
      <alignment vertical="center"/>
    </xf>
    <xf numFmtId="0" fontId="35" fillId="0" borderId="0" xfId="3" applyFont="1"/>
    <xf numFmtId="0" fontId="29" fillId="0" borderId="0" xfId="3" applyFont="1"/>
    <xf numFmtId="0" fontId="36" fillId="2" borderId="25" xfId="3" applyFont="1" applyFill="1" applyBorder="1" applyAlignment="1">
      <alignment vertical="center" shrinkToFit="1"/>
    </xf>
    <xf numFmtId="0" fontId="36" fillId="2" borderId="27" xfId="3" applyFont="1" applyFill="1" applyBorder="1" applyAlignment="1">
      <alignment vertical="center" shrinkToFit="1"/>
    </xf>
    <xf numFmtId="0" fontId="36" fillId="0" borderId="168" xfId="3" applyFont="1" applyBorder="1" applyAlignment="1">
      <alignment vertical="top" shrinkToFit="1"/>
    </xf>
    <xf numFmtId="0" fontId="36" fillId="2" borderId="14" xfId="3" applyFont="1" applyFill="1" applyBorder="1" applyAlignment="1">
      <alignment vertical="center" shrinkToFit="1"/>
    </xf>
    <xf numFmtId="0" fontId="36" fillId="2" borderId="72" xfId="3" applyFont="1" applyFill="1" applyBorder="1" applyAlignment="1">
      <alignment vertical="center" shrinkToFit="1"/>
    </xf>
    <xf numFmtId="0" fontId="36" fillId="0" borderId="72" xfId="3" applyFont="1" applyBorder="1" applyAlignment="1">
      <alignment vertical="top" shrinkToFit="1"/>
    </xf>
    <xf numFmtId="0" fontId="37" fillId="0" borderId="0" xfId="3" applyFont="1"/>
    <xf numFmtId="0" fontId="29" fillId="0" borderId="0" xfId="3" applyFont="1" applyAlignment="1">
      <alignment horizontal="left" vertical="center"/>
    </xf>
    <xf numFmtId="0" fontId="29" fillId="0" borderId="34" xfId="3" applyFont="1" applyBorder="1" applyAlignment="1">
      <alignment horizontal="left" vertical="center"/>
    </xf>
    <xf numFmtId="0" fontId="29" fillId="0" borderId="16" xfId="3" applyFont="1" applyBorder="1" applyAlignment="1">
      <alignment horizontal="left" vertical="center"/>
    </xf>
    <xf numFmtId="0" fontId="29" fillId="0" borderId="28" xfId="3" applyFont="1" applyBorder="1" applyAlignment="1">
      <alignment horizontal="left" vertical="center"/>
    </xf>
    <xf numFmtId="0" fontId="25" fillId="0" borderId="0" xfId="3" applyFont="1" applyAlignment="1">
      <alignment horizontal="left" vertical="top"/>
    </xf>
    <xf numFmtId="0" fontId="39" fillId="0" borderId="0" xfId="3" applyFont="1"/>
    <xf numFmtId="0" fontId="40" fillId="0" borderId="0" xfId="3" applyFont="1"/>
    <xf numFmtId="0" fontId="41" fillId="0" borderId="0" xfId="3" applyFont="1" applyAlignment="1">
      <alignment vertical="center"/>
    </xf>
    <xf numFmtId="0" fontId="41" fillId="0" borderId="0" xfId="3" applyFont="1" applyAlignment="1">
      <alignment horizontal="center" vertical="center"/>
    </xf>
    <xf numFmtId="0" fontId="42" fillId="0" borderId="0" xfId="3" applyFont="1"/>
    <xf numFmtId="0" fontId="43" fillId="0" borderId="0" xfId="3" applyFont="1" applyAlignment="1">
      <alignment vertical="center"/>
    </xf>
    <xf numFmtId="0" fontId="26" fillId="0" borderId="0" xfId="3" applyFont="1" applyAlignment="1">
      <alignment vertical="center"/>
    </xf>
    <xf numFmtId="0" fontId="23" fillId="0" borderId="0" xfId="3" applyFont="1" applyAlignment="1">
      <alignment horizontal="left"/>
    </xf>
    <xf numFmtId="0" fontId="21" fillId="0" borderId="0" xfId="3"/>
    <xf numFmtId="0" fontId="44" fillId="0" borderId="0" xfId="3" applyFont="1" applyAlignment="1">
      <alignment horizontal="justify" vertical="center"/>
    </xf>
    <xf numFmtId="0" fontId="45" fillId="0" borderId="0" xfId="3" applyFont="1" applyAlignment="1">
      <alignment horizontal="left" vertical="center"/>
    </xf>
    <xf numFmtId="0" fontId="46" fillId="0" borderId="0" xfId="3" applyFont="1" applyAlignment="1">
      <alignment horizontal="left" vertical="center"/>
    </xf>
    <xf numFmtId="0" fontId="46" fillId="0" borderId="0" xfId="3" applyFont="1" applyAlignment="1">
      <alignment horizontal="justify" vertical="center"/>
    </xf>
    <xf numFmtId="0" fontId="47" fillId="0" borderId="0" xfId="3" applyFont="1" applyAlignment="1">
      <alignment horizontal="justify" vertical="center"/>
    </xf>
    <xf numFmtId="0" fontId="49" fillId="0" borderId="184" xfId="3" applyFont="1" applyBorder="1" applyAlignment="1">
      <alignment horizontal="justify" vertical="center" wrapText="1"/>
    </xf>
    <xf numFmtId="0" fontId="42" fillId="0" borderId="185" xfId="3" applyFont="1" applyBorder="1" applyAlignment="1">
      <alignment horizontal="center" vertical="center" wrapText="1"/>
    </xf>
    <xf numFmtId="0" fontId="49" fillId="0" borderId="186" xfId="3" applyFont="1" applyBorder="1" applyAlignment="1">
      <alignment horizontal="justify" vertical="center" wrapText="1"/>
    </xf>
    <xf numFmtId="0" fontId="21" fillId="0" borderId="187" xfId="3" applyBorder="1" applyAlignment="1">
      <alignment horizontal="justify" vertical="center" wrapText="1"/>
    </xf>
    <xf numFmtId="0" fontId="42" fillId="0" borderId="186" xfId="3" applyFont="1" applyBorder="1" applyAlignment="1">
      <alignment horizontal="justify" vertical="top" wrapText="1"/>
    </xf>
    <xf numFmtId="0" fontId="21" fillId="0" borderId="188" xfId="3" applyBorder="1" applyAlignment="1">
      <alignment vertical="center" wrapText="1"/>
    </xf>
    <xf numFmtId="0" fontId="21" fillId="0" borderId="189" xfId="3" applyBorder="1" applyAlignment="1">
      <alignment horizontal="justify" vertical="center" wrapText="1"/>
    </xf>
    <xf numFmtId="0" fontId="42" fillId="0" borderId="188" xfId="3" applyFont="1" applyBorder="1" applyAlignment="1">
      <alignment horizontal="justify" vertical="top" wrapText="1"/>
    </xf>
    <xf numFmtId="0" fontId="49" fillId="0" borderId="187" xfId="3" applyFont="1" applyBorder="1" applyAlignment="1">
      <alignment horizontal="left" vertical="center" wrapText="1" indent="1"/>
    </xf>
    <xf numFmtId="0" fontId="49" fillId="0" borderId="187" xfId="3" applyFont="1" applyBorder="1" applyAlignment="1">
      <alignment horizontal="left" vertical="center" wrapText="1"/>
    </xf>
    <xf numFmtId="0" fontId="49" fillId="0" borderId="191" xfId="3" applyFont="1" applyBorder="1" applyAlignment="1">
      <alignment horizontal="left" vertical="center" wrapText="1"/>
    </xf>
    <xf numFmtId="0" fontId="50" fillId="0" borderId="187" xfId="3" applyFont="1" applyBorder="1" applyAlignment="1">
      <alignment horizontal="left" vertical="center" wrapText="1"/>
    </xf>
    <xf numFmtId="0" fontId="50" fillId="0" borderId="191" xfId="3" applyFont="1" applyBorder="1" applyAlignment="1">
      <alignment horizontal="left" vertical="center" wrapText="1" indent="1"/>
    </xf>
    <xf numFmtId="0" fontId="51" fillId="0" borderId="187" xfId="3" applyFont="1" applyBorder="1" applyAlignment="1">
      <alignment horizontal="left" vertical="center" wrapText="1" indent="1"/>
    </xf>
    <xf numFmtId="0" fontId="51" fillId="0" borderId="191" xfId="3" applyFont="1" applyBorder="1" applyAlignment="1">
      <alignment horizontal="left" vertical="center" wrapText="1" indent="3"/>
    </xf>
    <xf numFmtId="0" fontId="51" fillId="0" borderId="189" xfId="3" applyFont="1" applyBorder="1" applyAlignment="1">
      <alignment horizontal="left" vertical="center" wrapText="1"/>
    </xf>
    <xf numFmtId="0" fontId="52" fillId="0" borderId="0" xfId="3" applyFont="1" applyAlignment="1">
      <alignment horizontal="justify" vertical="center"/>
    </xf>
    <xf numFmtId="0" fontId="53" fillId="3" borderId="14" xfId="0" applyFont="1" applyFill="1" applyBorder="1">
      <alignment vertical="center"/>
    </xf>
    <xf numFmtId="0" fontId="54" fillId="3" borderId="14" xfId="0" applyFont="1" applyFill="1" applyBorder="1">
      <alignment vertical="center"/>
    </xf>
    <xf numFmtId="20" fontId="8" fillId="0" borderId="0" xfId="0" applyNumberFormat="1" applyFont="1" applyAlignment="1" applyProtection="1">
      <alignment horizontal="center" vertical="center"/>
      <protection locked="0"/>
    </xf>
    <xf numFmtId="0" fontId="8" fillId="3" borderId="0" xfId="0" applyFont="1" applyFill="1" applyAlignment="1">
      <alignment horizontal="right" vertical="center"/>
    </xf>
    <xf numFmtId="176" fontId="8" fillId="3" borderId="0" xfId="0" applyNumberFormat="1" applyFont="1" applyFill="1">
      <alignment vertical="center"/>
    </xf>
    <xf numFmtId="0" fontId="8" fillId="3" borderId="0" xfId="0" applyFont="1" applyFill="1" applyAlignment="1">
      <alignment horizontal="left" vertical="center"/>
    </xf>
    <xf numFmtId="0" fontId="8" fillId="3" borderId="0" xfId="0" applyFont="1" applyFill="1" applyProtection="1">
      <alignment vertical="center"/>
      <protection locked="0"/>
    </xf>
    <xf numFmtId="4" fontId="8" fillId="0" borderId="0" xfId="0" applyNumberFormat="1" applyFont="1" applyAlignment="1">
      <alignment horizontal="center" vertical="center"/>
    </xf>
    <xf numFmtId="0" fontId="55" fillId="0" borderId="0" xfId="0" applyFont="1" applyAlignment="1">
      <alignment horizontal="center" vertical="center"/>
    </xf>
    <xf numFmtId="0" fontId="8" fillId="0" borderId="35" xfId="0" applyFont="1" applyBorder="1" applyAlignment="1">
      <alignment horizontal="center" vertical="center" wrapText="1"/>
    </xf>
    <xf numFmtId="0" fontId="8" fillId="0" borderId="34" xfId="0" applyFont="1" applyBorder="1" applyAlignment="1">
      <alignment horizontal="center" vertical="center" wrapText="1"/>
    </xf>
    <xf numFmtId="0" fontId="1" fillId="0" borderId="13" xfId="0" applyFont="1" applyBorder="1" applyAlignment="1">
      <alignment horizontal="center" vertical="center"/>
    </xf>
    <xf numFmtId="0" fontId="1" fillId="0" borderId="14" xfId="0" applyFont="1" applyBorder="1" applyAlignment="1">
      <alignment horizontal="center" vertical="center"/>
    </xf>
    <xf numFmtId="0" fontId="1" fillId="0" borderId="15" xfId="0" applyFont="1" applyBorder="1" applyAlignment="1">
      <alignment horizontal="center" vertical="center"/>
    </xf>
    <xf numFmtId="0" fontId="1" fillId="0" borderId="16" xfId="0" applyFont="1" applyBorder="1" applyAlignment="1">
      <alignment horizontal="center" vertical="center"/>
    </xf>
    <xf numFmtId="0" fontId="8" fillId="0" borderId="33" xfId="0" applyFont="1" applyBorder="1" applyAlignment="1">
      <alignment horizontal="center" vertical="center" wrapText="1"/>
    </xf>
    <xf numFmtId="0" fontId="1" fillId="0" borderId="21" xfId="0" applyFont="1" applyBorder="1" applyAlignment="1">
      <alignment horizontal="center" vertical="center" wrapText="1"/>
    </xf>
    <xf numFmtId="0" fontId="1" fillId="0" borderId="22" xfId="0" applyFont="1" applyBorder="1" applyAlignment="1">
      <alignment horizontal="center" vertical="center" wrapText="1"/>
    </xf>
    <xf numFmtId="0" fontId="1" fillId="0" borderId="23" xfId="0" applyFont="1" applyBorder="1" applyAlignment="1">
      <alignment horizontal="center" vertical="center" wrapText="1"/>
    </xf>
    <xf numFmtId="0" fontId="8" fillId="2" borderId="35" xfId="0" applyFont="1" applyFill="1" applyBorder="1" applyAlignment="1" applyProtection="1">
      <alignment horizontal="center" vertical="center" wrapText="1"/>
      <protection locked="0"/>
    </xf>
    <xf numFmtId="0" fontId="8" fillId="2" borderId="95" xfId="0" applyFont="1" applyFill="1" applyBorder="1" applyAlignment="1" applyProtection="1">
      <alignment horizontal="center" vertical="center" shrinkToFit="1"/>
      <protection locked="0"/>
    </xf>
    <xf numFmtId="0" fontId="8" fillId="2" borderId="96" xfId="0" applyFont="1" applyFill="1" applyBorder="1" applyAlignment="1" applyProtection="1">
      <alignment horizontal="center" vertical="center" shrinkToFit="1"/>
      <protection locked="0"/>
    </xf>
    <xf numFmtId="0" fontId="8" fillId="2" borderId="97" xfId="0" applyFont="1" applyFill="1" applyBorder="1" applyAlignment="1" applyProtection="1">
      <alignment horizontal="center" vertical="center" shrinkToFit="1"/>
      <protection locked="0"/>
    </xf>
    <xf numFmtId="0" fontId="8" fillId="2" borderId="34" xfId="0" applyFont="1" applyFill="1" applyBorder="1" applyAlignment="1" applyProtection="1">
      <alignment horizontal="center" vertical="center" wrapText="1"/>
      <protection locked="0"/>
    </xf>
    <xf numFmtId="178" fontId="8" fillId="0" borderId="66" xfId="0" applyNumberFormat="1" applyFont="1" applyBorder="1" applyAlignment="1">
      <alignment horizontal="center" vertical="center" shrinkToFit="1"/>
    </xf>
    <xf numFmtId="178" fontId="8" fillId="0" borderId="67" xfId="0" applyNumberFormat="1" applyFont="1" applyBorder="1" applyAlignment="1">
      <alignment horizontal="center" vertical="center" shrinkToFit="1"/>
    </xf>
    <xf numFmtId="178" fontId="8" fillId="0" borderId="68" xfId="0" applyNumberFormat="1" applyFont="1" applyBorder="1" applyAlignment="1">
      <alignment horizontal="center" vertical="center" shrinkToFit="1"/>
    </xf>
    <xf numFmtId="0" fontId="8" fillId="2" borderId="25" xfId="0" applyFont="1" applyFill="1" applyBorder="1" applyAlignment="1" applyProtection="1">
      <alignment horizontal="center" vertical="center" wrapText="1"/>
      <protection locked="0"/>
    </xf>
    <xf numFmtId="178" fontId="8" fillId="0" borderId="88" xfId="0" applyNumberFormat="1" applyFont="1" applyBorder="1" applyAlignment="1">
      <alignment horizontal="center" vertical="center" shrinkToFit="1"/>
    </xf>
    <xf numFmtId="178" fontId="8" fillId="0" borderId="89" xfId="0" applyNumberFormat="1" applyFont="1" applyBorder="1" applyAlignment="1">
      <alignment horizontal="center" vertical="center" shrinkToFit="1"/>
    </xf>
    <xf numFmtId="178" fontId="8" fillId="0" borderId="90" xfId="0" applyNumberFormat="1" applyFont="1" applyBorder="1" applyAlignment="1">
      <alignment horizontal="center" vertical="center" shrinkToFit="1"/>
    </xf>
    <xf numFmtId="0" fontId="8" fillId="2" borderId="42" xfId="0" applyFont="1" applyFill="1" applyBorder="1" applyAlignment="1" applyProtection="1">
      <alignment horizontal="center" vertical="center" wrapText="1"/>
      <protection locked="0"/>
    </xf>
    <xf numFmtId="0" fontId="8" fillId="2" borderId="33" xfId="0" applyFont="1" applyFill="1" applyBorder="1" applyAlignment="1" applyProtection="1">
      <alignment horizontal="center" vertical="center" wrapText="1"/>
      <protection locked="0"/>
    </xf>
    <xf numFmtId="0" fontId="1" fillId="0" borderId="10" xfId="0" applyFont="1" applyBorder="1">
      <alignment vertical="center"/>
    </xf>
    <xf numFmtId="0" fontId="1" fillId="0" borderId="5" xfId="0" applyFont="1" applyBorder="1" applyAlignment="1">
      <alignment vertical="center" wrapText="1"/>
    </xf>
    <xf numFmtId="0" fontId="1" fillId="0" borderId="8" xfId="0" applyFont="1" applyBorder="1" applyAlignment="1">
      <alignment vertical="center" wrapText="1"/>
    </xf>
    <xf numFmtId="0" fontId="1" fillId="0" borderId="195" xfId="0" applyFont="1" applyBorder="1" applyAlignment="1">
      <alignment vertical="center" wrapText="1"/>
    </xf>
    <xf numFmtId="178" fontId="1" fillId="3" borderId="196" xfId="0" applyNumberFormat="1" applyFont="1" applyFill="1" applyBorder="1" applyAlignment="1">
      <alignment horizontal="center" vertical="center" shrinkToFit="1"/>
    </xf>
    <xf numFmtId="178" fontId="1" fillId="3" borderId="197" xfId="0" applyNumberFormat="1" applyFont="1" applyFill="1" applyBorder="1" applyAlignment="1">
      <alignment horizontal="center" vertical="center" shrinkToFit="1"/>
    </xf>
    <xf numFmtId="178" fontId="1" fillId="3" borderId="198" xfId="0" applyNumberFormat="1" applyFont="1" applyFill="1" applyBorder="1" applyAlignment="1">
      <alignment horizontal="center" vertical="center" shrinkToFit="1"/>
    </xf>
    <xf numFmtId="0" fontId="1" fillId="0" borderId="17" xfId="0" applyFont="1" applyBorder="1">
      <alignment vertical="center"/>
    </xf>
    <xf numFmtId="0" fontId="1" fillId="0" borderId="28" xfId="0" applyFont="1" applyBorder="1" applyAlignment="1">
      <alignment vertical="center" wrapText="1"/>
    </xf>
    <xf numFmtId="0" fontId="1" fillId="0" borderId="71" xfId="0" applyFont="1" applyBorder="1" applyAlignment="1">
      <alignment vertical="center" wrapText="1"/>
    </xf>
    <xf numFmtId="0" fontId="1" fillId="0" borderId="43" xfId="0" applyFont="1" applyBorder="1">
      <alignment vertical="center"/>
    </xf>
    <xf numFmtId="0" fontId="1" fillId="0" borderId="31" xfId="0" applyFont="1" applyBorder="1" applyAlignment="1">
      <alignment vertical="center" wrapText="1"/>
    </xf>
    <xf numFmtId="178" fontId="1" fillId="5" borderId="13" xfId="0" applyNumberFormat="1" applyFont="1" applyFill="1" applyBorder="1" applyAlignment="1" applyProtection="1">
      <alignment horizontal="center" vertical="center" shrinkToFit="1"/>
      <protection locked="0"/>
    </xf>
    <xf numFmtId="178" fontId="1" fillId="5" borderId="14" xfId="0" applyNumberFormat="1" applyFont="1" applyFill="1" applyBorder="1" applyAlignment="1" applyProtection="1">
      <alignment horizontal="center" vertical="center" shrinkToFit="1"/>
      <protection locked="0"/>
    </xf>
    <xf numFmtId="178" fontId="1" fillId="5" borderId="15" xfId="0" applyNumberFormat="1" applyFont="1" applyFill="1" applyBorder="1" applyAlignment="1" applyProtection="1">
      <alignment horizontal="center" vertical="center" shrinkToFit="1"/>
      <protection locked="0"/>
    </xf>
    <xf numFmtId="0" fontId="5" fillId="0" borderId="201" xfId="0" applyFont="1" applyBorder="1">
      <alignment vertical="center"/>
    </xf>
    <xf numFmtId="0" fontId="5" fillId="0" borderId="52" xfId="0" applyFont="1" applyBorder="1" applyAlignment="1">
      <alignment vertical="center" wrapText="1"/>
    </xf>
    <xf numFmtId="178" fontId="1" fillId="0" borderId="13" xfId="0" applyNumberFormat="1" applyFont="1" applyBorder="1" applyAlignment="1">
      <alignment horizontal="center" vertical="center" shrinkToFit="1"/>
    </xf>
    <xf numFmtId="178" fontId="1" fillId="0" borderId="14" xfId="0" applyNumberFormat="1" applyFont="1" applyBorder="1" applyAlignment="1">
      <alignment horizontal="center" vertical="center" shrinkToFit="1"/>
    </xf>
    <xf numFmtId="178" fontId="1" fillId="0" borderId="15" xfId="0" applyNumberFormat="1" applyFont="1" applyBorder="1" applyAlignment="1">
      <alignment horizontal="center" vertical="center" shrinkToFit="1"/>
    </xf>
    <xf numFmtId="178" fontId="1" fillId="3" borderId="13" xfId="0" applyNumberFormat="1" applyFont="1" applyFill="1" applyBorder="1" applyAlignment="1">
      <alignment horizontal="center" vertical="center" shrinkToFit="1"/>
    </xf>
    <xf numFmtId="178" fontId="1" fillId="3" borderId="14" xfId="0" applyNumberFormat="1" applyFont="1" applyFill="1" applyBorder="1" applyAlignment="1">
      <alignment horizontal="center" vertical="center" shrinkToFit="1"/>
    </xf>
    <xf numFmtId="178" fontId="1" fillId="3" borderId="15" xfId="0" applyNumberFormat="1" applyFont="1" applyFill="1" applyBorder="1" applyAlignment="1">
      <alignment horizontal="center" vertical="center" shrinkToFit="1"/>
    </xf>
    <xf numFmtId="178" fontId="1" fillId="3" borderId="81" xfId="0" applyNumberFormat="1" applyFont="1" applyFill="1" applyBorder="1" applyAlignment="1">
      <alignment horizontal="center" vertical="center" shrinkToFit="1"/>
    </xf>
    <xf numFmtId="178" fontId="1" fillId="3" borderId="82" xfId="0" applyNumberFormat="1" applyFont="1" applyFill="1" applyBorder="1" applyAlignment="1">
      <alignment horizontal="center" vertical="center" shrinkToFit="1"/>
    </xf>
    <xf numFmtId="178" fontId="1" fillId="3" borderId="83" xfId="0" applyNumberFormat="1" applyFont="1" applyFill="1" applyBorder="1" applyAlignment="1">
      <alignment horizontal="center" vertical="center" shrinkToFit="1"/>
    </xf>
    <xf numFmtId="178" fontId="1" fillId="3" borderId="74" xfId="0" applyNumberFormat="1" applyFont="1" applyFill="1" applyBorder="1" applyAlignment="1">
      <alignment horizontal="center" vertical="center" shrinkToFit="1"/>
    </xf>
    <xf numFmtId="178" fontId="1" fillId="3" borderId="16" xfId="0" applyNumberFormat="1" applyFont="1" applyFill="1" applyBorder="1" applyAlignment="1">
      <alignment horizontal="center" vertical="center" shrinkToFit="1"/>
    </xf>
    <xf numFmtId="178" fontId="1" fillId="3" borderId="21" xfId="0" applyNumberFormat="1" applyFont="1" applyFill="1" applyBorder="1" applyAlignment="1">
      <alignment horizontal="center" vertical="center" shrinkToFit="1"/>
    </xf>
    <xf numFmtId="178" fontId="1" fillId="3" borderId="22" xfId="0" applyNumberFormat="1" applyFont="1" applyFill="1" applyBorder="1" applyAlignment="1">
      <alignment horizontal="center" vertical="center" shrinkToFit="1"/>
    </xf>
    <xf numFmtId="178" fontId="1" fillId="3" borderId="23" xfId="0" applyNumberFormat="1" applyFont="1" applyFill="1" applyBorder="1" applyAlignment="1">
      <alignment horizontal="center" vertical="center" shrinkToFit="1"/>
    </xf>
    <xf numFmtId="178" fontId="1" fillId="3" borderId="73" xfId="0" applyNumberFormat="1" applyFont="1" applyFill="1" applyBorder="1" applyAlignment="1">
      <alignment horizontal="center" vertical="center" shrinkToFit="1"/>
    </xf>
    <xf numFmtId="0" fontId="10" fillId="0" borderId="0" xfId="0" applyFont="1">
      <alignment vertical="center"/>
    </xf>
    <xf numFmtId="0" fontId="5" fillId="0" borderId="0" xfId="0" applyFont="1" applyAlignment="1">
      <alignment vertical="center" shrinkToFit="1"/>
    </xf>
    <xf numFmtId="0" fontId="4" fillId="0" borderId="0" xfId="0" applyFont="1" applyAlignment="1">
      <alignment vertical="center" shrinkToFit="1"/>
    </xf>
    <xf numFmtId="0" fontId="56" fillId="3" borderId="0" xfId="0" applyFont="1" applyFill="1" applyAlignment="1">
      <alignment horizontal="left" vertical="center"/>
    </xf>
    <xf numFmtId="0" fontId="57" fillId="3" borderId="0" xfId="0" applyFont="1" applyFill="1" applyAlignment="1">
      <alignment horizontal="center" vertical="center"/>
    </xf>
    <xf numFmtId="0" fontId="57" fillId="3" borderId="0" xfId="0" applyFont="1" applyFill="1">
      <alignment vertical="center"/>
    </xf>
    <xf numFmtId="0" fontId="57" fillId="3" borderId="0" xfId="0" applyFont="1" applyFill="1" applyAlignment="1">
      <alignment horizontal="left" vertical="center"/>
    </xf>
    <xf numFmtId="0" fontId="58" fillId="3" borderId="0" xfId="0" applyFont="1" applyFill="1">
      <alignment vertical="center"/>
    </xf>
    <xf numFmtId="0" fontId="58" fillId="3" borderId="0" xfId="0" applyFont="1" applyFill="1" applyAlignment="1">
      <alignment horizontal="left" vertical="center"/>
    </xf>
    <xf numFmtId="0" fontId="57" fillId="5" borderId="14" xfId="0" applyFont="1" applyFill="1" applyBorder="1" applyAlignment="1" applyProtection="1">
      <alignment horizontal="center" vertical="center"/>
      <protection locked="0"/>
    </xf>
    <xf numFmtId="20" fontId="57" fillId="5" borderId="14" xfId="0" applyNumberFormat="1" applyFont="1" applyFill="1" applyBorder="1" applyAlignment="1" applyProtection="1">
      <alignment horizontal="center" vertical="center"/>
      <protection locked="0"/>
    </xf>
    <xf numFmtId="0" fontId="57" fillId="3" borderId="14" xfId="0" applyFont="1" applyFill="1" applyBorder="1" applyAlignment="1">
      <alignment horizontal="center" vertical="center"/>
    </xf>
    <xf numFmtId="177" fontId="57" fillId="3" borderId="14" xfId="0" applyNumberFormat="1" applyFont="1" applyFill="1" applyBorder="1" applyAlignment="1">
      <alignment horizontal="center" vertical="center"/>
    </xf>
    <xf numFmtId="0" fontId="57" fillId="5" borderId="14" xfId="0" applyFont="1" applyFill="1" applyBorder="1" applyAlignment="1" applyProtection="1">
      <alignment horizontal="left" vertical="center"/>
      <protection locked="0"/>
    </xf>
    <xf numFmtId="0" fontId="57" fillId="3" borderId="14" xfId="1" applyNumberFormat="1" applyFont="1" applyFill="1" applyBorder="1" applyAlignment="1" applyProtection="1">
      <alignment horizontal="center" vertical="center"/>
    </xf>
    <xf numFmtId="0" fontId="57" fillId="8" borderId="0" xfId="0" applyFont="1" applyFill="1" applyAlignment="1">
      <alignment horizontal="center" vertical="center"/>
    </xf>
    <xf numFmtId="0" fontId="57" fillId="8" borderId="14" xfId="0" applyFont="1" applyFill="1" applyBorder="1" applyAlignment="1" applyProtection="1">
      <alignment horizontal="center" vertical="center"/>
      <protection locked="0"/>
    </xf>
    <xf numFmtId="20" fontId="57" fillId="8" borderId="14" xfId="0" applyNumberFormat="1" applyFont="1" applyFill="1" applyBorder="1" applyAlignment="1">
      <alignment horizontal="center" vertical="center"/>
    </xf>
    <xf numFmtId="0" fontId="57" fillId="8" borderId="0" xfId="0" applyFont="1" applyFill="1">
      <alignment vertical="center"/>
    </xf>
    <xf numFmtId="0" fontId="57" fillId="8" borderId="14" xfId="0" applyFont="1" applyFill="1" applyBorder="1" applyAlignment="1">
      <alignment horizontal="center" vertical="center"/>
    </xf>
    <xf numFmtId="0" fontId="57" fillId="8" borderId="14" xfId="0" applyFont="1" applyFill="1" applyBorder="1" applyAlignment="1" applyProtection="1">
      <alignment horizontal="left" vertical="center"/>
      <protection locked="0"/>
    </xf>
    <xf numFmtId="0" fontId="59" fillId="3" borderId="0" xfId="0" applyFont="1" applyFill="1" applyAlignment="1">
      <alignment horizontal="left" vertical="center"/>
    </xf>
    <xf numFmtId="0" fontId="60" fillId="3" borderId="0" xfId="0" applyFont="1" applyFill="1">
      <alignment vertical="center"/>
    </xf>
    <xf numFmtId="0" fontId="61" fillId="3" borderId="0" xfId="0" applyFont="1" applyFill="1">
      <alignment vertical="center"/>
    </xf>
    <xf numFmtId="0" fontId="62" fillId="3" borderId="0" xfId="0" applyFont="1" applyFill="1">
      <alignment vertical="center"/>
    </xf>
    <xf numFmtId="0" fontId="8" fillId="3" borderId="14" xfId="0" applyFont="1" applyFill="1" applyBorder="1" applyAlignment="1">
      <alignment horizontal="center" vertical="center"/>
    </xf>
    <xf numFmtId="0" fontId="8" fillId="3" borderId="14" xfId="0" applyFont="1" applyFill="1" applyBorder="1">
      <alignment vertical="center"/>
    </xf>
    <xf numFmtId="0" fontId="8" fillId="3" borderId="14" xfId="0" applyFont="1" applyFill="1" applyBorder="1" applyAlignment="1">
      <alignment vertical="center" shrinkToFit="1"/>
    </xf>
    <xf numFmtId="0" fontId="62" fillId="3" borderId="76" xfId="0" applyFont="1" applyFill="1" applyBorder="1" applyAlignment="1">
      <alignment horizontal="center" vertical="center"/>
    </xf>
    <xf numFmtId="0" fontId="63" fillId="3" borderId="32" xfId="0" applyFont="1" applyFill="1" applyBorder="1" applyAlignment="1">
      <alignment horizontal="center" vertical="center"/>
    </xf>
    <xf numFmtId="0" fontId="63" fillId="3" borderId="54" xfId="0" applyFont="1" applyFill="1" applyBorder="1" applyAlignment="1">
      <alignment horizontal="center" vertical="center"/>
    </xf>
    <xf numFmtId="0" fontId="63" fillId="3" borderId="56" xfId="0" applyFont="1" applyFill="1" applyBorder="1" applyAlignment="1">
      <alignment horizontal="center" vertical="center"/>
    </xf>
    <xf numFmtId="0" fontId="64" fillId="3" borderId="54" xfId="0" applyFont="1" applyFill="1" applyBorder="1" applyAlignment="1">
      <alignment horizontal="center" vertical="center"/>
    </xf>
    <xf numFmtId="0" fontId="62" fillId="3" borderId="54" xfId="0" applyFont="1" applyFill="1" applyBorder="1" applyAlignment="1">
      <alignment horizontal="center" vertical="center"/>
    </xf>
    <xf numFmtId="0" fontId="62" fillId="3" borderId="55" xfId="0" applyFont="1" applyFill="1" applyBorder="1" applyAlignment="1">
      <alignment horizontal="center" vertical="center"/>
    </xf>
    <xf numFmtId="0" fontId="63" fillId="3" borderId="81" xfId="0" applyFont="1" applyFill="1" applyBorder="1">
      <alignment vertical="center"/>
    </xf>
    <xf numFmtId="0" fontId="8" fillId="3" borderId="82" xfId="0" applyFont="1" applyFill="1" applyBorder="1">
      <alignment vertical="center"/>
    </xf>
    <xf numFmtId="0" fontId="8" fillId="3" borderId="75" xfId="0" applyFont="1" applyFill="1" applyBorder="1">
      <alignment vertical="center"/>
    </xf>
    <xf numFmtId="0" fontId="62" fillId="3" borderId="82" xfId="0" applyFont="1" applyFill="1" applyBorder="1">
      <alignment vertical="center"/>
    </xf>
    <xf numFmtId="0" fontId="62" fillId="3" borderId="83" xfId="0" applyFont="1" applyFill="1" applyBorder="1">
      <alignment vertical="center"/>
    </xf>
    <xf numFmtId="0" fontId="63" fillId="3" borderId="13" xfId="0" applyFont="1" applyFill="1" applyBorder="1">
      <alignment vertical="center"/>
    </xf>
    <xf numFmtId="0" fontId="8" fillId="3" borderId="72" xfId="0" applyFont="1" applyFill="1" applyBorder="1">
      <alignment vertical="center"/>
    </xf>
    <xf numFmtId="0" fontId="63" fillId="3" borderId="14" xfId="0" applyFont="1" applyFill="1" applyBorder="1">
      <alignment vertical="center"/>
    </xf>
    <xf numFmtId="0" fontId="63" fillId="3" borderId="15" xfId="0" applyFont="1" applyFill="1" applyBorder="1">
      <alignment vertical="center"/>
    </xf>
    <xf numFmtId="0" fontId="64" fillId="3" borderId="14" xfId="0" applyFont="1" applyFill="1" applyBorder="1">
      <alignment vertical="center"/>
    </xf>
    <xf numFmtId="0" fontId="62" fillId="3" borderId="14" xfId="0" applyFont="1" applyFill="1" applyBorder="1">
      <alignment vertical="center"/>
    </xf>
    <xf numFmtId="0" fontId="62" fillId="3" borderId="15" xfId="0" applyFont="1" applyFill="1" applyBorder="1">
      <alignment vertical="center"/>
    </xf>
    <xf numFmtId="0" fontId="65" fillId="3" borderId="14" xfId="0" applyFont="1" applyFill="1" applyBorder="1">
      <alignment vertical="center"/>
    </xf>
    <xf numFmtId="0" fontId="66" fillId="3" borderId="14" xfId="0" applyFont="1" applyFill="1" applyBorder="1">
      <alignment vertical="center"/>
    </xf>
    <xf numFmtId="0" fontId="1" fillId="3" borderId="72" xfId="0" applyFont="1" applyFill="1" applyBorder="1">
      <alignment vertical="center"/>
    </xf>
    <xf numFmtId="0" fontId="62" fillId="3" borderId="21" xfId="0" applyFont="1" applyFill="1" applyBorder="1">
      <alignment vertical="center"/>
    </xf>
    <xf numFmtId="0" fontId="62" fillId="3" borderId="22" xfId="0" applyFont="1" applyFill="1" applyBorder="1">
      <alignment vertical="center"/>
    </xf>
    <xf numFmtId="0" fontId="62" fillId="3" borderId="23" xfId="0" applyFont="1" applyFill="1" applyBorder="1">
      <alignment vertical="center"/>
    </xf>
    <xf numFmtId="0" fontId="68" fillId="0" borderId="0" xfId="3" applyFont="1"/>
    <xf numFmtId="0" fontId="69" fillId="0" borderId="0" xfId="3" applyFont="1"/>
    <xf numFmtId="0" fontId="36" fillId="0" borderId="0" xfId="3" applyFont="1"/>
    <xf numFmtId="0" fontId="29" fillId="0" borderId="148" xfId="3" applyFont="1" applyBorder="1" applyAlignment="1">
      <alignment horizontal="center" vertical="top" wrapText="1"/>
    </xf>
    <xf numFmtId="0" fontId="29" fillId="0" borderId="27" xfId="3" applyFont="1" applyBorder="1" applyAlignment="1">
      <alignment horizontal="center" vertical="top" wrapText="1"/>
    </xf>
    <xf numFmtId="0" fontId="29" fillId="0" borderId="27" xfId="3" applyFont="1" applyBorder="1" applyAlignment="1">
      <alignment horizontal="center" vertical="center" wrapText="1"/>
    </xf>
    <xf numFmtId="0" fontId="29" fillId="0" borderId="11" xfId="3" applyFont="1" applyBorder="1" applyAlignment="1">
      <alignment horizontal="center" vertical="center" wrapText="1"/>
    </xf>
    <xf numFmtId="0" fontId="29" fillId="0" borderId="148" xfId="3" applyFont="1" applyBorder="1" applyAlignment="1">
      <alignment horizontal="center" vertical="center" wrapText="1"/>
    </xf>
    <xf numFmtId="0" fontId="30" fillId="0" borderId="146" xfId="3" applyFont="1" applyBorder="1" applyAlignment="1">
      <alignment horizontal="center" vertical="top" wrapText="1"/>
    </xf>
    <xf numFmtId="0" fontId="30" fillId="0" borderId="150" xfId="3" applyFont="1" applyBorder="1" applyAlignment="1">
      <alignment horizontal="center" vertical="top" wrapText="1"/>
    </xf>
    <xf numFmtId="0" fontId="73" fillId="0" borderId="0" xfId="5" applyFont="1" applyAlignment="1">
      <alignment vertical="center"/>
    </xf>
    <xf numFmtId="0" fontId="73" fillId="0" borderId="0" xfId="5" applyFont="1" applyAlignment="1">
      <alignment horizontal="left" vertical="center"/>
    </xf>
    <xf numFmtId="0" fontId="73" fillId="0" borderId="0" xfId="5" applyFont="1" applyAlignment="1">
      <alignment horizontal="left"/>
    </xf>
    <xf numFmtId="0" fontId="74" fillId="0" borderId="0" xfId="5" applyFont="1" applyAlignment="1">
      <alignment vertical="center"/>
    </xf>
    <xf numFmtId="0" fontId="73" fillId="0" borderId="0" xfId="5" applyFont="1"/>
    <xf numFmtId="0" fontId="75" fillId="0" borderId="0" xfId="5" applyFont="1"/>
    <xf numFmtId="0" fontId="76" fillId="0" borderId="214" xfId="5" applyFont="1" applyBorder="1" applyAlignment="1">
      <alignment vertical="center" wrapText="1"/>
    </xf>
    <xf numFmtId="0" fontId="76" fillId="0" borderId="215" xfId="5" applyFont="1" applyBorder="1" applyAlignment="1">
      <alignment vertical="center" wrapText="1"/>
    </xf>
    <xf numFmtId="0" fontId="76" fillId="0" borderId="216" xfId="5" applyFont="1" applyBorder="1" applyAlignment="1">
      <alignment vertical="center" wrapText="1"/>
    </xf>
    <xf numFmtId="0" fontId="76" fillId="0" borderId="218" xfId="5" applyFont="1" applyBorder="1" applyAlignment="1">
      <alignment vertical="center" wrapText="1"/>
    </xf>
    <xf numFmtId="0" fontId="76" fillId="0" borderId="219" xfId="5" applyFont="1" applyBorder="1" applyAlignment="1">
      <alignment vertical="center" wrapText="1"/>
    </xf>
    <xf numFmtId="0" fontId="76" fillId="0" borderId="220" xfId="5" applyFont="1" applyBorder="1" applyAlignment="1">
      <alignment vertical="center" wrapText="1"/>
    </xf>
    <xf numFmtId="0" fontId="76" fillId="0" borderId="222" xfId="5" applyFont="1" applyBorder="1" applyAlignment="1">
      <alignment vertical="center" wrapText="1"/>
    </xf>
    <xf numFmtId="0" fontId="76" fillId="0" borderId="221" xfId="5" applyFont="1" applyBorder="1" applyAlignment="1">
      <alignment vertical="center" wrapText="1"/>
    </xf>
    <xf numFmtId="0" fontId="76" fillId="0" borderId="0" xfId="5" applyFont="1" applyBorder="1" applyAlignment="1">
      <alignment vertical="center" wrapText="1"/>
    </xf>
    <xf numFmtId="0" fontId="77" fillId="0" borderId="217" xfId="5" applyFont="1" applyBorder="1" applyAlignment="1">
      <alignment horizontal="left"/>
    </xf>
    <xf numFmtId="0" fontId="77" fillId="0" borderId="223" xfId="5" applyFont="1" applyBorder="1" applyAlignment="1">
      <alignment horizontal="left"/>
    </xf>
    <xf numFmtId="0" fontId="29" fillId="0" borderId="27" xfId="3" applyFont="1" applyBorder="1" applyAlignment="1">
      <alignment horizontal="left" vertical="center" wrapText="1"/>
    </xf>
    <xf numFmtId="0" fontId="29" fillId="0" borderId="31" xfId="3" applyFont="1" applyBorder="1" applyAlignment="1">
      <alignment horizontal="left" vertical="center" wrapText="1"/>
    </xf>
    <xf numFmtId="0" fontId="29" fillId="0" borderId="26" xfId="3" applyFont="1" applyBorder="1" applyAlignment="1">
      <alignment horizontal="left" vertical="center" wrapText="1"/>
    </xf>
    <xf numFmtId="0" fontId="29" fillId="2" borderId="27" xfId="3" applyFont="1" applyFill="1" applyBorder="1" applyAlignment="1">
      <alignment horizontal="center" vertical="center"/>
    </xf>
    <xf numFmtId="0" fontId="29" fillId="2" borderId="31" xfId="3" applyFont="1" applyFill="1" applyBorder="1" applyAlignment="1">
      <alignment horizontal="center" vertical="center"/>
    </xf>
    <xf numFmtId="0" fontId="29" fillId="2" borderId="26" xfId="3" applyFont="1" applyFill="1" applyBorder="1" applyAlignment="1">
      <alignment horizontal="center" vertical="center"/>
    </xf>
    <xf numFmtId="0" fontId="29" fillId="2" borderId="11" xfId="3" applyFont="1" applyFill="1" applyBorder="1" applyAlignment="1">
      <alignment horizontal="center" vertical="center"/>
    </xf>
    <xf numFmtId="0" fontId="29" fillId="2" borderId="148" xfId="3" applyFont="1" applyFill="1" applyBorder="1" applyAlignment="1">
      <alignment horizontal="center" vertical="center"/>
    </xf>
    <xf numFmtId="0" fontId="29" fillId="2" borderId="72" xfId="3" applyFont="1" applyFill="1" applyBorder="1" applyAlignment="1">
      <alignment horizontal="left" vertical="center"/>
    </xf>
    <xf numFmtId="0" fontId="29" fillId="0" borderId="11" xfId="3" applyFont="1" applyBorder="1" applyAlignment="1">
      <alignment horizontal="left" vertical="center"/>
    </xf>
    <xf numFmtId="0" fontId="29" fillId="0" borderId="11" xfId="3" applyFont="1" applyBorder="1" applyAlignment="1">
      <alignment horizontal="left" vertical="center" wrapText="1"/>
    </xf>
    <xf numFmtId="0" fontId="29" fillId="0" borderId="0" xfId="3" applyFont="1" applyAlignment="1">
      <alignment horizontal="left" vertical="center" wrapText="1"/>
    </xf>
    <xf numFmtId="0" fontId="29" fillId="2" borderId="0" xfId="3" applyFont="1" applyFill="1" applyAlignment="1">
      <alignment horizontal="center" vertical="center"/>
    </xf>
    <xf numFmtId="0" fontId="29" fillId="2" borderId="34" xfId="3" applyFont="1" applyFill="1" applyBorder="1" applyAlignment="1">
      <alignment horizontal="center" vertical="center"/>
    </xf>
    <xf numFmtId="0" fontId="29" fillId="0" borderId="0" xfId="3" applyFont="1" applyAlignment="1">
      <alignment vertical="center" wrapText="1"/>
    </xf>
    <xf numFmtId="0" fontId="37" fillId="0" borderId="11" xfId="3" applyFont="1" applyBorder="1" applyAlignment="1">
      <alignment vertical="center"/>
    </xf>
    <xf numFmtId="0" fontId="37" fillId="0" borderId="0" xfId="3" applyFont="1" applyAlignment="1">
      <alignment vertical="center"/>
    </xf>
    <xf numFmtId="0" fontId="37" fillId="0" borderId="34" xfId="3" applyFont="1" applyBorder="1" applyAlignment="1">
      <alignment vertical="center"/>
    </xf>
    <xf numFmtId="0" fontId="71" fillId="0" borderId="0" xfId="3" applyFont="1" applyAlignment="1">
      <alignment horizontal="left" vertical="center" wrapText="1"/>
    </xf>
    <xf numFmtId="0" fontId="36" fillId="0" borderId="11" xfId="3" applyFont="1" applyBorder="1" applyAlignment="1">
      <alignment vertical="center"/>
    </xf>
    <xf numFmtId="0" fontId="36" fillId="0" borderId="0" xfId="3" applyFont="1" applyAlignment="1">
      <alignment vertical="center"/>
    </xf>
    <xf numFmtId="0" fontId="36" fillId="0" borderId="34" xfId="3" applyFont="1" applyBorder="1" applyAlignment="1">
      <alignment vertical="center"/>
    </xf>
    <xf numFmtId="0" fontId="29" fillId="0" borderId="11" xfId="3" applyFont="1" applyBorder="1" applyAlignment="1">
      <alignment vertical="center" wrapText="1"/>
    </xf>
    <xf numFmtId="0" fontId="29" fillId="0" borderId="34" xfId="3" applyFont="1" applyBorder="1" applyAlignment="1">
      <alignment horizontal="left" vertical="center" wrapText="1"/>
    </xf>
    <xf numFmtId="0" fontId="30" fillId="0" borderId="0" xfId="3" applyFont="1" applyAlignment="1">
      <alignment horizontal="left" vertical="center" wrapText="1"/>
    </xf>
    <xf numFmtId="0" fontId="30" fillId="0" borderId="34" xfId="3" applyFont="1" applyBorder="1" applyAlignment="1">
      <alignment horizontal="left" vertical="center" wrapText="1"/>
    </xf>
    <xf numFmtId="0" fontId="29" fillId="2" borderId="147" xfId="3" applyFont="1" applyFill="1" applyBorder="1" applyAlignment="1">
      <alignment horizontal="center" vertical="center"/>
    </xf>
    <xf numFmtId="0" fontId="29" fillId="2" borderId="149" xfId="3" applyFont="1" applyFill="1" applyBorder="1" applyAlignment="1">
      <alignment horizontal="center" vertical="center"/>
    </xf>
    <xf numFmtId="0" fontId="21" fillId="0" borderId="0" xfId="3" applyFont="1"/>
    <xf numFmtId="0" fontId="80" fillId="0" borderId="0" xfId="3" applyFont="1"/>
    <xf numFmtId="0" fontId="30" fillId="0" borderId="37" xfId="3" applyFont="1" applyBorder="1" applyAlignment="1">
      <alignment horizontal="left" vertical="center"/>
    </xf>
    <xf numFmtId="0" fontId="30" fillId="0" borderId="120" xfId="3" applyFont="1" applyBorder="1" applyAlignment="1">
      <alignment horizontal="left" vertical="center"/>
    </xf>
    <xf numFmtId="0" fontId="81" fillId="0" borderId="37" xfId="3" applyFont="1" applyBorder="1" applyAlignment="1">
      <alignment horizontal="left" vertical="center"/>
    </xf>
    <xf numFmtId="0" fontId="30" fillId="0" borderId="37" xfId="3" applyFont="1" applyBorder="1"/>
    <xf numFmtId="0" fontId="82" fillId="0" borderId="37" xfId="3" applyFont="1" applyBorder="1"/>
    <xf numFmtId="0" fontId="82" fillId="0" borderId="38" xfId="3" applyFont="1" applyBorder="1"/>
    <xf numFmtId="0" fontId="34" fillId="0" borderId="0" xfId="3" applyFont="1" applyAlignment="1">
      <alignment horizontal="center" vertical="center"/>
    </xf>
    <xf numFmtId="0" fontId="83" fillId="0" borderId="0" xfId="3" applyFont="1" applyAlignment="1">
      <alignment horizontal="left" vertical="center"/>
    </xf>
    <xf numFmtId="0" fontId="30" fillId="0" borderId="0" xfId="3" applyFont="1"/>
    <xf numFmtId="0" fontId="82" fillId="0" borderId="0" xfId="3" applyFont="1"/>
    <xf numFmtId="0" fontId="36" fillId="0" borderId="0" xfId="3" applyFont="1" applyAlignment="1">
      <alignment horizontal="left" vertical="center"/>
    </xf>
    <xf numFmtId="0" fontId="82" fillId="0" borderId="0" xfId="3" applyFont="1" applyAlignment="1">
      <alignment horizontal="left" vertical="center"/>
    </xf>
    <xf numFmtId="0" fontId="82" fillId="0" borderId="34" xfId="3" applyFont="1" applyBorder="1" applyAlignment="1">
      <alignment horizontal="left" vertical="center"/>
    </xf>
    <xf numFmtId="0" fontId="30" fillId="0" borderId="36" xfId="3" applyFont="1" applyBorder="1" applyAlignment="1">
      <alignment horizontal="left" vertical="center"/>
    </xf>
    <xf numFmtId="0" fontId="30" fillId="0" borderId="27" xfId="3" applyFont="1" applyBorder="1" applyAlignment="1">
      <alignment horizontal="left" vertical="center"/>
    </xf>
    <xf numFmtId="0" fontId="30" fillId="0" borderId="31" xfId="3" applyFont="1" applyBorder="1" applyAlignment="1">
      <alignment horizontal="left" vertical="center"/>
    </xf>
    <xf numFmtId="0" fontId="34" fillId="0" borderId="0" xfId="3" applyFont="1" applyAlignment="1">
      <alignment horizontal="center" vertical="center" textRotation="255"/>
    </xf>
    <xf numFmtId="0" fontId="30" fillId="0" borderId="0" xfId="3" applyFont="1" applyAlignment="1">
      <alignment horizontal="center" vertical="center"/>
    </xf>
    <xf numFmtId="0" fontId="30" fillId="0" borderId="0" xfId="3" applyFont="1" applyAlignment="1">
      <alignment vertical="center"/>
    </xf>
    <xf numFmtId="0" fontId="30" fillId="0" borderId="0" xfId="3" applyFont="1" applyAlignment="1">
      <alignment horizontal="left" vertical="center"/>
    </xf>
    <xf numFmtId="0" fontId="87" fillId="0" borderId="0" xfId="3" applyFont="1" applyAlignment="1">
      <alignment vertical="center"/>
    </xf>
    <xf numFmtId="0" fontId="88" fillId="0" borderId="0" xfId="3" applyFont="1" applyAlignment="1">
      <alignment vertical="center"/>
    </xf>
    <xf numFmtId="0" fontId="36" fillId="0" borderId="0" xfId="3" applyFont="1" applyAlignment="1">
      <alignment horizontal="center" vertical="center"/>
    </xf>
    <xf numFmtId="0" fontId="89" fillId="0" borderId="0" xfId="3" applyFont="1" applyAlignment="1">
      <alignment horizontal="center" vertical="center"/>
    </xf>
    <xf numFmtId="0" fontId="21" fillId="0" borderId="0" xfId="3" applyFont="1" applyAlignment="1">
      <alignment vertical="center"/>
    </xf>
    <xf numFmtId="0" fontId="90" fillId="0" borderId="0" xfId="3" applyFont="1" applyAlignment="1">
      <alignment horizontal="left" vertical="center"/>
    </xf>
    <xf numFmtId="0" fontId="43" fillId="0" borderId="0" xfId="3" applyFont="1" applyAlignment="1">
      <alignment horizontal="center" vertical="center"/>
    </xf>
    <xf numFmtId="0" fontId="91" fillId="0" borderId="0" xfId="3" applyFont="1" applyAlignment="1">
      <alignment horizontal="center" vertical="center"/>
    </xf>
    <xf numFmtId="0" fontId="71" fillId="0" borderId="0" xfId="3" applyFont="1" applyAlignment="1">
      <alignment horizontal="center" vertical="center"/>
    </xf>
    <xf numFmtId="0" fontId="71" fillId="0" borderId="0" xfId="3" applyFont="1" applyAlignment="1">
      <alignment vertical="center"/>
    </xf>
    <xf numFmtId="0" fontId="21" fillId="0" borderId="11" xfId="3" applyFont="1" applyBorder="1"/>
    <xf numFmtId="0" fontId="29" fillId="0" borderId="0" xfId="3" applyFont="1" applyAlignment="1">
      <alignment horizontal="left"/>
    </xf>
    <xf numFmtId="0" fontId="29" fillId="0" borderId="27" xfId="3" applyFont="1" applyBorder="1" applyAlignment="1">
      <alignment vertical="center" wrapText="1"/>
    </xf>
    <xf numFmtId="0" fontId="29" fillId="0" borderId="150" xfId="3" applyFont="1" applyBorder="1" applyAlignment="1">
      <alignment horizontal="center" vertical="center"/>
    </xf>
    <xf numFmtId="0" fontId="29" fillId="0" borderId="42" xfId="3" applyFont="1" applyBorder="1" applyAlignment="1">
      <alignment vertical="center"/>
    </xf>
    <xf numFmtId="0" fontId="29" fillId="0" borderId="72" xfId="3" applyFont="1" applyBorder="1" applyAlignment="1">
      <alignment vertical="center"/>
    </xf>
    <xf numFmtId="0" fontId="29" fillId="0" borderId="0" xfId="3" applyFont="1" applyAlignment="1">
      <alignment horizontal="center" vertical="center"/>
    </xf>
    <xf numFmtId="0" fontId="21" fillId="0" borderId="0" xfId="3" applyFont="1" applyAlignment="1">
      <alignment horizontal="center" vertical="center"/>
    </xf>
    <xf numFmtId="0" fontId="71" fillId="0" borderId="0" xfId="4" applyFont="1" applyAlignment="1">
      <alignment horizontal="center" vertical="center"/>
    </xf>
    <xf numFmtId="0" fontId="71" fillId="0" borderId="0" xfId="4" applyFont="1" applyAlignment="1">
      <alignment horizontal="left" vertical="center"/>
    </xf>
    <xf numFmtId="0" fontId="21" fillId="0" borderId="0" xfId="4" applyFont="1"/>
    <xf numFmtId="0" fontId="43" fillId="0" borderId="0" xfId="4" applyFont="1" applyAlignment="1">
      <alignment horizontal="center" vertical="center"/>
    </xf>
    <xf numFmtId="0" fontId="34" fillId="0" borderId="0" xfId="4" applyFont="1" applyAlignment="1">
      <alignment vertical="center"/>
    </xf>
    <xf numFmtId="0" fontId="71" fillId="0" borderId="0" xfId="4" applyFont="1" applyAlignment="1">
      <alignment vertical="center"/>
    </xf>
    <xf numFmtId="0" fontId="29" fillId="0" borderId="11" xfId="3" applyFont="1" applyBorder="1"/>
    <xf numFmtId="0" fontId="29" fillId="0" borderId="0" xfId="4" applyFont="1" applyAlignment="1">
      <alignment horizontal="center" vertical="center"/>
    </xf>
    <xf numFmtId="0" fontId="29" fillId="0" borderId="0" xfId="4" applyFont="1" applyAlignment="1">
      <alignment horizontal="left" vertical="center"/>
    </xf>
    <xf numFmtId="0" fontId="29" fillId="0" borderId="0" xfId="4" applyFont="1"/>
    <xf numFmtId="0" fontId="29" fillId="0" borderId="0" xfId="4" applyFont="1" applyAlignment="1">
      <alignment vertical="center"/>
    </xf>
    <xf numFmtId="0" fontId="21" fillId="0" borderId="11" xfId="4" applyFont="1" applyBorder="1"/>
    <xf numFmtId="0" fontId="71" fillId="0" borderId="0" xfId="3" applyFont="1" applyAlignment="1">
      <alignment horizontal="left" vertical="center"/>
    </xf>
    <xf numFmtId="0" fontId="30" fillId="0" borderId="11" xfId="3" applyFont="1" applyBorder="1" applyAlignment="1">
      <alignment horizontal="left" vertical="center" wrapText="1"/>
    </xf>
    <xf numFmtId="0" fontId="71" fillId="0" borderId="0" xfId="3" applyFont="1"/>
    <xf numFmtId="0" fontId="29" fillId="0" borderId="171" xfId="3" applyFont="1" applyBorder="1" applyAlignment="1">
      <alignment horizontal="center" vertical="center"/>
    </xf>
    <xf numFmtId="0" fontId="29" fillId="0" borderId="154" xfId="3" applyFont="1" applyBorder="1" applyAlignment="1">
      <alignment vertical="center" wrapText="1"/>
    </xf>
    <xf numFmtId="0" fontId="29" fillId="0" borderId="146" xfId="3" applyFont="1" applyBorder="1" applyAlignment="1">
      <alignment horizontal="center" vertical="center" wrapText="1"/>
    </xf>
    <xf numFmtId="0" fontId="29" fillId="0" borderId="147" xfId="3" applyFont="1" applyBorder="1" applyAlignment="1">
      <alignment horizontal="center" vertical="center" wrapText="1"/>
    </xf>
    <xf numFmtId="0" fontId="29" fillId="0" borderId="0" xfId="3" applyFont="1" applyAlignment="1">
      <alignment horizontal="center" vertical="center" wrapText="1"/>
    </xf>
    <xf numFmtId="0" fontId="29" fillId="0" borderId="155" xfId="3" applyFont="1" applyBorder="1" applyAlignment="1">
      <alignment horizontal="center" vertical="center" wrapText="1"/>
    </xf>
    <xf numFmtId="0" fontId="29" fillId="0" borderId="156" xfId="3" applyFont="1" applyBorder="1" applyAlignment="1">
      <alignment vertical="center" wrapText="1"/>
    </xf>
    <xf numFmtId="0" fontId="29" fillId="0" borderId="151" xfId="3" applyFont="1" applyBorder="1" applyAlignment="1">
      <alignment horizontal="center" vertical="center" wrapText="1"/>
    </xf>
    <xf numFmtId="0" fontId="50" fillId="0" borderId="0" xfId="3" applyFont="1" applyAlignment="1">
      <alignment vertical="center"/>
    </xf>
    <xf numFmtId="0" fontId="21" fillId="0" borderId="11" xfId="3" applyFont="1" applyBorder="1" applyAlignment="1">
      <alignment horizontal="center" vertical="center" wrapText="1"/>
    </xf>
    <xf numFmtId="0" fontId="21" fillId="0" borderId="11" xfId="3" applyFont="1" applyBorder="1" applyAlignment="1">
      <alignment horizontal="left" vertical="center" wrapText="1"/>
    </xf>
    <xf numFmtId="0" fontId="21" fillId="0" borderId="27" xfId="3" applyFont="1" applyBorder="1" applyAlignment="1">
      <alignment horizontal="left" vertical="center" wrapText="1"/>
    </xf>
    <xf numFmtId="0" fontId="21" fillId="0" borderId="154" xfId="3" applyFont="1" applyBorder="1" applyAlignment="1">
      <alignment horizontal="left" vertical="center" wrapText="1"/>
    </xf>
    <xf numFmtId="0" fontId="21" fillId="0" borderId="156" xfId="3" applyFont="1" applyBorder="1" applyAlignment="1">
      <alignment horizontal="left" vertical="center" wrapText="1"/>
    </xf>
    <xf numFmtId="0" fontId="31" fillId="0" borderId="0" xfId="3" applyFont="1" applyAlignment="1">
      <alignment horizontal="left" vertical="center" wrapText="1"/>
    </xf>
    <xf numFmtId="0" fontId="21" fillId="2" borderId="0" xfId="3" applyFont="1" applyFill="1" applyAlignment="1">
      <alignment horizontal="center" vertical="center"/>
    </xf>
    <xf numFmtId="0" fontId="44" fillId="0" borderId="0" xfId="3" applyFont="1" applyAlignment="1">
      <alignment vertical="center"/>
    </xf>
    <xf numFmtId="0" fontId="93" fillId="0" borderId="0" xfId="3" applyFont="1" applyAlignment="1">
      <alignment vertical="center"/>
    </xf>
    <xf numFmtId="0" fontId="29" fillId="0" borderId="31" xfId="3" applyFont="1" applyBorder="1" applyAlignment="1">
      <alignment horizontal="center" vertical="top" wrapText="1"/>
    </xf>
    <xf numFmtId="0" fontId="94" fillId="0" borderId="0" xfId="5" applyFont="1" applyAlignment="1"/>
    <xf numFmtId="0" fontId="34" fillId="0" borderId="0" xfId="3" applyFont="1" applyAlignment="1"/>
    <xf numFmtId="0" fontId="34" fillId="0" borderId="0" xfId="3" applyFont="1"/>
    <xf numFmtId="0" fontId="29" fillId="0" borderId="11" xfId="3" applyFont="1" applyBorder="1" applyAlignment="1">
      <alignment horizontal="right" vertical="top" wrapText="1"/>
    </xf>
    <xf numFmtId="0" fontId="29" fillId="0" borderId="27" xfId="3" applyFont="1" applyBorder="1" applyAlignment="1">
      <alignment horizontal="right" vertical="top" wrapText="1"/>
    </xf>
    <xf numFmtId="0" fontId="49" fillId="0" borderId="0" xfId="3" applyFont="1" applyAlignment="1">
      <alignment vertical="center"/>
    </xf>
    <xf numFmtId="0" fontId="29" fillId="0" borderId="0" xfId="3" applyFont="1" applyAlignment="1">
      <alignment horizontal="left" vertical="top"/>
    </xf>
    <xf numFmtId="0" fontId="29" fillId="0" borderId="0" xfId="3" applyFont="1" applyAlignment="1">
      <alignment vertical="center"/>
    </xf>
    <xf numFmtId="0" fontId="95" fillId="0" borderId="0" xfId="3" applyFont="1"/>
    <xf numFmtId="0" fontId="29" fillId="0" borderId="0" xfId="3" applyFont="1" applyAlignment="1">
      <alignment horizontal="center" vertical="top" wrapText="1"/>
    </xf>
    <xf numFmtId="0" fontId="29" fillId="0" borderId="148" xfId="3" applyFont="1" applyBorder="1" applyAlignment="1">
      <alignment horizontal="left" vertical="top" wrapText="1"/>
    </xf>
    <xf numFmtId="0" fontId="29" fillId="0" borderId="0" xfId="3" applyFont="1" applyAlignment="1">
      <alignment horizontal="left" vertical="top" wrapText="1"/>
    </xf>
    <xf numFmtId="0" fontId="29" fillId="0" borderId="148" xfId="3" applyFont="1" applyBorder="1" applyAlignment="1">
      <alignment horizontal="right" vertical="center" wrapText="1"/>
    </xf>
    <xf numFmtId="0" fontId="29" fillId="0" borderId="148" xfId="3" applyFont="1" applyBorder="1" applyAlignment="1">
      <alignment horizontal="right" vertical="top" wrapText="1"/>
    </xf>
    <xf numFmtId="0" fontId="29" fillId="0" borderId="152" xfId="3" applyFont="1" applyBorder="1" applyAlignment="1">
      <alignment horizontal="right" vertical="center" wrapText="1"/>
    </xf>
    <xf numFmtId="0" fontId="29" fillId="0" borderId="160" xfId="3" applyFont="1" applyBorder="1" applyAlignment="1">
      <alignment horizontal="center" vertical="top" wrapText="1"/>
    </xf>
    <xf numFmtId="0" fontId="29" fillId="0" borderId="143" xfId="3" applyFont="1" applyBorder="1" applyAlignment="1">
      <alignment horizontal="left" vertical="center" wrapText="1"/>
    </xf>
    <xf numFmtId="0" fontId="29" fillId="0" borderId="148" xfId="3" applyFont="1" applyBorder="1" applyAlignment="1">
      <alignment horizontal="left" vertical="center" wrapText="1"/>
    </xf>
    <xf numFmtId="0" fontId="21" fillId="0" borderId="0" xfId="3" applyFont="1" applyAlignment="1">
      <alignment horizontal="left" vertical="center" wrapText="1"/>
    </xf>
    <xf numFmtId="0" fontId="21" fillId="0" borderId="34" xfId="3" applyFont="1" applyBorder="1" applyAlignment="1">
      <alignment horizontal="left" vertical="center" wrapText="1"/>
    </xf>
    <xf numFmtId="0" fontId="41" fillId="0" borderId="0" xfId="3" applyFont="1" applyAlignment="1">
      <alignment horizontal="left" vertical="center"/>
    </xf>
    <xf numFmtId="0" fontId="96" fillId="0" borderId="0" xfId="3" applyFont="1" applyAlignment="1">
      <alignment vertical="center"/>
    </xf>
    <xf numFmtId="0" fontId="85" fillId="0" borderId="0" xfId="3" applyFont="1" applyAlignment="1">
      <alignment vertical="center"/>
    </xf>
    <xf numFmtId="0" fontId="30" fillId="0" borderId="175" xfId="3" applyFont="1" applyBorder="1" applyAlignment="1">
      <alignment horizontal="left" vertical="center"/>
    </xf>
    <xf numFmtId="0" fontId="30" fillId="0" borderId="176" xfId="3" applyFont="1" applyBorder="1" applyAlignment="1">
      <alignment horizontal="left" vertical="center"/>
    </xf>
    <xf numFmtId="0" fontId="30" fillId="0" borderId="177" xfId="3" applyFont="1" applyBorder="1"/>
    <xf numFmtId="0" fontId="30" fillId="0" borderId="178" xfId="3" applyFont="1" applyBorder="1"/>
    <xf numFmtId="0" fontId="82" fillId="0" borderId="179" xfId="3" applyFont="1" applyBorder="1" applyAlignment="1">
      <alignment vertical="center"/>
    </xf>
    <xf numFmtId="0" fontId="30" fillId="0" borderId="180" xfId="3" applyFont="1" applyBorder="1"/>
    <xf numFmtId="0" fontId="30" fillId="0" borderId="0" xfId="3" applyFont="1" applyAlignment="1">
      <alignment vertical="top"/>
    </xf>
    <xf numFmtId="0" fontId="30" fillId="0" borderId="180" xfId="3" applyFont="1" applyBorder="1" applyAlignment="1">
      <alignment vertical="center"/>
    </xf>
    <xf numFmtId="0" fontId="82" fillId="0" borderId="181" xfId="3" applyFont="1" applyBorder="1" applyAlignment="1">
      <alignment vertical="center"/>
    </xf>
    <xf numFmtId="0" fontId="80" fillId="0" borderId="0" xfId="3" applyFont="1" applyAlignment="1">
      <alignment vertical="center"/>
    </xf>
    <xf numFmtId="0" fontId="30" fillId="0" borderId="182" xfId="3" applyFont="1" applyBorder="1"/>
    <xf numFmtId="0" fontId="30" fillId="0" borderId="163" xfId="3" applyFont="1" applyBorder="1"/>
    <xf numFmtId="0" fontId="82" fillId="0" borderId="183" xfId="3" applyFont="1" applyBorder="1" applyAlignment="1">
      <alignment vertical="center"/>
    </xf>
    <xf numFmtId="0" fontId="40" fillId="0" borderId="0" xfId="3" applyFont="1" applyAlignment="1">
      <alignment horizontal="left" vertical="center"/>
    </xf>
    <xf numFmtId="0" fontId="90" fillId="0" borderId="0" xfId="3" applyFont="1" applyAlignment="1">
      <alignment horizontal="right" vertical="center"/>
    </xf>
    <xf numFmtId="0" fontId="95" fillId="0" borderId="0" xfId="3" applyFont="1" applyAlignment="1">
      <alignment horizontal="left"/>
    </xf>
    <xf numFmtId="0" fontId="21" fillId="0" borderId="0" xfId="3" applyFont="1" applyAlignment="1">
      <alignment horizontal="left"/>
    </xf>
    <xf numFmtId="0" fontId="21" fillId="0" borderId="0" xfId="3" applyFont="1" applyAlignment="1">
      <alignment horizontal="left" vertical="center"/>
    </xf>
    <xf numFmtId="0" fontId="97" fillId="0" borderId="0" xfId="3" applyFont="1" applyAlignment="1">
      <alignment horizontal="left" vertical="center"/>
    </xf>
    <xf numFmtId="0" fontId="93" fillId="0" borderId="0" xfId="3" applyFont="1" applyAlignment="1">
      <alignment horizontal="left" vertical="center"/>
    </xf>
    <xf numFmtId="0" fontId="80" fillId="0" borderId="0" xfId="3" applyFont="1" applyAlignment="1">
      <alignment horizontal="left"/>
    </xf>
    <xf numFmtId="0" fontId="98" fillId="0" borderId="0" xfId="3" applyFont="1" applyAlignment="1">
      <alignment horizontal="left" vertical="center"/>
    </xf>
    <xf numFmtId="0" fontId="99" fillId="0" borderId="0" xfId="3" applyFont="1" applyAlignment="1">
      <alignment horizontal="left" vertical="center"/>
    </xf>
    <xf numFmtId="0" fontId="100" fillId="0" borderId="0" xfId="3" applyFont="1" applyAlignment="1">
      <alignment horizontal="left" vertical="center"/>
    </xf>
    <xf numFmtId="0" fontId="29" fillId="0" borderId="41" xfId="3" applyFont="1" applyBorder="1" applyAlignment="1">
      <alignment horizontal="center" vertical="center"/>
    </xf>
    <xf numFmtId="0" fontId="29" fillId="0" borderId="25" xfId="3" applyFont="1" applyBorder="1" applyAlignment="1">
      <alignment horizontal="center" vertical="center"/>
    </xf>
    <xf numFmtId="0" fontId="29" fillId="0" borderId="42" xfId="3" applyFont="1" applyBorder="1" applyAlignment="1">
      <alignment horizontal="center" vertical="center"/>
    </xf>
    <xf numFmtId="0" fontId="29" fillId="0" borderId="36" xfId="3" applyFont="1" applyBorder="1" applyAlignment="1">
      <alignment horizontal="left" vertical="center" wrapText="1"/>
    </xf>
    <xf numFmtId="0" fontId="29" fillId="0" borderId="37" xfId="3" applyFont="1" applyBorder="1" applyAlignment="1">
      <alignment horizontal="left" vertical="center" wrapText="1"/>
    </xf>
    <xf numFmtId="0" fontId="29" fillId="0" borderId="38" xfId="3" applyFont="1" applyBorder="1" applyAlignment="1">
      <alignment horizontal="left" vertical="center" wrapText="1"/>
    </xf>
    <xf numFmtId="0" fontId="29" fillId="0" borderId="27" xfId="3" applyFont="1" applyBorder="1" applyAlignment="1">
      <alignment horizontal="left" vertical="center" wrapText="1"/>
    </xf>
    <xf numFmtId="0" fontId="29" fillId="0" borderId="31" xfId="3" applyFont="1" applyBorder="1" applyAlignment="1">
      <alignment horizontal="left" vertical="center" wrapText="1"/>
    </xf>
    <xf numFmtId="0" fontId="29" fillId="0" borderId="26" xfId="3" applyFont="1" applyBorder="1" applyAlignment="1">
      <alignment horizontal="left" vertical="center" wrapText="1"/>
    </xf>
    <xf numFmtId="0" fontId="29" fillId="2" borderId="36" xfId="3" applyFont="1" applyFill="1" applyBorder="1" applyAlignment="1">
      <alignment horizontal="center" vertical="center"/>
    </xf>
    <xf numFmtId="0" fontId="29" fillId="2" borderId="37" xfId="3" applyFont="1" applyFill="1" applyBorder="1" applyAlignment="1">
      <alignment horizontal="center" vertical="center"/>
    </xf>
    <xf numFmtId="0" fontId="29" fillId="2" borderId="38" xfId="3" applyFont="1" applyFill="1" applyBorder="1" applyAlignment="1">
      <alignment horizontal="center" vertical="center"/>
    </xf>
    <xf numFmtId="0" fontId="29" fillId="2" borderId="27" xfId="3" applyFont="1" applyFill="1" applyBorder="1" applyAlignment="1">
      <alignment horizontal="center" vertical="center"/>
    </xf>
    <xf numFmtId="0" fontId="29" fillId="2" borderId="31" xfId="3" applyFont="1" applyFill="1" applyBorder="1" applyAlignment="1">
      <alignment horizontal="center" vertical="center"/>
    </xf>
    <xf numFmtId="0" fontId="29" fillId="2" borderId="26" xfId="3" applyFont="1" applyFill="1" applyBorder="1" applyAlignment="1">
      <alignment horizontal="center" vertical="center"/>
    </xf>
    <xf numFmtId="0" fontId="29" fillId="2" borderId="11" xfId="3" applyFont="1" applyFill="1" applyBorder="1" applyAlignment="1">
      <alignment horizontal="center" vertical="center"/>
    </xf>
    <xf numFmtId="0" fontId="70" fillId="0" borderId="0" xfId="0" applyFont="1" applyAlignment="1">
      <alignment horizontal="center" vertical="center"/>
    </xf>
    <xf numFmtId="0" fontId="70" fillId="0" borderId="34" xfId="0" applyFont="1" applyBorder="1" applyAlignment="1">
      <alignment horizontal="center" vertical="center"/>
    </xf>
    <xf numFmtId="0" fontId="29" fillId="2" borderId="148" xfId="3" applyFont="1" applyFill="1" applyBorder="1" applyAlignment="1">
      <alignment horizontal="center" vertical="center"/>
    </xf>
    <xf numFmtId="0" fontId="70" fillId="0" borderId="147" xfId="0" applyFont="1" applyBorder="1" applyAlignment="1">
      <alignment horizontal="center" vertical="center"/>
    </xf>
    <xf numFmtId="0" fontId="70" fillId="0" borderId="149" xfId="0" applyFont="1" applyBorder="1" applyAlignment="1">
      <alignment horizontal="center" vertical="center"/>
    </xf>
    <xf numFmtId="0" fontId="29" fillId="2" borderId="147" xfId="3" applyFont="1" applyFill="1" applyBorder="1" applyAlignment="1">
      <alignment horizontal="center" vertical="center"/>
    </xf>
    <xf numFmtId="0" fontId="29" fillId="2" borderId="149" xfId="3" applyFont="1" applyFill="1" applyBorder="1" applyAlignment="1">
      <alignment horizontal="center" vertical="center"/>
    </xf>
    <xf numFmtId="0" fontId="29" fillId="2" borderId="0" xfId="3" applyFont="1" applyFill="1" applyAlignment="1">
      <alignment horizontal="center" vertical="center"/>
    </xf>
    <xf numFmtId="0" fontId="29" fillId="2" borderId="34" xfId="3" applyFont="1" applyFill="1" applyBorder="1" applyAlignment="1">
      <alignment horizontal="center" vertical="center"/>
    </xf>
    <xf numFmtId="0" fontId="29" fillId="2" borderId="160" xfId="3" applyFont="1" applyFill="1" applyBorder="1" applyAlignment="1">
      <alignment horizontal="center" vertical="center"/>
    </xf>
    <xf numFmtId="0" fontId="29" fillId="2" borderId="155" xfId="3" applyFont="1" applyFill="1" applyBorder="1" applyAlignment="1">
      <alignment horizontal="center" vertical="center"/>
    </xf>
    <xf numFmtId="0" fontId="29" fillId="2" borderId="161" xfId="3" applyFont="1" applyFill="1" applyBorder="1" applyAlignment="1">
      <alignment horizontal="center" vertical="center"/>
    </xf>
    <xf numFmtId="0" fontId="29" fillId="2" borderId="143" xfId="3" applyFont="1" applyFill="1" applyBorder="1" applyAlignment="1">
      <alignment horizontal="center" vertical="center"/>
    </xf>
    <xf numFmtId="0" fontId="29" fillId="2" borderId="144" xfId="3" applyFont="1" applyFill="1" applyBorder="1" applyAlignment="1">
      <alignment horizontal="center" vertical="center"/>
    </xf>
    <xf numFmtId="0" fontId="29" fillId="2" borderId="145" xfId="3" applyFont="1" applyFill="1" applyBorder="1" applyAlignment="1">
      <alignment horizontal="center" vertical="center"/>
    </xf>
    <xf numFmtId="0" fontId="21" fillId="2" borderId="148" xfId="3" applyFont="1" applyFill="1" applyBorder="1" applyAlignment="1">
      <alignment horizontal="center" vertical="center"/>
    </xf>
    <xf numFmtId="0" fontId="21" fillId="2" borderId="147" xfId="3" applyFont="1" applyFill="1" applyBorder="1" applyAlignment="1">
      <alignment horizontal="center" vertical="center"/>
    </xf>
    <xf numFmtId="0" fontId="21" fillId="2" borderId="149" xfId="3" applyFont="1" applyFill="1" applyBorder="1" applyAlignment="1">
      <alignment horizontal="center" vertical="center"/>
    </xf>
    <xf numFmtId="0" fontId="21" fillId="2" borderId="27" xfId="3" applyFont="1" applyFill="1" applyBorder="1" applyAlignment="1">
      <alignment horizontal="center" vertical="center"/>
    </xf>
    <xf numFmtId="0" fontId="21" fillId="2" borderId="31" xfId="3" applyFont="1" applyFill="1" applyBorder="1" applyAlignment="1">
      <alignment horizontal="center" vertical="center"/>
    </xf>
    <xf numFmtId="0" fontId="21" fillId="2" borderId="26" xfId="3" applyFont="1" applyFill="1" applyBorder="1" applyAlignment="1">
      <alignment horizontal="center" vertical="center"/>
    </xf>
    <xf numFmtId="0" fontId="29" fillId="0" borderId="14" xfId="3" applyFont="1" applyBorder="1" applyAlignment="1">
      <alignment horizontal="center" vertical="center"/>
    </xf>
    <xf numFmtId="0" fontId="30" fillId="0" borderId="14" xfId="3" applyFont="1" applyBorder="1" applyAlignment="1">
      <alignment horizontal="center" vertical="center"/>
    </xf>
    <xf numFmtId="0" fontId="70" fillId="2" borderId="36" xfId="0" applyFont="1" applyFill="1" applyBorder="1">
      <alignment vertical="center"/>
    </xf>
    <xf numFmtId="0" fontId="70" fillId="2" borderId="37" xfId="0" applyFont="1" applyFill="1" applyBorder="1">
      <alignment vertical="center"/>
    </xf>
    <xf numFmtId="0" fontId="70" fillId="2" borderId="38" xfId="0" applyFont="1" applyFill="1" applyBorder="1">
      <alignment vertical="center"/>
    </xf>
    <xf numFmtId="0" fontId="70" fillId="2" borderId="11" xfId="0" applyFont="1" applyFill="1" applyBorder="1">
      <alignment vertical="center"/>
    </xf>
    <xf numFmtId="0" fontId="70" fillId="2" borderId="0" xfId="0" applyFont="1" applyFill="1">
      <alignment vertical="center"/>
    </xf>
    <xf numFmtId="0" fontId="70" fillId="2" borderId="34" xfId="0" applyFont="1" applyFill="1" applyBorder="1">
      <alignment vertical="center"/>
    </xf>
    <xf numFmtId="0" fontId="70" fillId="2" borderId="27" xfId="0" applyFont="1" applyFill="1" applyBorder="1">
      <alignment vertical="center"/>
    </xf>
    <xf numFmtId="0" fontId="70" fillId="2" borderId="31" xfId="0" applyFont="1" applyFill="1" applyBorder="1">
      <alignment vertical="center"/>
    </xf>
    <xf numFmtId="0" fontId="70" fillId="2" borderId="26" xfId="0" applyFont="1" applyFill="1" applyBorder="1">
      <alignment vertical="center"/>
    </xf>
    <xf numFmtId="0" fontId="29" fillId="0" borderId="36" xfId="3" applyFont="1" applyBorder="1" applyAlignment="1">
      <alignment vertical="center" wrapText="1"/>
    </xf>
    <xf numFmtId="0" fontId="70" fillId="0" borderId="37" xfId="0" applyFont="1" applyBorder="1" applyAlignment="1">
      <alignment vertical="center" wrapText="1"/>
    </xf>
    <xf numFmtId="0" fontId="70" fillId="0" borderId="38" xfId="0" applyFont="1" applyBorder="1" applyAlignment="1">
      <alignment vertical="center" wrapText="1"/>
    </xf>
    <xf numFmtId="0" fontId="70" fillId="0" borderId="27" xfId="0" applyFont="1" applyBorder="1" applyAlignment="1">
      <alignment vertical="center" wrapText="1"/>
    </xf>
    <xf numFmtId="0" fontId="70" fillId="0" borderId="31" xfId="0" applyFont="1" applyBorder="1" applyAlignment="1">
      <alignment vertical="center" wrapText="1"/>
    </xf>
    <xf numFmtId="0" fontId="70" fillId="0" borderId="26" xfId="0" applyFont="1" applyBorder="1" applyAlignment="1">
      <alignment vertical="center" wrapText="1"/>
    </xf>
    <xf numFmtId="0" fontId="29" fillId="0" borderId="203" xfId="3" applyFont="1" applyBorder="1" applyAlignment="1">
      <alignment vertical="center" wrapText="1"/>
    </xf>
    <xf numFmtId="0" fontId="70" fillId="0" borderId="204" xfId="0" applyFont="1" applyBorder="1" applyAlignment="1">
      <alignment vertical="center" wrapText="1"/>
    </xf>
    <xf numFmtId="0" fontId="70" fillId="0" borderId="206" xfId="0" applyFont="1" applyBorder="1" applyAlignment="1">
      <alignment vertical="center" wrapText="1"/>
    </xf>
    <xf numFmtId="0" fontId="30" fillId="0" borderId="147" xfId="3" applyFont="1" applyBorder="1" applyAlignment="1">
      <alignment vertical="top" wrapText="1"/>
    </xf>
    <xf numFmtId="0" fontId="70" fillId="0" borderId="147" xfId="0" applyFont="1" applyBorder="1" applyAlignment="1">
      <alignment vertical="top" wrapText="1"/>
    </xf>
    <xf numFmtId="0" fontId="70" fillId="0" borderId="149" xfId="0" applyFont="1" applyBorder="1" applyAlignment="1">
      <alignment vertical="top" wrapText="1"/>
    </xf>
    <xf numFmtId="0" fontId="30" fillId="0" borderId="151" xfId="3" applyFont="1" applyBorder="1" applyAlignment="1">
      <alignment vertical="top" wrapText="1"/>
    </xf>
    <xf numFmtId="0" fontId="70" fillId="0" borderId="151" xfId="0" applyFont="1" applyBorder="1" applyAlignment="1">
      <alignment vertical="top" wrapText="1"/>
    </xf>
    <xf numFmtId="0" fontId="70" fillId="0" borderId="153" xfId="0" applyFont="1" applyBorder="1" applyAlignment="1">
      <alignment vertical="top" wrapText="1"/>
    </xf>
    <xf numFmtId="0" fontId="29" fillId="6" borderId="14" xfId="3" applyFont="1" applyFill="1" applyBorder="1" applyAlignment="1">
      <alignment vertical="center"/>
    </xf>
    <xf numFmtId="0" fontId="29" fillId="6" borderId="14" xfId="3" applyFont="1" applyFill="1" applyBorder="1"/>
    <xf numFmtId="0" fontId="30" fillId="0" borderId="147" xfId="3" applyFont="1" applyBorder="1" applyAlignment="1">
      <alignment horizontal="left" vertical="center" wrapText="1"/>
    </xf>
    <xf numFmtId="0" fontId="21" fillId="0" borderId="147" xfId="3" applyFont="1" applyBorder="1" applyAlignment="1">
      <alignment horizontal="left" vertical="center" wrapText="1"/>
    </xf>
    <xf numFmtId="0" fontId="21" fillId="0" borderId="149" xfId="3" applyFont="1" applyBorder="1" applyAlignment="1">
      <alignment horizontal="left" vertical="center" wrapText="1"/>
    </xf>
    <xf numFmtId="0" fontId="30" fillId="0" borderId="31" xfId="3" applyFont="1" applyBorder="1" applyAlignment="1">
      <alignment horizontal="left" vertical="center" wrapText="1"/>
    </xf>
    <xf numFmtId="0" fontId="30" fillId="0" borderId="26" xfId="3" applyFont="1" applyBorder="1" applyAlignment="1">
      <alignment horizontal="left" vertical="center" wrapText="1"/>
    </xf>
    <xf numFmtId="0" fontId="29" fillId="0" borderId="42" xfId="3" applyFont="1" applyBorder="1" applyAlignment="1">
      <alignment horizontal="center" vertical="center" shrinkToFit="1"/>
    </xf>
    <xf numFmtId="0" fontId="29" fillId="0" borderId="25" xfId="3" applyFont="1" applyBorder="1" applyAlignment="1">
      <alignment horizontal="center" vertical="center" shrinkToFit="1"/>
    </xf>
    <xf numFmtId="0" fontId="37" fillId="0" borderId="42" xfId="3" applyFont="1" applyBorder="1" applyAlignment="1">
      <alignment horizontal="center" vertical="center" shrinkToFit="1"/>
    </xf>
    <xf numFmtId="0" fontId="70" fillId="0" borderId="25" xfId="0" applyFont="1" applyBorder="1" applyAlignment="1">
      <alignment horizontal="center" vertical="center" shrinkToFit="1"/>
    </xf>
    <xf numFmtId="0" fontId="29" fillId="6" borderId="72" xfId="3" applyFont="1" applyFill="1" applyBorder="1" applyAlignment="1">
      <alignment vertical="center"/>
    </xf>
    <xf numFmtId="0" fontId="29" fillId="6" borderId="28" xfId="3" applyFont="1" applyFill="1" applyBorder="1"/>
    <xf numFmtId="0" fontId="29" fillId="6" borderId="16" xfId="3" applyFont="1" applyFill="1" applyBorder="1"/>
    <xf numFmtId="0" fontId="30" fillId="0" borderId="42" xfId="3" applyFont="1" applyBorder="1" applyAlignment="1">
      <alignment horizontal="center" vertical="center" shrinkToFit="1"/>
    </xf>
    <xf numFmtId="0" fontId="70" fillId="0" borderId="41" xfId="0" applyFont="1" applyBorder="1" applyAlignment="1">
      <alignment horizontal="center" vertical="center" shrinkToFit="1"/>
    </xf>
    <xf numFmtId="0" fontId="21" fillId="0" borderId="37" xfId="3" applyFont="1" applyBorder="1" applyAlignment="1">
      <alignment horizontal="left" vertical="center" wrapText="1"/>
    </xf>
    <xf numFmtId="0" fontId="21" fillId="0" borderId="38" xfId="3" applyFont="1" applyBorder="1" applyAlignment="1">
      <alignment horizontal="left" vertical="center" wrapText="1"/>
    </xf>
    <xf numFmtId="0" fontId="21" fillId="2" borderId="160" xfId="3" applyFont="1" applyFill="1" applyBorder="1" applyAlignment="1">
      <alignment horizontal="center" vertical="center"/>
    </xf>
    <xf numFmtId="0" fontId="21" fillId="2" borderId="155" xfId="3" applyFont="1" applyFill="1" applyBorder="1" applyAlignment="1">
      <alignment horizontal="center" vertical="center"/>
    </xf>
    <xf numFmtId="0" fontId="21" fillId="2" borderId="161" xfId="3" applyFont="1" applyFill="1" applyBorder="1" applyAlignment="1">
      <alignment horizontal="center" vertical="center"/>
    </xf>
    <xf numFmtId="0" fontId="21" fillId="2" borderId="11" xfId="3" applyFont="1" applyFill="1" applyBorder="1" applyAlignment="1">
      <alignment horizontal="center" vertical="center"/>
    </xf>
    <xf numFmtId="0" fontId="21" fillId="2" borderId="0" xfId="3" applyFont="1" applyFill="1" applyAlignment="1">
      <alignment horizontal="center" vertical="center"/>
    </xf>
    <xf numFmtId="0" fontId="21" fillId="2" borderId="34" xfId="3" applyFont="1" applyFill="1" applyBorder="1" applyAlignment="1">
      <alignment horizontal="center" vertical="center"/>
    </xf>
    <xf numFmtId="0" fontId="21" fillId="2" borderId="143" xfId="3" applyFont="1" applyFill="1" applyBorder="1" applyAlignment="1">
      <alignment horizontal="center" vertical="center"/>
    </xf>
    <xf numFmtId="0" fontId="21" fillId="2" borderId="144" xfId="3" applyFont="1" applyFill="1" applyBorder="1" applyAlignment="1">
      <alignment horizontal="center" vertical="center"/>
    </xf>
    <xf numFmtId="0" fontId="21" fillId="2" borderId="145" xfId="3" applyFont="1" applyFill="1" applyBorder="1" applyAlignment="1">
      <alignment horizontal="center" vertical="center"/>
    </xf>
    <xf numFmtId="0" fontId="30" fillId="2" borderId="148" xfId="3" applyFont="1" applyFill="1" applyBorder="1" applyAlignment="1">
      <alignment horizontal="center" vertical="center" wrapText="1"/>
    </xf>
    <xf numFmtId="0" fontId="30" fillId="2" borderId="147" xfId="3" applyFont="1" applyFill="1" applyBorder="1" applyAlignment="1">
      <alignment horizontal="center" vertical="center" wrapText="1"/>
    </xf>
    <xf numFmtId="0" fontId="30" fillId="2" borderId="149" xfId="3" applyFont="1" applyFill="1" applyBorder="1" applyAlignment="1">
      <alignment horizontal="center" vertical="center" wrapText="1"/>
    </xf>
    <xf numFmtId="0" fontId="29" fillId="2" borderId="41" xfId="3" applyFont="1" applyFill="1" applyBorder="1" applyAlignment="1">
      <alignment horizontal="center" vertical="center" wrapText="1"/>
    </xf>
    <xf numFmtId="0" fontId="29" fillId="2" borderId="197" xfId="3" applyFont="1" applyFill="1" applyBorder="1" applyAlignment="1">
      <alignment horizontal="center" vertical="center" wrapText="1"/>
    </xf>
    <xf numFmtId="0" fontId="29" fillId="0" borderId="146" xfId="3" applyFont="1" applyBorder="1" applyAlignment="1">
      <alignment horizontal="left" vertical="center" wrapText="1"/>
    </xf>
    <xf numFmtId="0" fontId="29" fillId="0" borderId="147" xfId="3" applyFont="1" applyBorder="1" applyAlignment="1">
      <alignment horizontal="left" vertical="center" wrapText="1"/>
    </xf>
    <xf numFmtId="0" fontId="29" fillId="0" borderId="149" xfId="3" applyFont="1" applyBorder="1" applyAlignment="1">
      <alignment horizontal="left" vertical="center" wrapText="1"/>
    </xf>
    <xf numFmtId="0" fontId="29" fillId="2" borderId="72" xfId="3" applyFont="1" applyFill="1" applyBorder="1" applyAlignment="1">
      <alignment horizontal="left" vertical="center"/>
    </xf>
    <xf numFmtId="0" fontId="21" fillId="2" borderId="28" xfId="3" applyFont="1" applyFill="1" applyBorder="1" applyAlignment="1">
      <alignment horizontal="left" vertical="center"/>
    </xf>
    <xf numFmtId="0" fontId="29" fillId="2" borderId="142" xfId="3" applyFont="1" applyFill="1" applyBorder="1" applyAlignment="1">
      <alignment horizontal="left" vertical="center"/>
    </xf>
    <xf numFmtId="0" fontId="36" fillId="2" borderId="43" xfId="3" applyFont="1" applyFill="1" applyBorder="1" applyAlignment="1">
      <alignment vertical="center" shrinkToFit="1"/>
    </xf>
    <xf numFmtId="0" fontId="21" fillId="2" borderId="26" xfId="3" applyFont="1" applyFill="1" applyBorder="1" applyAlignment="1">
      <alignment vertical="center" shrinkToFit="1"/>
    </xf>
    <xf numFmtId="0" fontId="21" fillId="2" borderId="169" xfId="3" applyFont="1" applyFill="1" applyBorder="1" applyAlignment="1">
      <alignment vertical="center" shrinkToFit="1"/>
    </xf>
    <xf numFmtId="0" fontId="21" fillId="2" borderId="170" xfId="3" applyFont="1" applyFill="1" applyBorder="1" applyAlignment="1">
      <alignment vertical="center" shrinkToFit="1"/>
    </xf>
    <xf numFmtId="0" fontId="36" fillId="0" borderId="72" xfId="3" applyFont="1" applyBorder="1" applyAlignment="1">
      <alignment vertical="center" wrapText="1"/>
    </xf>
    <xf numFmtId="0" fontId="21" fillId="0" borderId="28" xfId="3" applyFont="1" applyBorder="1" applyAlignment="1">
      <alignment vertical="center" wrapText="1"/>
    </xf>
    <xf numFmtId="0" fontId="21" fillId="0" borderId="16" xfId="3" applyFont="1" applyBorder="1" applyAlignment="1">
      <alignment vertical="center"/>
    </xf>
    <xf numFmtId="0" fontId="36" fillId="2" borderId="30" xfId="3" applyFont="1" applyFill="1" applyBorder="1" applyAlignment="1">
      <alignment vertical="center" shrinkToFit="1"/>
    </xf>
    <xf numFmtId="0" fontId="21" fillId="2" borderId="16" xfId="3" applyFont="1" applyFill="1" applyBorder="1" applyAlignment="1">
      <alignment vertical="center" shrinkToFit="1"/>
    </xf>
    <xf numFmtId="0" fontId="36" fillId="0" borderId="14" xfId="3" applyFont="1" applyBorder="1" applyAlignment="1">
      <alignment horizontal="left" vertical="center"/>
    </xf>
    <xf numFmtId="0" fontId="71" fillId="0" borderId="14" xfId="3" applyFont="1" applyBorder="1" applyAlignment="1">
      <alignment horizontal="left" vertical="center"/>
    </xf>
    <xf numFmtId="0" fontId="29" fillId="0" borderId="11" xfId="3" applyFont="1" applyBorder="1" applyAlignment="1">
      <alignment horizontal="left" vertical="center"/>
    </xf>
    <xf numFmtId="0" fontId="38" fillId="0" borderId="0" xfId="3" applyFont="1" applyAlignment="1">
      <alignment horizontal="left" vertical="center"/>
    </xf>
    <xf numFmtId="0" fontId="38" fillId="0" borderId="34" xfId="3" applyFont="1" applyBorder="1" applyAlignment="1">
      <alignment horizontal="left" vertical="center"/>
    </xf>
    <xf numFmtId="0" fontId="30" fillId="2" borderId="197" xfId="3" applyFont="1" applyFill="1" applyBorder="1" applyAlignment="1">
      <alignment horizontal="center" vertical="center" wrapText="1"/>
    </xf>
    <xf numFmtId="0" fontId="30" fillId="2" borderId="25" xfId="3" applyFont="1" applyFill="1" applyBorder="1" applyAlignment="1">
      <alignment horizontal="center" vertical="center" wrapText="1"/>
    </xf>
    <xf numFmtId="0" fontId="29" fillId="0" borderId="203" xfId="3" applyFont="1" applyBorder="1" applyAlignment="1">
      <alignment horizontal="left" vertical="center" wrapText="1"/>
    </xf>
    <xf numFmtId="0" fontId="29" fillId="0" borderId="204" xfId="3" applyFont="1" applyBorder="1" applyAlignment="1">
      <alignment horizontal="left" vertical="center" wrapText="1"/>
    </xf>
    <xf numFmtId="0" fontId="29" fillId="0" borderId="160" xfId="3" applyFont="1" applyBorder="1" applyAlignment="1">
      <alignment horizontal="left" vertical="center" wrapText="1"/>
    </xf>
    <xf numFmtId="0" fontId="36" fillId="2" borderId="36" xfId="3" applyFont="1" applyFill="1" applyBorder="1" applyAlignment="1">
      <alignment horizontal="center" vertical="center"/>
    </xf>
    <xf numFmtId="0" fontId="36" fillId="2" borderId="37" xfId="3" applyFont="1" applyFill="1" applyBorder="1" applyAlignment="1">
      <alignment horizontal="center" vertical="center"/>
    </xf>
    <xf numFmtId="0" fontId="36" fillId="2" borderId="38" xfId="3" applyFont="1" applyFill="1" applyBorder="1" applyAlignment="1">
      <alignment horizontal="center" vertical="center"/>
    </xf>
    <xf numFmtId="0" fontId="30" fillId="0" borderId="146" xfId="3" applyFont="1" applyBorder="1" applyAlignment="1">
      <alignment horizontal="left" vertical="center" wrapText="1"/>
    </xf>
    <xf numFmtId="0" fontId="30" fillId="0" borderId="149" xfId="3" applyFont="1" applyBorder="1" applyAlignment="1">
      <alignment horizontal="left" vertical="center" wrapText="1"/>
    </xf>
    <xf numFmtId="0" fontId="30" fillId="0" borderId="150" xfId="3" applyFont="1" applyBorder="1" applyAlignment="1">
      <alignment horizontal="left" vertical="center" wrapText="1"/>
    </xf>
    <xf numFmtId="0" fontId="30" fillId="0" borderId="151" xfId="3" applyFont="1" applyBorder="1" applyAlignment="1">
      <alignment horizontal="left" vertical="center" wrapText="1"/>
    </xf>
    <xf numFmtId="0" fontId="30" fillId="0" borderId="153" xfId="3" applyFont="1" applyBorder="1" applyAlignment="1">
      <alignment horizontal="left" vertical="center" wrapText="1"/>
    </xf>
    <xf numFmtId="0" fontId="36" fillId="0" borderId="36" xfId="3" applyFont="1" applyBorder="1" applyAlignment="1">
      <alignment horizontal="center" vertical="center"/>
    </xf>
    <xf numFmtId="0" fontId="21" fillId="0" borderId="27" xfId="3" applyFont="1" applyBorder="1" applyAlignment="1">
      <alignment horizontal="center" vertical="center"/>
    </xf>
    <xf numFmtId="0" fontId="29" fillId="0" borderId="31" xfId="3" applyFont="1" applyBorder="1" applyAlignment="1">
      <alignment vertical="center"/>
    </xf>
    <xf numFmtId="0" fontId="31" fillId="0" borderId="31" xfId="3" applyFont="1" applyBorder="1" applyAlignment="1">
      <alignment vertical="center"/>
    </xf>
    <xf numFmtId="0" fontId="21" fillId="0" borderId="31" xfId="3" applyFont="1" applyBorder="1" applyAlignment="1">
      <alignment vertical="center"/>
    </xf>
    <xf numFmtId="0" fontId="29" fillId="0" borderId="11" xfId="3" applyFont="1" applyBorder="1" applyAlignment="1">
      <alignment horizontal="left" vertical="center" wrapText="1"/>
    </xf>
    <xf numFmtId="0" fontId="29" fillId="0" borderId="0" xfId="3" applyFont="1" applyAlignment="1">
      <alignment horizontal="left" vertical="center" wrapText="1"/>
    </xf>
    <xf numFmtId="0" fontId="30" fillId="0" borderId="176" xfId="3" applyFont="1" applyBorder="1" applyAlignment="1">
      <alignment horizontal="left" vertical="center" wrapText="1"/>
    </xf>
    <xf numFmtId="0" fontId="30" fillId="0" borderId="0" xfId="3" applyFont="1" applyAlignment="1">
      <alignment horizontal="left" vertical="center" wrapText="1"/>
    </xf>
    <xf numFmtId="0" fontId="30" fillId="0" borderId="34" xfId="3" applyFont="1" applyBorder="1" applyAlignment="1">
      <alignment horizontal="left" vertical="center" wrapText="1"/>
    </xf>
    <xf numFmtId="0" fontId="36" fillId="2" borderId="14" xfId="3" applyFont="1" applyFill="1" applyBorder="1" applyAlignment="1">
      <alignment horizontal="center" vertical="center"/>
    </xf>
    <xf numFmtId="0" fontId="21" fillId="2" borderId="14" xfId="3" applyFont="1" applyFill="1" applyBorder="1" applyAlignment="1">
      <alignment horizontal="center" vertical="center"/>
    </xf>
    <xf numFmtId="0" fontId="21" fillId="2" borderId="205" xfId="3" applyFont="1" applyFill="1" applyBorder="1" applyAlignment="1">
      <alignment horizontal="center" vertical="center"/>
    </xf>
    <xf numFmtId="0" fontId="30" fillId="2" borderId="143" xfId="3" applyFont="1" applyFill="1" applyBorder="1" applyAlignment="1">
      <alignment horizontal="center" vertical="center" wrapText="1"/>
    </xf>
    <xf numFmtId="0" fontId="30" fillId="2" borderId="144" xfId="3" applyFont="1" applyFill="1" applyBorder="1" applyAlignment="1">
      <alignment horizontal="center" vertical="center" wrapText="1"/>
    </xf>
    <xf numFmtId="0" fontId="30" fillId="2" borderId="145" xfId="3" applyFont="1" applyFill="1" applyBorder="1" applyAlignment="1">
      <alignment horizontal="center" vertical="center" wrapText="1"/>
    </xf>
    <xf numFmtId="0" fontId="29" fillId="2" borderId="205" xfId="3" applyFont="1" applyFill="1" applyBorder="1" applyAlignment="1">
      <alignment horizontal="center" vertical="center" wrapText="1"/>
    </xf>
    <xf numFmtId="0" fontId="29" fillId="0" borderId="41" xfId="3" applyFont="1" applyBorder="1" applyAlignment="1">
      <alignment horizontal="center" vertical="center" shrinkToFit="1"/>
    </xf>
    <xf numFmtId="0" fontId="29" fillId="2" borderId="148" xfId="3" applyFont="1" applyFill="1" applyBorder="1" applyAlignment="1">
      <alignment horizontal="center" vertical="center" wrapText="1"/>
    </xf>
    <xf numFmtId="0" fontId="29" fillId="2" borderId="147" xfId="3" applyFont="1" applyFill="1" applyBorder="1" applyAlignment="1">
      <alignment horizontal="center" vertical="center" wrapText="1"/>
    </xf>
    <xf numFmtId="0" fontId="29" fillId="2" borderId="149" xfId="3" applyFont="1" applyFill="1" applyBorder="1" applyAlignment="1">
      <alignment horizontal="center" vertical="center" wrapText="1"/>
    </xf>
    <xf numFmtId="0" fontId="29" fillId="2" borderId="27" xfId="3" applyFont="1" applyFill="1" applyBorder="1" applyAlignment="1">
      <alignment horizontal="center" vertical="center" wrapText="1"/>
    </xf>
    <xf numFmtId="0" fontId="29" fillId="2" borderId="31" xfId="3" applyFont="1" applyFill="1" applyBorder="1" applyAlignment="1">
      <alignment horizontal="center" vertical="center" wrapText="1"/>
    </xf>
    <xf numFmtId="0" fontId="29" fillId="2" borderId="26" xfId="3" applyFont="1" applyFill="1" applyBorder="1" applyAlignment="1">
      <alignment horizontal="center" vertical="center" wrapText="1"/>
    </xf>
    <xf numFmtId="0" fontId="30" fillId="2" borderId="27" xfId="3" applyFont="1" applyFill="1" applyBorder="1" applyAlignment="1">
      <alignment horizontal="center" vertical="center" wrapText="1"/>
    </xf>
    <xf numFmtId="0" fontId="30" fillId="2" borderId="31" xfId="3" applyFont="1" applyFill="1" applyBorder="1" applyAlignment="1">
      <alignment horizontal="center" vertical="center" wrapText="1"/>
    </xf>
    <xf numFmtId="0" fontId="30" fillId="2" borderId="26" xfId="3" applyFont="1" applyFill="1" applyBorder="1" applyAlignment="1">
      <alignment horizontal="center" vertical="center" wrapText="1"/>
    </xf>
    <xf numFmtId="0" fontId="36" fillId="0" borderId="42" xfId="3" applyFont="1" applyBorder="1" applyAlignment="1">
      <alignment horizontal="center" vertical="center"/>
    </xf>
    <xf numFmtId="0" fontId="21" fillId="0" borderId="25" xfId="3" applyFont="1" applyBorder="1" applyAlignment="1">
      <alignment horizontal="center" vertical="center"/>
    </xf>
    <xf numFmtId="0" fontId="36" fillId="0" borderId="41" xfId="3" applyFont="1" applyBorder="1" applyAlignment="1">
      <alignment horizontal="center" vertical="center"/>
    </xf>
    <xf numFmtId="0" fontId="36" fillId="0" borderId="25" xfId="3" applyFont="1" applyBorder="1" applyAlignment="1">
      <alignment horizontal="center" vertical="center"/>
    </xf>
    <xf numFmtId="0" fontId="21" fillId="2" borderId="37" xfId="3" applyFont="1" applyFill="1" applyBorder="1" applyAlignment="1">
      <alignment horizontal="center" vertical="center"/>
    </xf>
    <xf numFmtId="0" fontId="21" fillId="2" borderId="38" xfId="3" applyFont="1" applyFill="1" applyBorder="1" applyAlignment="1">
      <alignment horizontal="center" vertical="center"/>
    </xf>
    <xf numFmtId="0" fontId="21" fillId="0" borderId="27" xfId="3" applyFont="1" applyBorder="1" applyAlignment="1">
      <alignment horizontal="left" vertical="center" wrapText="1"/>
    </xf>
    <xf numFmtId="0" fontId="21" fillId="0" borderId="31" xfId="3" applyFont="1" applyBorder="1" applyAlignment="1">
      <alignment horizontal="left" vertical="center" wrapText="1"/>
    </xf>
    <xf numFmtId="0" fontId="21" fillId="0" borderId="26" xfId="3" applyFont="1" applyBorder="1" applyAlignment="1">
      <alignment horizontal="left" vertical="center" wrapText="1"/>
    </xf>
    <xf numFmtId="0" fontId="21" fillId="0" borderId="37" xfId="3" applyFont="1" applyBorder="1" applyAlignment="1">
      <alignment horizontal="left" vertical="center"/>
    </xf>
    <xf numFmtId="0" fontId="21" fillId="0" borderId="38" xfId="3" applyFont="1" applyBorder="1" applyAlignment="1">
      <alignment horizontal="left" vertical="center"/>
    </xf>
    <xf numFmtId="0" fontId="21" fillId="0" borderId="27" xfId="3" applyFont="1" applyBorder="1" applyAlignment="1">
      <alignment horizontal="left" vertical="center"/>
    </xf>
    <xf numFmtId="0" fontId="21" fillId="0" borderId="31" xfId="3" applyFont="1" applyBorder="1" applyAlignment="1">
      <alignment horizontal="left" vertical="center"/>
    </xf>
    <xf numFmtId="0" fontId="21" fillId="0" borderId="26" xfId="3" applyFont="1" applyBorder="1" applyAlignment="1">
      <alignment horizontal="left" vertical="center"/>
    </xf>
    <xf numFmtId="0" fontId="30" fillId="0" borderId="202" xfId="3" applyFont="1" applyBorder="1" applyAlignment="1">
      <alignment horizontal="left" vertical="center" wrapText="1"/>
    </xf>
    <xf numFmtId="0" fontId="29" fillId="2" borderId="42" xfId="3" applyFont="1" applyFill="1" applyBorder="1" applyAlignment="1">
      <alignment horizontal="center" vertical="center" wrapText="1"/>
    </xf>
    <xf numFmtId="0" fontId="21" fillId="0" borderId="147" xfId="3" applyFont="1" applyBorder="1" applyAlignment="1">
      <alignment vertical="center" wrapText="1"/>
    </xf>
    <xf numFmtId="0" fontId="21" fillId="0" borderId="149" xfId="3" applyFont="1" applyBorder="1" applyAlignment="1">
      <alignment vertical="center" wrapText="1"/>
    </xf>
    <xf numFmtId="0" fontId="29" fillId="0" borderId="36" xfId="3" applyFont="1" applyBorder="1" applyAlignment="1">
      <alignment horizontal="left" vertical="center" shrinkToFit="1"/>
    </xf>
    <xf numFmtId="0" fontId="29" fillId="0" borderId="37" xfId="3" applyFont="1" applyBorder="1" applyAlignment="1">
      <alignment horizontal="left" vertical="center" shrinkToFit="1"/>
    </xf>
    <xf numFmtId="0" fontId="29" fillId="0" borderId="38" xfId="3" applyFont="1" applyBorder="1" applyAlignment="1">
      <alignment horizontal="left" vertical="center" shrinkToFit="1"/>
    </xf>
    <xf numFmtId="0" fontId="29" fillId="0" borderId="27" xfId="3" applyFont="1" applyBorder="1" applyAlignment="1">
      <alignment horizontal="left" vertical="center" shrinkToFit="1"/>
    </xf>
    <xf numFmtId="0" fontId="29" fillId="0" borderId="31" xfId="3" applyFont="1" applyBorder="1" applyAlignment="1">
      <alignment horizontal="left" vertical="center" shrinkToFit="1"/>
    </xf>
    <xf numFmtId="0" fontId="29" fillId="0" borderId="26" xfId="3" applyFont="1" applyBorder="1" applyAlignment="1">
      <alignment horizontal="left" vertical="center" shrinkToFit="1"/>
    </xf>
    <xf numFmtId="0" fontId="29" fillId="2" borderId="25" xfId="3" applyFont="1" applyFill="1" applyBorder="1" applyAlignment="1">
      <alignment horizontal="center" vertical="center" wrapText="1"/>
    </xf>
    <xf numFmtId="0" fontId="29" fillId="2" borderId="14" xfId="3" applyFont="1" applyFill="1" applyBorder="1" applyAlignment="1">
      <alignment horizontal="center" vertical="center" wrapText="1"/>
    </xf>
    <xf numFmtId="0" fontId="29" fillId="0" borderId="150" xfId="3" applyFont="1" applyBorder="1" applyAlignment="1">
      <alignment horizontal="left" vertical="center" wrapText="1"/>
    </xf>
    <xf numFmtId="0" fontId="29" fillId="0" borderId="151" xfId="3" applyFont="1" applyBorder="1" applyAlignment="1">
      <alignment horizontal="left" vertical="center" wrapText="1"/>
    </xf>
    <xf numFmtId="0" fontId="29" fillId="0" borderId="153" xfId="3" applyFont="1" applyBorder="1" applyAlignment="1">
      <alignment horizontal="left" vertical="center" wrapText="1"/>
    </xf>
    <xf numFmtId="0" fontId="29" fillId="0" borderId="202" xfId="3" applyFont="1" applyBorder="1" applyAlignment="1">
      <alignment horizontal="left" vertical="center" wrapText="1"/>
    </xf>
    <xf numFmtId="0" fontId="70" fillId="0" borderId="37" xfId="0" applyFont="1" applyBorder="1">
      <alignment vertical="center"/>
    </xf>
    <xf numFmtId="0" fontId="70" fillId="0" borderId="38" xfId="0" applyFont="1" applyBorder="1">
      <alignment vertical="center"/>
    </xf>
    <xf numFmtId="0" fontId="70" fillId="0" borderId="27" xfId="0" applyFont="1" applyBorder="1">
      <alignment vertical="center"/>
    </xf>
    <xf numFmtId="0" fontId="70" fillId="0" borderId="31" xfId="0" applyFont="1" applyBorder="1">
      <alignment vertical="center"/>
    </xf>
    <xf numFmtId="0" fontId="70" fillId="0" borderId="26" xfId="0" applyFont="1" applyBorder="1">
      <alignment vertical="center"/>
    </xf>
    <xf numFmtId="0" fontId="29" fillId="2" borderId="36" xfId="0" applyFont="1" applyFill="1" applyBorder="1">
      <alignment vertical="center"/>
    </xf>
    <xf numFmtId="0" fontId="29" fillId="0" borderId="36" xfId="3" applyFont="1" applyBorder="1" applyAlignment="1">
      <alignment horizontal="left" vertical="top" wrapText="1"/>
    </xf>
    <xf numFmtId="0" fontId="29" fillId="0" borderId="37" xfId="3" applyFont="1" applyBorder="1" applyAlignment="1">
      <alignment horizontal="left" vertical="top" wrapText="1"/>
    </xf>
    <xf numFmtId="0" fontId="29" fillId="0" borderId="38" xfId="3" applyFont="1" applyBorder="1" applyAlignment="1">
      <alignment horizontal="left" vertical="top" wrapText="1"/>
    </xf>
    <xf numFmtId="0" fontId="29" fillId="0" borderId="27" xfId="3" applyFont="1" applyBorder="1" applyAlignment="1">
      <alignment horizontal="left" vertical="top" wrapText="1"/>
    </xf>
    <xf numFmtId="0" fontId="29" fillId="0" borderId="31" xfId="3" applyFont="1" applyBorder="1" applyAlignment="1">
      <alignment horizontal="left" vertical="top" wrapText="1"/>
    </xf>
    <xf numFmtId="0" fontId="29" fillId="0" borderId="26" xfId="3" applyFont="1" applyBorder="1" applyAlignment="1">
      <alignment horizontal="left" vertical="top" wrapText="1"/>
    </xf>
    <xf numFmtId="0" fontId="29" fillId="0" borderId="11" xfId="3" applyFont="1" applyBorder="1" applyAlignment="1">
      <alignment horizontal="left" vertical="top" wrapText="1"/>
    </xf>
    <xf numFmtId="0" fontId="21" fillId="0" borderId="0" xfId="3" applyFont="1" applyAlignment="1">
      <alignment horizontal="left" vertical="top" wrapText="1"/>
    </xf>
    <xf numFmtId="0" fontId="21" fillId="0" borderId="34" xfId="3" applyFont="1" applyBorder="1" applyAlignment="1">
      <alignment horizontal="left" vertical="top" wrapText="1"/>
    </xf>
    <xf numFmtId="0" fontId="30" fillId="0" borderId="146" xfId="3" applyFont="1" applyBorder="1" applyAlignment="1">
      <alignment horizontal="center" vertical="center" wrapText="1"/>
    </xf>
    <xf numFmtId="0" fontId="30" fillId="0" borderId="147" xfId="3" applyFont="1" applyBorder="1" applyAlignment="1">
      <alignment horizontal="center" vertical="center" wrapText="1"/>
    </xf>
    <xf numFmtId="0" fontId="30" fillId="0" borderId="175" xfId="3" applyFont="1" applyBorder="1" applyAlignment="1">
      <alignment horizontal="center" vertical="center" wrapText="1"/>
    </xf>
    <xf numFmtId="0" fontId="30" fillId="2" borderId="146" xfId="3" applyFont="1" applyFill="1" applyBorder="1" applyAlignment="1">
      <alignment horizontal="left" vertical="center" wrapText="1"/>
    </xf>
    <xf numFmtId="0" fontId="30" fillId="2" borderId="147" xfId="3" applyFont="1" applyFill="1" applyBorder="1" applyAlignment="1">
      <alignment horizontal="left" vertical="center" wrapText="1"/>
    </xf>
    <xf numFmtId="0" fontId="29" fillId="0" borderId="34" xfId="3" applyFont="1" applyBorder="1" applyAlignment="1">
      <alignment horizontal="left" vertical="center" wrapText="1"/>
    </xf>
    <xf numFmtId="0" fontId="21" fillId="0" borderId="31" xfId="3" applyFont="1" applyBorder="1" applyAlignment="1">
      <alignment horizontal="center" vertical="center"/>
    </xf>
    <xf numFmtId="0" fontId="21" fillId="0" borderId="26" xfId="3" applyFont="1" applyBorder="1" applyAlignment="1">
      <alignment horizontal="center" vertical="center"/>
    </xf>
    <xf numFmtId="0" fontId="29" fillId="0" borderId="27" xfId="3" applyFont="1" applyBorder="1" applyAlignment="1">
      <alignment horizontal="left" vertical="top"/>
    </xf>
    <xf numFmtId="0" fontId="21" fillId="0" borderId="31" xfId="3" applyFont="1" applyBorder="1" applyAlignment="1">
      <alignment horizontal="left" vertical="top"/>
    </xf>
    <xf numFmtId="0" fontId="21" fillId="0" borderId="31" xfId="3" applyFont="1" applyBorder="1" applyAlignment="1">
      <alignment horizontal="left" vertical="top" wrapText="1"/>
    </xf>
    <xf numFmtId="0" fontId="21" fillId="0" borderId="26" xfId="3" applyFont="1" applyBorder="1" applyAlignment="1">
      <alignment horizontal="left" vertical="top" wrapText="1"/>
    </xf>
    <xf numFmtId="0" fontId="29" fillId="0" borderId="0" xfId="3" applyFont="1" applyAlignment="1">
      <alignment vertical="center" wrapText="1"/>
    </xf>
    <xf numFmtId="0" fontId="70" fillId="0" borderId="0" xfId="0" applyFont="1" applyAlignment="1">
      <alignment vertical="center" wrapText="1"/>
    </xf>
    <xf numFmtId="0" fontId="70" fillId="0" borderId="34" xfId="0" applyFont="1" applyBorder="1" applyAlignment="1">
      <alignment vertical="center" wrapText="1"/>
    </xf>
    <xf numFmtId="0" fontId="29" fillId="0" borderId="147" xfId="3" applyFont="1" applyBorder="1" applyAlignment="1">
      <alignment vertical="center" wrapText="1"/>
    </xf>
    <xf numFmtId="0" fontId="70" fillId="0" borderId="147" xfId="0" applyFont="1" applyBorder="1" applyAlignment="1">
      <alignment vertical="center" wrapText="1"/>
    </xf>
    <xf numFmtId="0" fontId="70" fillId="0" borderId="149" xfId="0" applyFont="1" applyBorder="1" applyAlignment="1">
      <alignment vertical="center" wrapText="1"/>
    </xf>
    <xf numFmtId="0" fontId="29" fillId="0" borderId="31" xfId="3" applyFont="1" applyBorder="1" applyAlignment="1">
      <alignment vertical="center" wrapText="1"/>
    </xf>
    <xf numFmtId="0" fontId="70" fillId="0" borderId="41" xfId="0" applyFont="1" applyBorder="1" applyAlignment="1">
      <alignment horizontal="center" vertical="center"/>
    </xf>
    <xf numFmtId="0" fontId="70" fillId="0" borderId="25" xfId="0" applyFont="1" applyBorder="1" applyAlignment="1">
      <alignment horizontal="center" vertical="center"/>
    </xf>
    <xf numFmtId="0" fontId="29" fillId="2" borderId="203" xfId="3" applyFont="1" applyFill="1" applyBorder="1" applyAlignment="1">
      <alignment horizontal="center" vertical="center"/>
    </xf>
    <xf numFmtId="0" fontId="70" fillId="0" borderId="204" xfId="0" applyFont="1" applyBorder="1" applyAlignment="1">
      <alignment horizontal="center" vertical="center"/>
    </xf>
    <xf numFmtId="0" fontId="70" fillId="0" borderId="206" xfId="0" applyFont="1" applyBorder="1" applyAlignment="1">
      <alignment horizontal="center" vertical="center"/>
    </xf>
    <xf numFmtId="0" fontId="30" fillId="0" borderId="0" xfId="3" applyFont="1" applyAlignment="1">
      <alignment horizontal="center" vertical="center"/>
    </xf>
    <xf numFmtId="0" fontId="30" fillId="0" borderId="181" xfId="3" applyFont="1" applyBorder="1" applyAlignment="1">
      <alignment horizontal="left" vertical="center" wrapText="1"/>
    </xf>
    <xf numFmtId="0" fontId="30" fillId="0" borderId="0" xfId="3" applyFont="1" applyAlignment="1">
      <alignment horizontal="left" vertical="center"/>
    </xf>
    <xf numFmtId="0" fontId="30" fillId="0" borderId="181" xfId="3" applyFont="1" applyBorder="1" applyAlignment="1">
      <alignment horizontal="left" vertical="center"/>
    </xf>
    <xf numFmtId="0" fontId="30" fillId="0" borderId="37" xfId="3" applyFont="1" applyBorder="1" applyAlignment="1">
      <alignment horizontal="left" vertical="center" wrapText="1"/>
    </xf>
    <xf numFmtId="0" fontId="30" fillId="0" borderId="38" xfId="3" applyFont="1" applyBorder="1" applyAlignment="1">
      <alignment horizontal="left" vertical="center" wrapText="1"/>
    </xf>
    <xf numFmtId="0" fontId="30" fillId="0" borderId="11" xfId="3" applyFont="1" applyBorder="1" applyAlignment="1">
      <alignment horizontal="left" vertical="center" wrapText="1"/>
    </xf>
    <xf numFmtId="0" fontId="29" fillId="0" borderId="171" xfId="3" applyFont="1" applyBorder="1" applyAlignment="1">
      <alignment horizontal="left" vertical="center" wrapText="1"/>
    </xf>
    <xf numFmtId="0" fontId="30" fillId="0" borderId="155" xfId="3" applyFont="1" applyBorder="1" applyAlignment="1">
      <alignment horizontal="left" vertical="center" wrapText="1"/>
    </xf>
    <xf numFmtId="0" fontId="30" fillId="0" borderId="172" xfId="3" applyFont="1" applyBorder="1" applyAlignment="1">
      <alignment horizontal="left" vertical="center" wrapText="1"/>
    </xf>
    <xf numFmtId="0" fontId="30" fillId="0" borderId="173" xfId="3" applyFont="1" applyBorder="1" applyAlignment="1">
      <alignment horizontal="left" vertical="center" wrapText="1"/>
    </xf>
    <xf numFmtId="0" fontId="30" fillId="0" borderId="144" xfId="3" applyFont="1" applyBorder="1" applyAlignment="1">
      <alignment horizontal="left" vertical="center" wrapText="1"/>
    </xf>
    <xf numFmtId="0" fontId="30" fillId="0" borderId="174" xfId="3" applyFont="1" applyBorder="1" applyAlignment="1">
      <alignment horizontal="left" vertical="center" wrapText="1"/>
    </xf>
    <xf numFmtId="0" fontId="29" fillId="2" borderId="155" xfId="3" applyFont="1" applyFill="1" applyBorder="1" applyAlignment="1">
      <alignment horizontal="left" vertical="center" wrapText="1"/>
    </xf>
    <xf numFmtId="0" fontId="30" fillId="2" borderId="155" xfId="3" applyFont="1" applyFill="1" applyBorder="1" applyAlignment="1">
      <alignment horizontal="left" vertical="center" wrapText="1"/>
    </xf>
    <xf numFmtId="0" fontId="30" fillId="2" borderId="172" xfId="3" applyFont="1" applyFill="1" applyBorder="1" applyAlignment="1">
      <alignment horizontal="left" vertical="center" wrapText="1"/>
    </xf>
    <xf numFmtId="0" fontId="30" fillId="2" borderId="144" xfId="3" applyFont="1" applyFill="1" applyBorder="1" applyAlignment="1">
      <alignment horizontal="left" vertical="center" wrapText="1"/>
    </xf>
    <xf numFmtId="0" fontId="30" fillId="2" borderId="174" xfId="3" applyFont="1" applyFill="1" applyBorder="1" applyAlignment="1">
      <alignment horizontal="left" vertical="center" wrapText="1"/>
    </xf>
    <xf numFmtId="0" fontId="21" fillId="2" borderId="28" xfId="3" applyFont="1" applyFill="1" applyBorder="1" applyAlignment="1">
      <alignment vertical="center" shrinkToFit="1"/>
    </xf>
    <xf numFmtId="0" fontId="37" fillId="0" borderId="11" xfId="3" applyFont="1" applyBorder="1" applyAlignment="1">
      <alignment vertical="center"/>
    </xf>
    <xf numFmtId="0" fontId="37" fillId="0" borderId="0" xfId="3" applyFont="1" applyAlignment="1">
      <alignment vertical="center"/>
    </xf>
    <xf numFmtId="0" fontId="37" fillId="0" borderId="34" xfId="3" applyFont="1" applyBorder="1" applyAlignment="1">
      <alignment vertical="center"/>
    </xf>
    <xf numFmtId="0" fontId="37" fillId="0" borderId="14" xfId="3" applyFont="1" applyBorder="1" applyAlignment="1">
      <alignment horizontal="center" vertical="center" wrapText="1"/>
    </xf>
    <xf numFmtId="0" fontId="21" fillId="0" borderId="14" xfId="3" applyFont="1" applyBorder="1" applyAlignment="1">
      <alignment horizontal="center" vertical="center"/>
    </xf>
    <xf numFmtId="0" fontId="37" fillId="2" borderId="14" xfId="3" applyFont="1" applyFill="1" applyBorder="1" applyAlignment="1">
      <alignment vertical="center"/>
    </xf>
    <xf numFmtId="0" fontId="21" fillId="2" borderId="72" xfId="3" applyFont="1" applyFill="1" applyBorder="1" applyAlignment="1">
      <alignment vertical="center"/>
    </xf>
    <xf numFmtId="0" fontId="21" fillId="2" borderId="14" xfId="3" applyFont="1" applyFill="1" applyBorder="1" applyAlignment="1">
      <alignment vertical="center"/>
    </xf>
    <xf numFmtId="0" fontId="37" fillId="0" borderId="16" xfId="3" applyFont="1" applyBorder="1" applyAlignment="1">
      <alignment vertical="center"/>
    </xf>
    <xf numFmtId="0" fontId="21" fillId="0" borderId="11" xfId="3" applyFont="1" applyBorder="1" applyAlignment="1">
      <alignment horizontal="center" vertical="center"/>
    </xf>
    <xf numFmtId="0" fontId="21" fillId="0" borderId="0" xfId="3" applyFont="1" applyAlignment="1">
      <alignment horizontal="center" vertical="center"/>
    </xf>
    <xf numFmtId="0" fontId="21" fillId="0" borderId="34" xfId="3" applyFont="1" applyBorder="1" applyAlignment="1">
      <alignment horizontal="center" vertical="center"/>
    </xf>
    <xf numFmtId="0" fontId="36" fillId="0" borderId="14" xfId="3" applyFont="1" applyBorder="1" applyAlignment="1">
      <alignment horizontal="left" vertical="center" wrapText="1"/>
    </xf>
    <xf numFmtId="0" fontId="36" fillId="0" borderId="11" xfId="3" applyFont="1" applyBorder="1" applyAlignment="1">
      <alignment horizontal="left" vertical="center" wrapText="1"/>
    </xf>
    <xf numFmtId="0" fontId="71" fillId="0" borderId="0" xfId="3" applyFont="1" applyAlignment="1">
      <alignment horizontal="left" vertical="center" wrapText="1"/>
    </xf>
    <xf numFmtId="0" fontId="71" fillId="0" borderId="34" xfId="3" applyFont="1" applyBorder="1" applyAlignment="1">
      <alignment horizontal="left" vertical="center" wrapText="1"/>
    </xf>
    <xf numFmtId="0" fontId="29" fillId="0" borderId="143" xfId="3" applyFont="1" applyBorder="1" applyAlignment="1">
      <alignment horizontal="left" vertical="center"/>
    </xf>
    <xf numFmtId="0" fontId="38" fillId="0" borderId="144" xfId="3" applyFont="1" applyBorder="1" applyAlignment="1">
      <alignment horizontal="left" vertical="center"/>
    </xf>
    <xf numFmtId="0" fontId="38" fillId="0" borderId="145" xfId="3" applyFont="1" applyBorder="1" applyAlignment="1">
      <alignment horizontal="left" vertical="center"/>
    </xf>
    <xf numFmtId="0" fontId="29" fillId="0" borderId="160" xfId="3" applyFont="1" applyBorder="1" applyAlignment="1">
      <alignment vertical="center" wrapText="1"/>
    </xf>
    <xf numFmtId="0" fontId="31" fillId="0" borderId="155" xfId="3" applyFont="1" applyBorder="1" applyAlignment="1">
      <alignment vertical="center" wrapText="1"/>
    </xf>
    <xf numFmtId="0" fontId="31" fillId="0" borderId="161" xfId="3" applyFont="1" applyBorder="1" applyAlignment="1">
      <alignment vertical="center" wrapText="1"/>
    </xf>
    <xf numFmtId="0" fontId="31" fillId="0" borderId="11" xfId="3" applyFont="1" applyBorder="1" applyAlignment="1">
      <alignment vertical="center" wrapText="1"/>
    </xf>
    <xf numFmtId="0" fontId="31" fillId="0" borderId="0" xfId="3" applyFont="1" applyAlignment="1">
      <alignment vertical="center" wrapText="1"/>
    </xf>
    <xf numFmtId="0" fontId="31" fillId="0" borderId="34" xfId="3" applyFont="1" applyBorder="1" applyAlignment="1">
      <alignment vertical="center" wrapText="1"/>
    </xf>
    <xf numFmtId="0" fontId="31" fillId="0" borderId="27" xfId="3" applyFont="1" applyBorder="1" applyAlignment="1">
      <alignment vertical="center" wrapText="1"/>
    </xf>
    <xf numFmtId="0" fontId="31" fillId="0" borderId="31" xfId="3" applyFont="1" applyBorder="1" applyAlignment="1">
      <alignment vertical="center" wrapText="1"/>
    </xf>
    <xf numFmtId="0" fontId="31" fillId="0" borderId="26" xfId="3" applyFont="1" applyBorder="1" applyAlignment="1">
      <alignment vertical="center" wrapText="1"/>
    </xf>
    <xf numFmtId="0" fontId="21" fillId="0" borderId="41" xfId="3" applyFont="1" applyBorder="1" applyAlignment="1">
      <alignment horizontal="center" vertical="center"/>
    </xf>
    <xf numFmtId="0" fontId="21" fillId="0" borderId="0" xfId="3" applyFont="1" applyAlignment="1">
      <alignment horizontal="left" vertical="center" wrapText="1"/>
    </xf>
    <xf numFmtId="0" fontId="21" fillId="0" borderId="34" xfId="3" applyFont="1" applyBorder="1" applyAlignment="1">
      <alignment horizontal="left" vertical="center" wrapText="1"/>
    </xf>
    <xf numFmtId="0" fontId="21" fillId="0" borderId="143" xfId="3" applyFont="1" applyBorder="1" applyAlignment="1">
      <alignment horizontal="left" vertical="center" wrapText="1"/>
    </xf>
    <xf numFmtId="0" fontId="21" fillId="0" borderId="144" xfId="3" applyFont="1" applyBorder="1" applyAlignment="1">
      <alignment horizontal="left" vertical="center" wrapText="1"/>
    </xf>
    <xf numFmtId="0" fontId="21" fillId="0" borderId="145" xfId="3" applyFont="1" applyBorder="1" applyAlignment="1">
      <alignment horizontal="left" vertical="center" wrapText="1"/>
    </xf>
    <xf numFmtId="0" fontId="36" fillId="0" borderId="42" xfId="3" applyFont="1" applyBorder="1" applyAlignment="1">
      <alignment vertical="center" shrinkToFit="1"/>
    </xf>
    <xf numFmtId="0" fontId="21" fillId="0" borderId="165" xfId="3" applyFont="1" applyBorder="1" applyAlignment="1">
      <alignment vertical="center" shrinkToFit="1"/>
    </xf>
    <xf numFmtId="0" fontId="36" fillId="0" borderId="11" xfId="3" applyFont="1" applyBorder="1" applyAlignment="1">
      <alignment vertical="center"/>
    </xf>
    <xf numFmtId="0" fontId="36" fillId="0" borderId="0" xfId="3" applyFont="1" applyAlignment="1">
      <alignment vertical="center"/>
    </xf>
    <xf numFmtId="0" fontId="36" fillId="0" borderId="34" xfId="3" applyFont="1" applyBorder="1" applyAlignment="1">
      <alignment vertical="center"/>
    </xf>
    <xf numFmtId="0" fontId="36" fillId="0" borderId="36" xfId="3" applyFont="1" applyBorder="1" applyAlignment="1">
      <alignment vertical="center"/>
    </xf>
    <xf numFmtId="0" fontId="21" fillId="0" borderId="37" xfId="3" applyFont="1" applyBorder="1" applyAlignment="1">
      <alignment vertical="center"/>
    </xf>
    <xf numFmtId="0" fontId="21" fillId="0" borderId="38" xfId="3" applyFont="1" applyBorder="1" applyAlignment="1">
      <alignment vertical="center"/>
    </xf>
    <xf numFmtId="0" fontId="21" fillId="0" borderId="162" xfId="3" applyFont="1" applyBorder="1" applyAlignment="1">
      <alignment vertical="center"/>
    </xf>
    <xf numFmtId="0" fontId="21" fillId="0" borderId="163" xfId="3" applyFont="1" applyBorder="1" applyAlignment="1">
      <alignment vertical="center"/>
    </xf>
    <xf numFmtId="0" fontId="21" fillId="0" borderId="164" xfId="3" applyFont="1" applyBorder="1" applyAlignment="1">
      <alignment vertical="center"/>
    </xf>
    <xf numFmtId="0" fontId="36" fillId="0" borderId="36" xfId="3" applyFont="1" applyBorder="1" applyAlignment="1">
      <alignment vertical="center" shrinkToFit="1"/>
    </xf>
    <xf numFmtId="0" fontId="21" fillId="0" borderId="162" xfId="3" applyFont="1" applyBorder="1" applyAlignment="1">
      <alignment vertical="center" shrinkToFit="1"/>
    </xf>
    <xf numFmtId="0" fontId="36" fillId="0" borderId="143" xfId="3" applyFont="1" applyBorder="1" applyAlignment="1">
      <alignment vertical="center"/>
    </xf>
    <xf numFmtId="0" fontId="36" fillId="0" borderId="144" xfId="3" applyFont="1" applyBorder="1" applyAlignment="1">
      <alignment vertical="center"/>
    </xf>
    <xf numFmtId="0" fontId="36" fillId="0" borderId="145" xfId="3" applyFont="1" applyBorder="1" applyAlignment="1">
      <alignment vertical="center"/>
    </xf>
    <xf numFmtId="0" fontId="29" fillId="0" borderId="11" xfId="3" applyFont="1" applyBorder="1" applyAlignment="1">
      <alignment vertical="center" wrapText="1"/>
    </xf>
    <xf numFmtId="0" fontId="29" fillId="0" borderId="34" xfId="3" applyFont="1" applyBorder="1" applyAlignment="1">
      <alignment vertical="center" wrapText="1"/>
    </xf>
    <xf numFmtId="0" fontId="36" fillId="0" borderId="27" xfId="3" applyFont="1" applyBorder="1" applyAlignment="1">
      <alignment vertical="center" wrapText="1"/>
    </xf>
    <xf numFmtId="0" fontId="21" fillId="0" borderId="31" xfId="3" applyFont="1" applyBorder="1" applyAlignment="1">
      <alignment vertical="center" wrapText="1"/>
    </xf>
    <xf numFmtId="0" fontId="21" fillId="0" borderId="26" xfId="3" applyFont="1" applyBorder="1" applyAlignment="1">
      <alignment vertical="center"/>
    </xf>
    <xf numFmtId="0" fontId="36" fillId="0" borderId="39" xfId="3" applyFont="1" applyBorder="1" applyAlignment="1">
      <alignment vertical="center"/>
    </xf>
    <xf numFmtId="0" fontId="21" fillId="0" borderId="166" xfId="3" applyFont="1" applyBorder="1" applyAlignment="1">
      <alignment vertical="center"/>
    </xf>
    <xf numFmtId="0" fontId="36" fillId="0" borderId="14" xfId="3" applyFont="1" applyBorder="1" applyAlignment="1">
      <alignment vertical="center" wrapText="1"/>
    </xf>
    <xf numFmtId="0" fontId="21" fillId="0" borderId="14" xfId="3" applyFont="1" applyBorder="1" applyAlignment="1">
      <alignment vertical="center"/>
    </xf>
    <xf numFmtId="0" fontId="21" fillId="0" borderId="167" xfId="3" applyFont="1" applyBorder="1" applyAlignment="1">
      <alignment vertical="center"/>
    </xf>
    <xf numFmtId="0" fontId="29" fillId="0" borderId="14" xfId="3" applyFont="1" applyBorder="1" applyAlignment="1">
      <alignment horizontal="left" vertical="center" wrapText="1"/>
    </xf>
    <xf numFmtId="0" fontId="21" fillId="0" borderId="14" xfId="3" applyFont="1" applyBorder="1" applyAlignment="1">
      <alignment horizontal="left" vertical="center"/>
    </xf>
    <xf numFmtId="0" fontId="21" fillId="0" borderId="28" xfId="3" applyFont="1" applyBorder="1" applyAlignment="1">
      <alignment horizontal="left" vertical="center"/>
    </xf>
    <xf numFmtId="0" fontId="21" fillId="2" borderId="157" xfId="3" applyFont="1" applyFill="1" applyBorder="1" applyAlignment="1">
      <alignment horizontal="center" vertical="center"/>
    </xf>
    <xf numFmtId="0" fontId="21" fillId="2" borderId="158" xfId="3" applyFont="1" applyFill="1" applyBorder="1" applyAlignment="1">
      <alignment horizontal="center" vertical="center"/>
    </xf>
    <xf numFmtId="0" fontId="21" fillId="2" borderId="159" xfId="3" applyFont="1" applyFill="1" applyBorder="1" applyAlignment="1">
      <alignment horizontal="center" vertical="center"/>
    </xf>
    <xf numFmtId="0" fontId="21" fillId="0" borderId="11" xfId="3" applyFont="1" applyBorder="1" applyAlignment="1">
      <alignment horizontal="left" vertical="center" wrapText="1"/>
    </xf>
    <xf numFmtId="0" fontId="21" fillId="0" borderId="155" xfId="3" applyFont="1" applyBorder="1" applyAlignment="1">
      <alignment horizontal="center" vertical="center"/>
    </xf>
    <xf numFmtId="0" fontId="21" fillId="0" borderId="161" xfId="3" applyFont="1" applyBorder="1" applyAlignment="1">
      <alignment horizontal="center" vertical="center"/>
    </xf>
    <xf numFmtId="0" fontId="21" fillId="0" borderId="143" xfId="3" applyFont="1" applyBorder="1" applyAlignment="1">
      <alignment horizontal="center" vertical="center"/>
    </xf>
    <xf numFmtId="0" fontId="21" fillId="0" borderId="144" xfId="3" applyFont="1" applyBorder="1" applyAlignment="1">
      <alignment horizontal="center" vertical="center"/>
    </xf>
    <xf numFmtId="0" fontId="21" fillId="0" borderId="145" xfId="3" applyFont="1" applyBorder="1" applyAlignment="1">
      <alignment horizontal="center" vertical="center"/>
    </xf>
    <xf numFmtId="0" fontId="29" fillId="0" borderId="14" xfId="3" applyFont="1" applyBorder="1" applyAlignment="1">
      <alignment horizontal="left" vertical="center"/>
    </xf>
    <xf numFmtId="0" fontId="37" fillId="0" borderId="143" xfId="3" applyFont="1" applyBorder="1" applyAlignment="1">
      <alignment vertical="center"/>
    </xf>
    <xf numFmtId="0" fontId="37" fillId="0" borderId="144" xfId="3" applyFont="1" applyBorder="1" applyAlignment="1">
      <alignment vertical="center"/>
    </xf>
    <xf numFmtId="0" fontId="37" fillId="0" borderId="145" xfId="3" applyFont="1" applyBorder="1" applyAlignment="1">
      <alignment vertical="center"/>
    </xf>
    <xf numFmtId="0" fontId="70" fillId="0" borderId="27" xfId="0" applyFont="1" applyBorder="1" applyAlignment="1">
      <alignment horizontal="left" vertical="center" wrapText="1"/>
    </xf>
    <xf numFmtId="0" fontId="70" fillId="0" borderId="31" xfId="0" applyFont="1" applyBorder="1" applyAlignment="1">
      <alignment horizontal="left" vertical="center" wrapText="1"/>
    </xf>
    <xf numFmtId="0" fontId="70" fillId="0" borderId="26" xfId="0" applyFont="1" applyBorder="1" applyAlignment="1">
      <alignment horizontal="left" vertical="center" wrapText="1"/>
    </xf>
    <xf numFmtId="0" fontId="29" fillId="2" borderId="36" xfId="3" applyFont="1" applyFill="1" applyBorder="1" applyAlignment="1">
      <alignment horizontal="center" vertical="center" shrinkToFit="1"/>
    </xf>
    <xf numFmtId="0" fontId="21" fillId="0" borderId="37" xfId="3" applyFont="1" applyBorder="1" applyAlignment="1">
      <alignment horizontal="center" vertical="center" shrinkToFit="1"/>
    </xf>
    <xf numFmtId="0" fontId="21" fillId="0" borderId="38" xfId="3" applyFont="1" applyBorder="1" applyAlignment="1">
      <alignment horizontal="center" vertical="center" shrinkToFit="1"/>
    </xf>
    <xf numFmtId="0" fontId="70" fillId="0" borderId="27" xfId="0" applyFont="1" applyBorder="1" applyAlignment="1">
      <alignment horizontal="center" vertical="center" shrinkToFit="1"/>
    </xf>
    <xf numFmtId="0" fontId="70" fillId="0" borderId="31" xfId="0" applyFont="1" applyBorder="1" applyAlignment="1">
      <alignment horizontal="center" vertical="center" shrinkToFit="1"/>
    </xf>
    <xf numFmtId="0" fontId="70" fillId="0" borderId="26" xfId="0" applyFont="1" applyBorder="1" applyAlignment="1">
      <alignment horizontal="center" vertical="center" shrinkToFit="1"/>
    </xf>
    <xf numFmtId="0" fontId="21" fillId="2" borderId="28" xfId="3" applyFont="1" applyFill="1" applyBorder="1" applyAlignment="1">
      <alignment vertical="center"/>
    </xf>
    <xf numFmtId="0" fontId="21" fillId="2" borderId="16" xfId="3" applyFont="1" applyFill="1" applyBorder="1" applyAlignment="1">
      <alignment vertical="center"/>
    </xf>
    <xf numFmtId="0" fontId="21" fillId="2" borderId="169" xfId="3" applyFont="1" applyFill="1" applyBorder="1" applyAlignment="1">
      <alignment vertical="center"/>
    </xf>
    <xf numFmtId="0" fontId="21" fillId="2" borderId="170" xfId="3" applyFont="1" applyFill="1" applyBorder="1" applyAlignment="1">
      <alignment vertical="center"/>
    </xf>
    <xf numFmtId="0" fontId="30" fillId="0" borderId="0" xfId="3" applyFont="1" applyAlignment="1">
      <alignment horizontal="left" vertical="top" wrapText="1"/>
    </xf>
    <xf numFmtId="0" fontId="30" fillId="0" borderId="147" xfId="3" applyFont="1" applyBorder="1" applyAlignment="1">
      <alignment horizontal="left" vertical="top" wrapText="1"/>
    </xf>
    <xf numFmtId="0" fontId="30" fillId="0" borderId="149" xfId="3" applyFont="1" applyBorder="1" applyAlignment="1">
      <alignment horizontal="left" vertical="top" wrapText="1"/>
    </xf>
    <xf numFmtId="0" fontId="30" fillId="0" borderId="151" xfId="3" applyFont="1" applyBorder="1" applyAlignment="1">
      <alignment horizontal="left" vertical="top" wrapText="1"/>
    </xf>
    <xf numFmtId="0" fontId="30" fillId="0" borderId="153" xfId="3" applyFont="1" applyBorder="1" applyAlignment="1">
      <alignment horizontal="left" vertical="top" wrapText="1"/>
    </xf>
    <xf numFmtId="0" fontId="30" fillId="0" borderId="41" xfId="3" applyFont="1" applyBorder="1" applyAlignment="1">
      <alignment horizontal="center" vertical="center" shrinkToFit="1"/>
    </xf>
    <xf numFmtId="0" fontId="30" fillId="0" borderId="25" xfId="3" applyFont="1" applyBorder="1" applyAlignment="1">
      <alignment horizontal="center" vertical="center" shrinkToFit="1"/>
    </xf>
    <xf numFmtId="0" fontId="21" fillId="0" borderId="147" xfId="3" applyFont="1" applyBorder="1" applyAlignment="1">
      <alignment horizontal="left" vertical="top" wrapText="1"/>
    </xf>
    <xf numFmtId="0" fontId="21" fillId="0" borderId="149" xfId="3" applyFont="1" applyBorder="1" applyAlignment="1">
      <alignment horizontal="left" vertical="top" wrapText="1"/>
    </xf>
    <xf numFmtId="0" fontId="30" fillId="0" borderId="147" xfId="3" applyFont="1" applyBorder="1" applyAlignment="1">
      <alignment vertical="center" wrapText="1"/>
    </xf>
    <xf numFmtId="0" fontId="30" fillId="0" borderId="149" xfId="3" applyFont="1" applyBorder="1" applyAlignment="1">
      <alignment vertical="center" wrapText="1"/>
    </xf>
    <xf numFmtId="0" fontId="30" fillId="0" borderId="149" xfId="3" applyFont="1" applyBorder="1" applyAlignment="1">
      <alignment vertical="top" wrapText="1"/>
    </xf>
    <xf numFmtId="0" fontId="30" fillId="0" borderId="42" xfId="3" applyFont="1" applyBorder="1" applyAlignment="1">
      <alignment horizontal="center" vertical="center"/>
    </xf>
    <xf numFmtId="0" fontId="30" fillId="0" borderId="41" xfId="3" applyFont="1" applyBorder="1" applyAlignment="1">
      <alignment horizontal="center" vertical="center"/>
    </xf>
    <xf numFmtId="0" fontId="30" fillId="0" borderId="25" xfId="3" applyFont="1" applyBorder="1" applyAlignment="1">
      <alignment horizontal="center" vertical="center"/>
    </xf>
    <xf numFmtId="0" fontId="30" fillId="0" borderId="31" xfId="3" applyFont="1" applyBorder="1" applyAlignment="1">
      <alignment horizontal="left" vertical="top" wrapText="1"/>
    </xf>
    <xf numFmtId="0" fontId="30" fillId="0" borderId="26" xfId="3" applyFont="1" applyBorder="1" applyAlignment="1">
      <alignment horizontal="left" vertical="top" wrapText="1"/>
    </xf>
    <xf numFmtId="0" fontId="29" fillId="0" borderId="11" xfId="3" applyFont="1" applyBorder="1" applyAlignment="1">
      <alignment horizontal="center" vertical="center" shrinkToFit="1"/>
    </xf>
    <xf numFmtId="0" fontId="29" fillId="0" borderId="148" xfId="3" applyFont="1" applyBorder="1" applyAlignment="1">
      <alignment horizontal="left" vertical="center" wrapText="1"/>
    </xf>
    <xf numFmtId="0" fontId="30" fillId="0" borderId="147" xfId="3" applyFont="1" applyBorder="1" applyAlignment="1">
      <alignment horizontal="left" vertical="center"/>
    </xf>
    <xf numFmtId="0" fontId="21" fillId="0" borderId="147" xfId="3" applyFont="1" applyBorder="1" applyAlignment="1">
      <alignment horizontal="left" vertical="center"/>
    </xf>
    <xf numFmtId="0" fontId="21" fillId="0" borderId="149" xfId="3" applyFont="1" applyBorder="1" applyAlignment="1">
      <alignment horizontal="left" vertical="center"/>
    </xf>
    <xf numFmtId="0" fontId="29" fillId="0" borderId="36" xfId="3" applyFont="1" applyBorder="1" applyAlignment="1">
      <alignment horizontal="center" vertical="center"/>
    </xf>
    <xf numFmtId="0" fontId="29" fillId="0" borderId="27" xfId="3" applyFont="1" applyBorder="1" applyAlignment="1">
      <alignment horizontal="center" vertical="center"/>
    </xf>
    <xf numFmtId="0" fontId="30" fillId="0" borderId="34" xfId="3" applyFont="1" applyBorder="1" applyAlignment="1">
      <alignment horizontal="left" vertical="top" wrapText="1"/>
    </xf>
    <xf numFmtId="0" fontId="70" fillId="0" borderId="25" xfId="0" applyFont="1" applyBorder="1">
      <alignment vertical="center"/>
    </xf>
    <xf numFmtId="0" fontId="70" fillId="0" borderId="37" xfId="0" applyFont="1" applyBorder="1" applyAlignment="1">
      <alignment horizontal="left" vertical="center" wrapText="1"/>
    </xf>
    <xf numFmtId="0" fontId="70" fillId="0" borderId="38" xfId="0" applyFont="1" applyBorder="1" applyAlignment="1">
      <alignment horizontal="left" vertical="center" wrapText="1"/>
    </xf>
    <xf numFmtId="0" fontId="70" fillId="0" borderId="37" xfId="0" applyFont="1" applyBorder="1" applyAlignment="1">
      <alignment horizontal="center" vertical="center"/>
    </xf>
    <xf numFmtId="0" fontId="70" fillId="0" borderId="38" xfId="0" applyFont="1" applyBorder="1" applyAlignment="1">
      <alignment horizontal="center" vertical="center"/>
    </xf>
    <xf numFmtId="0" fontId="70" fillId="0" borderId="27" xfId="0" applyFont="1" applyBorder="1" applyAlignment="1">
      <alignment horizontal="center" vertical="center"/>
    </xf>
    <xf numFmtId="0" fontId="70" fillId="0" borderId="31" xfId="0" applyFont="1" applyBorder="1" applyAlignment="1">
      <alignment horizontal="center" vertical="center"/>
    </xf>
    <xf numFmtId="0" fontId="70" fillId="0" borderId="26" xfId="0" applyFont="1" applyBorder="1" applyAlignment="1">
      <alignment horizontal="center" vertical="center"/>
    </xf>
    <xf numFmtId="0" fontId="29" fillId="2" borderId="36" xfId="3" applyFont="1" applyFill="1" applyBorder="1" applyAlignment="1">
      <alignment horizontal="left" vertical="top"/>
    </xf>
    <xf numFmtId="0" fontId="29" fillId="2" borderId="37" xfId="3" applyFont="1" applyFill="1" applyBorder="1" applyAlignment="1">
      <alignment horizontal="left" vertical="top"/>
    </xf>
    <xf numFmtId="0" fontId="29" fillId="2" borderId="38" xfId="3" applyFont="1" applyFill="1" applyBorder="1" applyAlignment="1">
      <alignment horizontal="left" vertical="top"/>
    </xf>
    <xf numFmtId="0" fontId="29" fillId="2" borderId="143" xfId="3" applyFont="1" applyFill="1" applyBorder="1" applyAlignment="1">
      <alignment horizontal="left" vertical="top"/>
    </xf>
    <xf numFmtId="0" fontId="29" fillId="2" borderId="144" xfId="3" applyFont="1" applyFill="1" applyBorder="1" applyAlignment="1">
      <alignment horizontal="left" vertical="top"/>
    </xf>
    <xf numFmtId="0" fontId="29" fillId="2" borderId="145" xfId="3" applyFont="1" applyFill="1" applyBorder="1" applyAlignment="1">
      <alignment horizontal="left" vertical="top"/>
    </xf>
    <xf numFmtId="0" fontId="29" fillId="0" borderId="14" xfId="3" applyFont="1" applyBorder="1" applyAlignment="1">
      <alignment horizontal="center" vertical="center" shrinkToFit="1"/>
    </xf>
    <xf numFmtId="0" fontId="29" fillId="2" borderId="14" xfId="3" applyFont="1" applyFill="1" applyBorder="1" applyAlignment="1">
      <alignment horizontal="center" vertical="center"/>
    </xf>
    <xf numFmtId="0" fontId="37" fillId="0" borderId="14" xfId="3" applyFont="1" applyBorder="1" applyAlignment="1">
      <alignment horizontal="center" vertical="center" shrinkToFit="1"/>
    </xf>
    <xf numFmtId="0" fontId="51" fillId="0" borderId="42" xfId="3" applyFont="1" applyBorder="1" applyAlignment="1">
      <alignment horizontal="center" vertical="center"/>
    </xf>
    <xf numFmtId="0" fontId="51" fillId="0" borderId="25" xfId="3" applyFont="1" applyBorder="1" applyAlignment="1">
      <alignment horizontal="center" vertical="center"/>
    </xf>
    <xf numFmtId="0" fontId="43" fillId="2" borderId="36" xfId="3" applyFont="1" applyFill="1" applyBorder="1" applyAlignment="1">
      <alignment horizontal="center" vertical="center"/>
    </xf>
    <xf numFmtId="0" fontId="43" fillId="2" borderId="37" xfId="3" applyFont="1" applyFill="1" applyBorder="1" applyAlignment="1">
      <alignment horizontal="center" vertical="center"/>
    </xf>
    <xf numFmtId="0" fontId="43" fillId="2" borderId="38" xfId="3" applyFont="1" applyFill="1" applyBorder="1" applyAlignment="1">
      <alignment horizontal="center" vertical="center"/>
    </xf>
    <xf numFmtId="0" fontId="43" fillId="2" borderId="27" xfId="3" applyFont="1" applyFill="1" applyBorder="1" applyAlignment="1">
      <alignment horizontal="center" vertical="center"/>
    </xf>
    <xf numFmtId="0" fontId="43" fillId="2" borderId="31" xfId="3" applyFont="1" applyFill="1" applyBorder="1" applyAlignment="1">
      <alignment horizontal="center" vertical="center"/>
    </xf>
    <xf numFmtId="0" fontId="43" fillId="2" borderId="26" xfId="3" applyFont="1" applyFill="1" applyBorder="1" applyAlignment="1">
      <alignment horizontal="center" vertical="center"/>
    </xf>
    <xf numFmtId="0" fontId="21" fillId="2" borderId="207" xfId="3" applyFont="1" applyFill="1" applyBorder="1" applyAlignment="1">
      <alignment horizontal="center" vertical="center"/>
    </xf>
    <xf numFmtId="0" fontId="21" fillId="2" borderId="208" xfId="3" applyFont="1" applyFill="1" applyBorder="1" applyAlignment="1">
      <alignment horizontal="center" vertical="center"/>
    </xf>
    <xf numFmtId="0" fontId="21" fillId="2" borderId="209" xfId="3" applyFont="1" applyFill="1" applyBorder="1" applyAlignment="1">
      <alignment horizontal="center" vertical="center"/>
    </xf>
    <xf numFmtId="0" fontId="21" fillId="2" borderId="210" xfId="3" applyFont="1" applyFill="1" applyBorder="1" applyAlignment="1">
      <alignment horizontal="center" vertical="center"/>
    </xf>
    <xf numFmtId="0" fontId="21" fillId="2" borderId="211" xfId="3" applyFont="1" applyFill="1" applyBorder="1" applyAlignment="1">
      <alignment horizontal="center" vertical="center"/>
    </xf>
    <xf numFmtId="0" fontId="21" fillId="2" borderId="212" xfId="3" applyFont="1" applyFill="1" applyBorder="1" applyAlignment="1">
      <alignment horizontal="center" vertical="center"/>
    </xf>
    <xf numFmtId="0" fontId="29" fillId="0" borderId="0" xfId="3" applyFont="1" applyAlignment="1">
      <alignment horizontal="left" vertical="top" wrapText="1"/>
    </xf>
    <xf numFmtId="0" fontId="70" fillId="0" borderId="11" xfId="0" applyFont="1" applyBorder="1" applyAlignment="1">
      <alignment horizontal="center" vertical="center"/>
    </xf>
    <xf numFmtId="0" fontId="51" fillId="6" borderId="72" xfId="3" applyFont="1" applyFill="1" applyBorder="1" applyAlignment="1">
      <alignment vertical="center"/>
    </xf>
    <xf numFmtId="0" fontId="31" fillId="6" borderId="28" xfId="3" applyFont="1" applyFill="1" applyBorder="1"/>
    <xf numFmtId="0" fontId="31" fillId="6" borderId="16" xfId="3" applyFont="1" applyFill="1" applyBorder="1"/>
    <xf numFmtId="0" fontId="73" fillId="0" borderId="213" xfId="5" applyFont="1" applyBorder="1" applyAlignment="1">
      <alignment horizontal="center" vertical="center"/>
    </xf>
    <xf numFmtId="0" fontId="73" fillId="0" borderId="217" xfId="5" applyFont="1" applyBorder="1" applyAlignment="1">
      <alignment horizontal="center" vertical="center"/>
    </xf>
    <xf numFmtId="0" fontId="73" fillId="0" borderId="223" xfId="5" applyFont="1" applyBorder="1" applyAlignment="1">
      <alignment horizontal="center" vertical="center"/>
    </xf>
    <xf numFmtId="0" fontId="31" fillId="0" borderId="147" xfId="3" applyFont="1" applyBorder="1" applyAlignment="1">
      <alignment horizontal="left" vertical="center" wrapText="1"/>
    </xf>
    <xf numFmtId="0" fontId="31" fillId="0" borderId="151" xfId="3" applyFont="1" applyBorder="1" applyAlignment="1">
      <alignment horizontal="left" vertical="center" wrapText="1"/>
    </xf>
    <xf numFmtId="0" fontId="29" fillId="0" borderId="11" xfId="3" applyFont="1" applyBorder="1" applyAlignment="1">
      <alignment horizontal="left" wrapText="1"/>
    </xf>
    <xf numFmtId="0" fontId="21" fillId="0" borderId="0" xfId="3" applyFont="1" applyAlignment="1">
      <alignment horizontal="left" wrapText="1"/>
    </xf>
    <xf numFmtId="0" fontId="21" fillId="0" borderId="34" xfId="3" applyFont="1" applyBorder="1" applyAlignment="1">
      <alignment horizontal="left" wrapText="1"/>
    </xf>
    <xf numFmtId="0" fontId="29" fillId="0" borderId="36" xfId="3" applyFont="1" applyBorder="1" applyAlignment="1">
      <alignment horizontal="left" vertical="center"/>
    </xf>
    <xf numFmtId="0" fontId="29" fillId="0" borderId="37" xfId="3" applyFont="1" applyBorder="1" applyAlignment="1">
      <alignment horizontal="left" vertical="center"/>
    </xf>
    <xf numFmtId="0" fontId="29" fillId="0" borderId="38" xfId="3" applyFont="1" applyBorder="1" applyAlignment="1">
      <alignment horizontal="left" vertical="center"/>
    </xf>
    <xf numFmtId="0" fontId="29" fillId="0" borderId="27" xfId="3" applyFont="1" applyBorder="1" applyAlignment="1">
      <alignment horizontal="left" vertical="center"/>
    </xf>
    <xf numFmtId="0" fontId="29" fillId="0" borderId="31" xfId="3" applyFont="1" applyBorder="1" applyAlignment="1">
      <alignment horizontal="left" vertical="center"/>
    </xf>
    <xf numFmtId="0" fontId="29" fillId="0" borderId="26" xfId="3" applyFont="1" applyBorder="1" applyAlignment="1">
      <alignment horizontal="left" vertical="center"/>
    </xf>
    <xf numFmtId="0" fontId="21" fillId="0" borderId="151" xfId="3" applyFont="1" applyBorder="1" applyAlignment="1">
      <alignment vertical="center" wrapText="1"/>
    </xf>
    <xf numFmtId="0" fontId="21" fillId="0" borderId="153" xfId="3" applyFont="1" applyBorder="1" applyAlignment="1">
      <alignment vertical="center" wrapText="1"/>
    </xf>
    <xf numFmtId="0" fontId="29" fillId="0" borderId="155" xfId="3" applyFont="1" applyBorder="1" applyAlignment="1">
      <alignment horizontal="left" vertical="center" wrapText="1"/>
    </xf>
    <xf numFmtId="0" fontId="29" fillId="0" borderId="161" xfId="3" applyFont="1" applyBorder="1" applyAlignment="1">
      <alignment horizontal="left" vertical="center" wrapText="1"/>
    </xf>
    <xf numFmtId="0" fontId="36" fillId="0" borderId="25" xfId="3" applyFont="1" applyBorder="1" applyAlignment="1">
      <alignment horizontal="center" vertical="center" shrinkToFit="1"/>
    </xf>
    <xf numFmtId="0" fontId="29" fillId="0" borderId="42" xfId="3" applyFont="1" applyBorder="1" applyAlignment="1">
      <alignment vertical="center"/>
    </xf>
    <xf numFmtId="0" fontId="29" fillId="0" borderId="41" xfId="3" applyFont="1" applyBorder="1" applyAlignment="1">
      <alignment vertical="center"/>
    </xf>
    <xf numFmtId="0" fontId="21" fillId="0" borderId="25" xfId="3" applyFont="1" applyBorder="1" applyAlignment="1">
      <alignment vertical="center"/>
    </xf>
    <xf numFmtId="0" fontId="21" fillId="2" borderId="36" xfId="3" applyFont="1" applyFill="1" applyBorder="1" applyAlignment="1">
      <alignment vertical="center"/>
    </xf>
    <xf numFmtId="0" fontId="21" fillId="2" borderId="37" xfId="3" applyFont="1" applyFill="1" applyBorder="1" applyAlignment="1">
      <alignment vertical="center"/>
    </xf>
    <xf numFmtId="0" fontId="21" fillId="2" borderId="38" xfId="3" applyFont="1" applyFill="1" applyBorder="1" applyAlignment="1">
      <alignment vertical="center"/>
    </xf>
    <xf numFmtId="0" fontId="21" fillId="2" borderId="143" xfId="3" applyFont="1" applyFill="1" applyBorder="1" applyAlignment="1">
      <alignment vertical="center"/>
    </xf>
    <xf numFmtId="0" fontId="21" fillId="2" borderId="144" xfId="3" applyFont="1" applyFill="1" applyBorder="1" applyAlignment="1">
      <alignment vertical="center"/>
    </xf>
    <xf numFmtId="0" fontId="21" fillId="2" borderId="145" xfId="3" applyFont="1" applyFill="1" applyBorder="1" applyAlignment="1">
      <alignment vertical="center"/>
    </xf>
    <xf numFmtId="0" fontId="29" fillId="2" borderId="152" xfId="3" applyFont="1" applyFill="1" applyBorder="1" applyAlignment="1">
      <alignment horizontal="center" vertical="center"/>
    </xf>
    <xf numFmtId="0" fontId="29" fillId="2" borderId="151" xfId="3" applyFont="1" applyFill="1" applyBorder="1" applyAlignment="1">
      <alignment horizontal="center" vertical="center"/>
    </xf>
    <xf numFmtId="0" fontId="29" fillId="2" borderId="153" xfId="3" applyFont="1" applyFill="1" applyBorder="1" applyAlignment="1">
      <alignment horizontal="center" vertical="center"/>
    </xf>
    <xf numFmtId="0" fontId="29" fillId="0" borderId="25" xfId="3" applyFont="1" applyBorder="1" applyAlignment="1">
      <alignment vertical="center"/>
    </xf>
    <xf numFmtId="0" fontId="21" fillId="0" borderId="0" xfId="3" applyFont="1" applyAlignment="1">
      <alignment horizontal="left" vertical="center"/>
    </xf>
    <xf numFmtId="0" fontId="21" fillId="0" borderId="34" xfId="3" applyFont="1" applyBorder="1" applyAlignment="1">
      <alignment horizontal="left" vertical="center"/>
    </xf>
    <xf numFmtId="0" fontId="29" fillId="0" borderId="14" xfId="4" applyFont="1" applyBorder="1" applyAlignment="1">
      <alignment horizontal="center" vertical="center"/>
    </xf>
    <xf numFmtId="0" fontId="29" fillId="0" borderId="14" xfId="4" applyFont="1" applyBorder="1" applyAlignment="1">
      <alignment horizontal="left" vertical="center" wrapText="1"/>
    </xf>
    <xf numFmtId="0" fontId="29" fillId="2" borderId="36" xfId="4" applyFont="1" applyFill="1" applyBorder="1" applyAlignment="1">
      <alignment horizontal="center"/>
    </xf>
    <xf numFmtId="0" fontId="29" fillId="2" borderId="37" xfId="4" applyFont="1" applyFill="1" applyBorder="1" applyAlignment="1">
      <alignment horizontal="center"/>
    </xf>
    <xf numFmtId="0" fontId="29" fillId="2" borderId="38" xfId="4" applyFont="1" applyFill="1" applyBorder="1" applyAlignment="1">
      <alignment horizontal="center"/>
    </xf>
    <xf numFmtId="0" fontId="29" fillId="2" borderId="27" xfId="4" applyFont="1" applyFill="1" applyBorder="1" applyAlignment="1">
      <alignment horizontal="center"/>
    </xf>
    <xf numFmtId="0" fontId="29" fillId="2" borderId="31" xfId="4" applyFont="1" applyFill="1" applyBorder="1" applyAlignment="1">
      <alignment horizontal="center"/>
    </xf>
    <xf numFmtId="0" fontId="29" fillId="2" borderId="26" xfId="4" applyFont="1" applyFill="1" applyBorder="1" applyAlignment="1">
      <alignment horizontal="center"/>
    </xf>
    <xf numFmtId="0" fontId="21" fillId="0" borderId="147" xfId="3" applyFont="1" applyBorder="1" applyAlignment="1">
      <alignment horizontal="center" vertical="center"/>
    </xf>
    <xf numFmtId="0" fontId="21" fillId="0" borderId="149" xfId="3" applyFont="1" applyBorder="1" applyAlignment="1">
      <alignment horizontal="center" vertical="center"/>
    </xf>
    <xf numFmtId="0" fontId="29" fillId="2" borderId="14" xfId="4" applyFont="1" applyFill="1" applyBorder="1" applyAlignment="1">
      <alignment horizontal="center"/>
    </xf>
    <xf numFmtId="0" fontId="29" fillId="0" borderId="42" xfId="4" applyFont="1" applyBorder="1" applyAlignment="1">
      <alignment horizontal="center" vertical="center"/>
    </xf>
    <xf numFmtId="0" fontId="29" fillId="0" borderId="31" xfId="4" applyFont="1" applyBorder="1" applyAlignment="1">
      <alignment horizontal="center" vertical="center"/>
    </xf>
    <xf numFmtId="0" fontId="29" fillId="0" borderId="0" xfId="4" applyFont="1" applyAlignment="1">
      <alignment horizontal="center" vertical="center"/>
    </xf>
    <xf numFmtId="0" fontId="29" fillId="0" borderId="151" xfId="3" applyFont="1" applyBorder="1" applyAlignment="1">
      <alignment horizontal="left" vertical="center"/>
    </xf>
    <xf numFmtId="0" fontId="31" fillId="0" borderId="151" xfId="3" applyFont="1" applyBorder="1" applyAlignment="1">
      <alignment horizontal="left" vertical="center"/>
    </xf>
    <xf numFmtId="0" fontId="21" fillId="2" borderId="151" xfId="3" applyFont="1" applyFill="1" applyBorder="1" applyAlignment="1">
      <alignment horizontal="center" vertical="center"/>
    </xf>
    <xf numFmtId="0" fontId="21" fillId="2" borderId="153" xfId="3" applyFont="1" applyFill="1" applyBorder="1" applyAlignment="1">
      <alignment horizontal="center" vertical="center"/>
    </xf>
    <xf numFmtId="0" fontId="21" fillId="0" borderId="0" xfId="4" applyFont="1" applyAlignment="1">
      <alignment horizontal="center" vertical="center"/>
    </xf>
    <xf numFmtId="0" fontId="21" fillId="0" borderId="31" xfId="4" applyFont="1" applyBorder="1" applyAlignment="1">
      <alignment horizontal="center" vertical="center"/>
    </xf>
    <xf numFmtId="0" fontId="29" fillId="6" borderId="14" xfId="3" applyFont="1" applyFill="1" applyBorder="1" applyAlignment="1">
      <alignment horizontal="left" vertical="center"/>
    </xf>
    <xf numFmtId="0" fontId="29" fillId="0" borderId="28" xfId="3" applyFont="1" applyBorder="1" applyAlignment="1">
      <alignment horizontal="center" vertical="center"/>
    </xf>
    <xf numFmtId="0" fontId="29" fillId="2" borderId="72" xfId="3" applyFont="1" applyFill="1" applyBorder="1" applyAlignment="1">
      <alignment horizontal="center" vertical="center"/>
    </xf>
    <xf numFmtId="0" fontId="29" fillId="2" borderId="28" xfId="3" applyFont="1" applyFill="1" applyBorder="1" applyAlignment="1">
      <alignment horizontal="center" vertical="center"/>
    </xf>
    <xf numFmtId="0" fontId="29" fillId="2" borderId="16" xfId="3" applyFont="1" applyFill="1" applyBorder="1" applyAlignment="1">
      <alignment horizontal="center" vertical="center"/>
    </xf>
    <xf numFmtId="0" fontId="29" fillId="0" borderId="139" xfId="3" applyFont="1" applyBorder="1" applyAlignment="1">
      <alignment horizontal="left" vertical="center" wrapText="1"/>
    </xf>
    <xf numFmtId="0" fontId="21" fillId="0" borderId="140" xfId="3" applyFont="1" applyBorder="1" applyAlignment="1">
      <alignment horizontal="left" vertical="center" wrapText="1"/>
    </xf>
    <xf numFmtId="0" fontId="29" fillId="2" borderId="140" xfId="3" applyFont="1" applyFill="1" applyBorder="1" applyAlignment="1">
      <alignment horizontal="left" vertical="center" wrapText="1"/>
    </xf>
    <xf numFmtId="0" fontId="21" fillId="2" borderId="140" xfId="3" applyFont="1" applyFill="1" applyBorder="1" applyAlignment="1">
      <alignment horizontal="left" vertical="center" wrapText="1"/>
    </xf>
    <xf numFmtId="0" fontId="21" fillId="2" borderId="141" xfId="3" applyFont="1" applyFill="1" applyBorder="1" applyAlignment="1">
      <alignment horizontal="left" vertical="center" wrapText="1"/>
    </xf>
    <xf numFmtId="0" fontId="78" fillId="0" borderId="0" xfId="3" applyFont="1" applyAlignment="1">
      <alignment horizontal="center"/>
    </xf>
    <xf numFmtId="0" fontId="79" fillId="0" borderId="0" xfId="3" applyFont="1" applyAlignment="1">
      <alignment horizontal="center" vertical="center"/>
    </xf>
    <xf numFmtId="0" fontId="81" fillId="0" borderId="36" xfId="3" applyFont="1" applyBorder="1" applyAlignment="1">
      <alignment horizontal="left" vertical="center"/>
    </xf>
    <xf numFmtId="0" fontId="81" fillId="0" borderId="37" xfId="3" applyFont="1" applyBorder="1" applyAlignment="1">
      <alignment horizontal="left" vertical="center"/>
    </xf>
    <xf numFmtId="0" fontId="34" fillId="0" borderId="11" xfId="3" applyFont="1" applyBorder="1" applyAlignment="1">
      <alignment horizontal="center" vertical="center"/>
    </xf>
    <xf numFmtId="0" fontId="34" fillId="0" borderId="0" xfId="3" applyFont="1" applyAlignment="1">
      <alignment horizontal="center" vertical="center"/>
    </xf>
    <xf numFmtId="0" fontId="34" fillId="0" borderId="121" xfId="3" applyFont="1" applyBorder="1" applyAlignment="1">
      <alignment horizontal="center" vertical="center"/>
    </xf>
    <xf numFmtId="0" fontId="34" fillId="0" borderId="27" xfId="3" applyFont="1" applyBorder="1" applyAlignment="1">
      <alignment horizontal="center" vertical="center"/>
    </xf>
    <xf numFmtId="0" fontId="34" fillId="0" borderId="31" xfId="3" applyFont="1" applyBorder="1" applyAlignment="1">
      <alignment horizontal="center" vertical="center"/>
    </xf>
    <xf numFmtId="0" fontId="34" fillId="0" borderId="123" xfId="3" applyFont="1" applyBorder="1" applyAlignment="1">
      <alignment horizontal="center" vertical="center"/>
    </xf>
    <xf numFmtId="0" fontId="83" fillId="0" borderId="122" xfId="3" applyFont="1" applyBorder="1" applyAlignment="1">
      <alignment horizontal="left" vertical="center"/>
    </xf>
    <xf numFmtId="0" fontId="83" fillId="0" borderId="0" xfId="3" applyFont="1" applyAlignment="1">
      <alignment horizontal="left" vertical="center"/>
    </xf>
    <xf numFmtId="0" fontId="83" fillId="0" borderId="34" xfId="3" applyFont="1" applyBorder="1" applyAlignment="1">
      <alignment horizontal="left" vertical="center"/>
    </xf>
    <xf numFmtId="0" fontId="83" fillId="0" borderId="124" xfId="3" applyFont="1" applyBorder="1" applyAlignment="1">
      <alignment horizontal="left" vertical="center"/>
    </xf>
    <xf numFmtId="0" fontId="83" fillId="0" borderId="31" xfId="3" applyFont="1" applyBorder="1" applyAlignment="1">
      <alignment horizontal="left" vertical="center"/>
    </xf>
    <xf numFmtId="0" fontId="83" fillId="0" borderId="26" xfId="3" applyFont="1" applyBorder="1" applyAlignment="1">
      <alignment horizontal="left" vertical="center"/>
    </xf>
    <xf numFmtId="0" fontId="34" fillId="0" borderId="36" xfId="3" applyFont="1" applyBorder="1" applyAlignment="1">
      <alignment horizontal="center" vertical="center"/>
    </xf>
    <xf numFmtId="0" fontId="21" fillId="0" borderId="37" xfId="3" applyFont="1" applyBorder="1" applyAlignment="1">
      <alignment horizontal="center" vertical="center"/>
    </xf>
    <xf numFmtId="0" fontId="21" fillId="0" borderId="125" xfId="3" applyFont="1" applyBorder="1" applyAlignment="1">
      <alignment horizontal="center" vertical="center"/>
    </xf>
    <xf numFmtId="0" fontId="21" fillId="0" borderId="127" xfId="3" applyFont="1" applyBorder="1" applyAlignment="1">
      <alignment horizontal="center" vertical="center"/>
    </xf>
    <xf numFmtId="0" fontId="21" fillId="0" borderId="128" xfId="3" applyFont="1" applyBorder="1" applyAlignment="1">
      <alignment horizontal="center" vertical="center"/>
    </xf>
    <xf numFmtId="0" fontId="21" fillId="0" borderId="129" xfId="3" applyFont="1" applyBorder="1" applyAlignment="1">
      <alignment horizontal="center" vertical="center"/>
    </xf>
    <xf numFmtId="0" fontId="34" fillId="0" borderId="126" xfId="3" applyFont="1" applyBorder="1" applyAlignment="1">
      <alignment horizontal="center" vertical="center"/>
    </xf>
    <xf numFmtId="0" fontId="34" fillId="0" borderId="37" xfId="3" applyFont="1" applyBorder="1" applyAlignment="1">
      <alignment horizontal="center" vertical="center"/>
    </xf>
    <xf numFmtId="0" fontId="34" fillId="0" borderId="38" xfId="3" applyFont="1" applyBorder="1" applyAlignment="1">
      <alignment horizontal="center" vertical="center"/>
    </xf>
    <xf numFmtId="0" fontId="34" fillId="0" borderId="130" xfId="3" applyFont="1" applyBorder="1" applyAlignment="1">
      <alignment horizontal="center" vertical="center"/>
    </xf>
    <xf numFmtId="0" fontId="34" fillId="0" borderId="128" xfId="3" applyFont="1" applyBorder="1" applyAlignment="1">
      <alignment horizontal="center" vertical="center"/>
    </xf>
    <xf numFmtId="0" fontId="34" fillId="0" borderId="131" xfId="3" applyFont="1" applyBorder="1" applyAlignment="1">
      <alignment horizontal="center" vertical="center"/>
    </xf>
    <xf numFmtId="0" fontId="29" fillId="0" borderId="132" xfId="3" applyFont="1" applyBorder="1" applyAlignment="1">
      <alignment horizontal="center" vertical="center"/>
    </xf>
    <xf numFmtId="0" fontId="29" fillId="0" borderId="133" xfId="3" applyFont="1" applyBorder="1" applyAlignment="1">
      <alignment horizontal="center" vertical="center"/>
    </xf>
    <xf numFmtId="0" fontId="29" fillId="0" borderId="136" xfId="3" applyFont="1" applyBorder="1" applyAlignment="1">
      <alignment horizontal="center" vertical="center"/>
    </xf>
    <xf numFmtId="0" fontId="29" fillId="0" borderId="11" xfId="3" applyFont="1" applyBorder="1" applyAlignment="1">
      <alignment horizontal="center" vertical="center"/>
    </xf>
    <xf numFmtId="0" fontId="29" fillId="0" borderId="0" xfId="3" applyFont="1" applyAlignment="1">
      <alignment horizontal="center" vertical="center"/>
    </xf>
    <xf numFmtId="0" fontId="29" fillId="0" borderId="34" xfId="3" applyFont="1" applyBorder="1" applyAlignment="1">
      <alignment horizontal="center" vertical="center"/>
    </xf>
    <xf numFmtId="0" fontId="29" fillId="0" borderId="31" xfId="3" applyFont="1" applyBorder="1" applyAlignment="1">
      <alignment horizontal="center" vertical="center"/>
    </xf>
    <xf numFmtId="0" fontId="29" fillId="0" borderId="26" xfId="3" applyFont="1" applyBorder="1" applyAlignment="1">
      <alignment horizontal="center" vertical="center"/>
    </xf>
    <xf numFmtId="0" fontId="85" fillId="0" borderId="132" xfId="3" applyFont="1" applyBorder="1" applyAlignment="1">
      <alignment horizontal="left" vertical="center"/>
    </xf>
    <xf numFmtId="0" fontId="85" fillId="0" borderId="133" xfId="3" applyFont="1" applyBorder="1" applyAlignment="1">
      <alignment horizontal="left" vertical="center"/>
    </xf>
    <xf numFmtId="0" fontId="85" fillId="0" borderId="136" xfId="3" applyFont="1" applyBorder="1" applyAlignment="1">
      <alignment horizontal="left" vertical="center"/>
    </xf>
    <xf numFmtId="0" fontId="85" fillId="0" borderId="11" xfId="3" applyFont="1" applyBorder="1" applyAlignment="1">
      <alignment horizontal="left" vertical="center"/>
    </xf>
    <xf numFmtId="0" fontId="85" fillId="0" borderId="0" xfId="3" applyFont="1" applyAlignment="1">
      <alignment horizontal="left" vertical="center"/>
    </xf>
    <xf numFmtId="0" fontId="85" fillId="0" borderId="34" xfId="3" applyFont="1" applyBorder="1" applyAlignment="1">
      <alignment horizontal="left" vertical="center"/>
    </xf>
    <xf numFmtId="0" fontId="85" fillId="0" borderId="27" xfId="3" applyFont="1" applyBorder="1" applyAlignment="1">
      <alignment horizontal="left" vertical="center"/>
    </xf>
    <xf numFmtId="0" fontId="85" fillId="0" borderId="31" xfId="3" applyFont="1" applyBorder="1" applyAlignment="1">
      <alignment horizontal="left" vertical="center"/>
    </xf>
    <xf numFmtId="0" fontId="85" fillId="0" borderId="26" xfId="3" applyFont="1" applyBorder="1" applyAlignment="1">
      <alignment horizontal="left" vertical="center"/>
    </xf>
    <xf numFmtId="0" fontId="29" fillId="0" borderId="37" xfId="3" applyFont="1" applyBorder="1" applyAlignment="1">
      <alignment horizontal="center" vertical="center"/>
    </xf>
    <xf numFmtId="0" fontId="29" fillId="0" borderId="38" xfId="3" applyFont="1" applyBorder="1" applyAlignment="1">
      <alignment horizontal="center" vertical="center"/>
    </xf>
    <xf numFmtId="0" fontId="36" fillId="0" borderId="36" xfId="3" applyFont="1" applyBorder="1" applyAlignment="1">
      <alignment horizontal="left"/>
    </xf>
    <xf numFmtId="0" fontId="36" fillId="0" borderId="37" xfId="3" applyFont="1" applyBorder="1" applyAlignment="1">
      <alignment horizontal="left"/>
    </xf>
    <xf numFmtId="0" fontId="30" fillId="0" borderId="11" xfId="3" applyFont="1" applyBorder="1" applyAlignment="1">
      <alignment horizontal="center" vertical="center"/>
    </xf>
    <xf numFmtId="0" fontId="30" fillId="0" borderId="34" xfId="3" applyFont="1" applyBorder="1" applyAlignment="1">
      <alignment horizontal="center" vertical="center"/>
    </xf>
    <xf numFmtId="0" fontId="30" fillId="0" borderId="27" xfId="3" applyFont="1" applyBorder="1" applyAlignment="1">
      <alignment horizontal="center" vertical="center"/>
    </xf>
    <xf numFmtId="0" fontId="30" fillId="0" borderId="31" xfId="3" applyFont="1" applyBorder="1" applyAlignment="1">
      <alignment horizontal="center" vertical="center"/>
    </xf>
    <xf numFmtId="0" fontId="30" fillId="0" borderId="26" xfId="3" applyFont="1" applyBorder="1" applyAlignment="1">
      <alignment horizontal="center" vertical="center"/>
    </xf>
    <xf numFmtId="0" fontId="30" fillId="0" borderId="36" xfId="3" applyFont="1" applyBorder="1" applyAlignment="1">
      <alignment horizontal="center" vertical="center"/>
    </xf>
    <xf numFmtId="0" fontId="30" fillId="0" borderId="37" xfId="3" applyFont="1" applyBorder="1" applyAlignment="1">
      <alignment horizontal="center" vertical="center"/>
    </xf>
    <xf numFmtId="0" fontId="30" fillId="0" borderId="38" xfId="3" applyFont="1" applyBorder="1" applyAlignment="1">
      <alignment horizontal="center" vertical="center"/>
    </xf>
    <xf numFmtId="0" fontId="82" fillId="0" borderId="36" xfId="3" applyFont="1" applyBorder="1" applyAlignment="1">
      <alignment horizontal="center" vertical="center"/>
    </xf>
    <xf numFmtId="0" fontId="82" fillId="0" borderId="37" xfId="3" applyFont="1" applyBorder="1" applyAlignment="1">
      <alignment horizontal="center" vertical="center"/>
    </xf>
    <xf numFmtId="0" fontId="82" fillId="0" borderId="27" xfId="3" applyFont="1" applyBorder="1" applyAlignment="1">
      <alignment horizontal="center" vertical="center"/>
    </xf>
    <xf numFmtId="0" fontId="82" fillId="0" borderId="31" xfId="3" applyFont="1" applyBorder="1" applyAlignment="1">
      <alignment horizontal="center" vertical="center"/>
    </xf>
    <xf numFmtId="0" fontId="82" fillId="0" borderId="38" xfId="3" applyFont="1" applyBorder="1" applyAlignment="1">
      <alignment horizontal="center" vertical="center"/>
    </xf>
    <xf numFmtId="0" fontId="82" fillId="0" borderId="26" xfId="3" applyFont="1" applyBorder="1" applyAlignment="1">
      <alignment horizontal="center" vertical="center"/>
    </xf>
    <xf numFmtId="0" fontId="36" fillId="0" borderId="27" xfId="3" applyFont="1" applyBorder="1" applyAlignment="1">
      <alignment horizontal="center" vertical="center"/>
    </xf>
    <xf numFmtId="0" fontId="36" fillId="0" borderId="31" xfId="3" applyFont="1" applyBorder="1" applyAlignment="1">
      <alignment horizontal="center" vertical="center"/>
    </xf>
    <xf numFmtId="0" fontId="36" fillId="0" borderId="26" xfId="3" applyFont="1" applyBorder="1" applyAlignment="1">
      <alignment horizontal="center" vertical="center"/>
    </xf>
    <xf numFmtId="0" fontId="29" fillId="0" borderId="127" xfId="3" applyFont="1" applyBorder="1" applyAlignment="1">
      <alignment horizontal="center" vertical="center"/>
    </xf>
    <xf numFmtId="0" fontId="29" fillId="0" borderId="128" xfId="3" applyFont="1" applyBorder="1" applyAlignment="1">
      <alignment horizontal="center" vertical="center"/>
    </xf>
    <xf numFmtId="0" fontId="29" fillId="0" borderId="131" xfId="3" applyFont="1" applyBorder="1" applyAlignment="1">
      <alignment horizontal="center" vertical="center"/>
    </xf>
    <xf numFmtId="0" fontId="84" fillId="0" borderId="36" xfId="3" applyFont="1" applyBorder="1" applyAlignment="1">
      <alignment horizontal="left" vertical="center"/>
    </xf>
    <xf numFmtId="0" fontId="84" fillId="0" borderId="37" xfId="3" applyFont="1" applyBorder="1" applyAlignment="1">
      <alignment horizontal="left" vertical="center"/>
    </xf>
    <xf numFmtId="0" fontId="84" fillId="0" borderId="38" xfId="3" applyFont="1" applyBorder="1" applyAlignment="1">
      <alignment horizontal="left" vertical="center"/>
    </xf>
    <xf numFmtId="0" fontId="84" fillId="0" borderId="127" xfId="3" applyFont="1" applyBorder="1" applyAlignment="1">
      <alignment horizontal="left" vertical="center"/>
    </xf>
    <xf numFmtId="0" fontId="84" fillId="0" borderId="128" xfId="3" applyFont="1" applyBorder="1" applyAlignment="1">
      <alignment horizontal="left" vertical="center"/>
    </xf>
    <xf numFmtId="0" fontId="84" fillId="0" borderId="131" xfId="3" applyFont="1" applyBorder="1" applyAlignment="1">
      <alignment horizontal="left" vertical="center"/>
    </xf>
    <xf numFmtId="0" fontId="34" fillId="0" borderId="132" xfId="3" applyFont="1" applyBorder="1" applyAlignment="1">
      <alignment horizontal="center" vertical="center"/>
    </xf>
    <xf numFmtId="0" fontId="21" fillId="0" borderId="133" xfId="3" applyFont="1" applyBorder="1" applyAlignment="1">
      <alignment horizontal="center" vertical="center"/>
    </xf>
    <xf numFmtId="0" fontId="21" fillId="0" borderId="134" xfId="3" applyFont="1" applyBorder="1" applyAlignment="1">
      <alignment horizontal="center" vertical="center"/>
    </xf>
    <xf numFmtId="0" fontId="21" fillId="0" borderId="137" xfId="3" applyFont="1" applyBorder="1" applyAlignment="1">
      <alignment horizontal="center" vertical="center"/>
    </xf>
    <xf numFmtId="0" fontId="34" fillId="0" borderId="135" xfId="3" applyFont="1" applyBorder="1" applyAlignment="1">
      <alignment horizontal="center" vertical="center"/>
    </xf>
    <xf numFmtId="0" fontId="34" fillId="0" borderId="133" xfId="3" applyFont="1" applyBorder="1" applyAlignment="1">
      <alignment horizontal="center" vertical="center"/>
    </xf>
    <xf numFmtId="0" fontId="34" fillId="0" borderId="136" xfId="3" applyFont="1" applyBorder="1" applyAlignment="1">
      <alignment horizontal="center" vertical="center"/>
    </xf>
    <xf numFmtId="0" fontId="34" fillId="0" borderId="138" xfId="3" applyFont="1" applyBorder="1" applyAlignment="1">
      <alignment horizontal="center" vertical="center"/>
    </xf>
    <xf numFmtId="0" fontId="34" fillId="0" borderId="26" xfId="3" applyFont="1" applyBorder="1" applyAlignment="1">
      <alignment horizontal="center" vertical="center"/>
    </xf>
    <xf numFmtId="0" fontId="34" fillId="0" borderId="36" xfId="3" applyFont="1" applyBorder="1" applyAlignment="1">
      <alignment horizontal="center" vertical="center" textRotation="255"/>
    </xf>
    <xf numFmtId="0" fontId="21" fillId="0" borderId="38" xfId="3" applyFont="1" applyBorder="1" applyAlignment="1">
      <alignment horizontal="center" vertical="center" textRotation="255"/>
    </xf>
    <xf numFmtId="0" fontId="21" fillId="0" borderId="11" xfId="3" applyFont="1" applyBorder="1" applyAlignment="1">
      <alignment horizontal="center" vertical="center" textRotation="255"/>
    </xf>
    <xf numFmtId="0" fontId="21" fillId="0" borderId="34" xfId="3" applyFont="1" applyBorder="1" applyAlignment="1">
      <alignment horizontal="center" vertical="center" textRotation="255"/>
    </xf>
    <xf numFmtId="0" fontId="21" fillId="0" borderId="27" xfId="3" applyFont="1" applyBorder="1" applyAlignment="1">
      <alignment horizontal="center" vertical="center" textRotation="255"/>
    </xf>
    <xf numFmtId="0" fontId="21" fillId="0" borderId="26" xfId="3" applyFont="1" applyBorder="1" applyAlignment="1">
      <alignment horizontal="center" vertical="center" textRotation="255"/>
    </xf>
    <xf numFmtId="0" fontId="36" fillId="0" borderId="37" xfId="3" applyFont="1" applyBorder="1" applyAlignment="1">
      <alignment horizontal="center" vertical="center"/>
    </xf>
    <xf numFmtId="0" fontId="36" fillId="0" borderId="38" xfId="3" applyFont="1" applyBorder="1" applyAlignment="1">
      <alignment horizontal="center" vertical="center"/>
    </xf>
    <xf numFmtId="0" fontId="29" fillId="0" borderId="0" xfId="3" applyFont="1" applyAlignment="1">
      <alignment horizontal="left" wrapText="1"/>
    </xf>
    <xf numFmtId="0" fontId="29" fillId="2" borderId="142" xfId="3" applyFont="1" applyFill="1" applyBorder="1" applyAlignment="1">
      <alignment horizontal="left" vertical="center" wrapText="1"/>
    </xf>
    <xf numFmtId="0" fontId="21" fillId="2" borderId="28" xfId="3" applyFont="1" applyFill="1" applyBorder="1" applyAlignment="1">
      <alignment horizontal="left" vertical="center" wrapText="1"/>
    </xf>
    <xf numFmtId="0" fontId="21" fillId="2" borderId="16" xfId="3" applyFont="1" applyFill="1" applyBorder="1" applyAlignment="1">
      <alignment horizontal="left" vertical="center" wrapText="1"/>
    </xf>
    <xf numFmtId="0" fontId="29" fillId="0" borderId="28" xfId="3" applyFont="1" applyBorder="1" applyAlignment="1">
      <alignment horizontal="left" vertical="center" wrapText="1"/>
    </xf>
    <xf numFmtId="0" fontId="21" fillId="0" borderId="16" xfId="3" applyFont="1" applyBorder="1" applyAlignment="1">
      <alignment horizontal="left" vertical="center" wrapText="1"/>
    </xf>
    <xf numFmtId="0" fontId="86" fillId="0" borderId="36" xfId="3" applyFont="1" applyBorder="1" applyAlignment="1">
      <alignment horizontal="center" vertical="center" shrinkToFit="1"/>
    </xf>
    <xf numFmtId="0" fontId="86" fillId="0" borderId="37" xfId="3" applyFont="1" applyBorder="1" applyAlignment="1">
      <alignment horizontal="center" vertical="center" shrinkToFit="1"/>
    </xf>
    <xf numFmtId="0" fontId="86" fillId="0" borderId="38" xfId="3" applyFont="1" applyBorder="1" applyAlignment="1">
      <alignment horizontal="center" vertical="center" shrinkToFit="1"/>
    </xf>
    <xf numFmtId="0" fontId="86" fillId="0" borderId="11" xfId="3" applyFont="1" applyBorder="1" applyAlignment="1">
      <alignment horizontal="center" vertical="center" shrinkToFit="1"/>
    </xf>
    <xf numFmtId="0" fontId="86" fillId="0" borderId="0" xfId="3" applyFont="1" applyAlignment="1">
      <alignment horizontal="center" vertical="center" shrinkToFit="1"/>
    </xf>
    <xf numFmtId="0" fontId="86" fillId="0" borderId="34" xfId="3" applyFont="1" applyBorder="1" applyAlignment="1">
      <alignment horizontal="center" vertical="center" shrinkToFit="1"/>
    </xf>
    <xf numFmtId="0" fontId="86" fillId="0" borderId="27" xfId="3" applyFont="1" applyBorder="1" applyAlignment="1">
      <alignment horizontal="center" vertical="center" shrinkToFit="1"/>
    </xf>
    <xf numFmtId="0" fontId="86" fillId="0" borderId="31" xfId="3" applyFont="1" applyBorder="1" applyAlignment="1">
      <alignment horizontal="center" vertical="center" shrinkToFit="1"/>
    </xf>
    <xf numFmtId="0" fontId="86" fillId="0" borderId="26" xfId="3" applyFont="1" applyBorder="1" applyAlignment="1">
      <alignment horizontal="center" vertical="center" shrinkToFit="1"/>
    </xf>
    <xf numFmtId="0" fontId="86" fillId="0" borderId="36" xfId="3" applyFont="1" applyBorder="1" applyAlignment="1">
      <alignment horizontal="center" vertical="center"/>
    </xf>
    <xf numFmtId="0" fontId="86" fillId="0" borderId="37" xfId="3" applyFont="1" applyBorder="1" applyAlignment="1">
      <alignment horizontal="center" vertical="center"/>
    </xf>
    <xf numFmtId="0" fontId="86" fillId="0" borderId="38" xfId="3" applyFont="1" applyBorder="1" applyAlignment="1">
      <alignment horizontal="center" vertical="center"/>
    </xf>
    <xf numFmtId="0" fontId="86" fillId="0" borderId="11" xfId="3" applyFont="1" applyBorder="1" applyAlignment="1">
      <alignment horizontal="center" vertical="center"/>
    </xf>
    <xf numFmtId="0" fontId="86" fillId="0" borderId="0" xfId="3" applyFont="1" applyAlignment="1">
      <alignment horizontal="center" vertical="center"/>
    </xf>
    <xf numFmtId="0" fontId="86" fillId="0" borderId="34" xfId="3" applyFont="1" applyBorder="1" applyAlignment="1">
      <alignment horizontal="center" vertical="center"/>
    </xf>
    <xf numFmtId="0" fontId="86" fillId="0" borderId="27" xfId="3" applyFont="1" applyBorder="1" applyAlignment="1">
      <alignment horizontal="center" vertical="center"/>
    </xf>
    <xf numFmtId="0" fontId="86" fillId="0" borderId="31" xfId="3" applyFont="1" applyBorder="1" applyAlignment="1">
      <alignment horizontal="center" vertical="center"/>
    </xf>
    <xf numFmtId="0" fontId="86" fillId="0" borderId="26" xfId="3" applyFont="1" applyBorder="1" applyAlignment="1">
      <alignment horizontal="center" vertical="center"/>
    </xf>
    <xf numFmtId="0" fontId="34" fillId="0" borderId="0" xfId="3" applyFont="1" applyAlignment="1">
      <alignment horizontal="left" vertical="center" wrapText="1"/>
    </xf>
    <xf numFmtId="0" fontId="21" fillId="2" borderId="36" xfId="3" applyFont="1" applyFill="1" applyBorder="1" applyAlignment="1">
      <alignment horizontal="center"/>
    </xf>
    <xf numFmtId="0" fontId="21" fillId="2" borderId="37" xfId="3" applyFont="1" applyFill="1" applyBorder="1" applyAlignment="1">
      <alignment horizontal="center"/>
    </xf>
    <xf numFmtId="0" fontId="21" fillId="2" borderId="38" xfId="3" applyFont="1" applyFill="1" applyBorder="1" applyAlignment="1">
      <alignment horizontal="center"/>
    </xf>
    <xf numFmtId="0" fontId="21" fillId="2" borderId="11" xfId="3" applyFont="1" applyFill="1" applyBorder="1" applyAlignment="1">
      <alignment horizontal="center"/>
    </xf>
    <xf numFmtId="0" fontId="21" fillId="2" borderId="0" xfId="3" applyFont="1" applyFill="1" applyAlignment="1">
      <alignment horizontal="center"/>
    </xf>
    <xf numFmtId="0" fontId="21" fillId="2" borderId="34" xfId="3" applyFont="1" applyFill="1" applyBorder="1" applyAlignment="1">
      <alignment horizontal="center"/>
    </xf>
    <xf numFmtId="0" fontId="21" fillId="0" borderId="11" xfId="3" applyFont="1" applyBorder="1" applyAlignment="1">
      <alignment horizontal="center"/>
    </xf>
    <xf numFmtId="0" fontId="21" fillId="0" borderId="0" xfId="3" applyFont="1" applyAlignment="1">
      <alignment horizontal="center"/>
    </xf>
    <xf numFmtId="0" fontId="21" fillId="0" borderId="34" xfId="3" applyFont="1" applyBorder="1" applyAlignment="1">
      <alignment horizontal="center"/>
    </xf>
    <xf numFmtId="0" fontId="21" fillId="0" borderId="27" xfId="3" applyFont="1" applyBorder="1" applyAlignment="1">
      <alignment horizontal="center"/>
    </xf>
    <xf numFmtId="0" fontId="21" fillId="0" borderId="31" xfId="3" applyFont="1" applyBorder="1" applyAlignment="1">
      <alignment horizontal="center"/>
    </xf>
    <xf numFmtId="0" fontId="21" fillId="0" borderId="26" xfId="3" applyFont="1" applyBorder="1" applyAlignment="1">
      <alignment horizontal="center"/>
    </xf>
    <xf numFmtId="0" fontId="76" fillId="0" borderId="214" xfId="5" applyFont="1" applyBorder="1" applyAlignment="1">
      <alignment horizontal="center" vertical="center" wrapText="1"/>
    </xf>
    <xf numFmtId="0" fontId="76" fillId="0" borderId="215" xfId="5" applyFont="1" applyBorder="1" applyAlignment="1">
      <alignment horizontal="center" vertical="center" wrapText="1"/>
    </xf>
    <xf numFmtId="0" fontId="76" fillId="0" borderId="216" xfId="5" applyFont="1" applyBorder="1" applyAlignment="1">
      <alignment horizontal="center" vertical="center" wrapText="1"/>
    </xf>
    <xf numFmtId="0" fontId="76" fillId="0" borderId="220" xfId="5" applyFont="1" applyBorder="1" applyAlignment="1">
      <alignment horizontal="center" vertical="center" wrapText="1"/>
    </xf>
    <xf numFmtId="0" fontId="76" fillId="0" borderId="222" xfId="5" applyFont="1" applyBorder="1" applyAlignment="1">
      <alignment horizontal="center" vertical="center" wrapText="1"/>
    </xf>
    <xf numFmtId="0" fontId="76" fillId="0" borderId="221" xfId="5" applyFont="1" applyBorder="1" applyAlignment="1">
      <alignment horizontal="center" vertical="center" wrapText="1"/>
    </xf>
    <xf numFmtId="0" fontId="76" fillId="0" borderId="214" xfId="5" applyFont="1" applyBorder="1" applyAlignment="1">
      <alignment horizontal="left" vertical="center" wrapText="1"/>
    </xf>
    <xf numFmtId="0" fontId="76" fillId="0" borderId="215" xfId="5" applyFont="1" applyBorder="1" applyAlignment="1">
      <alignment horizontal="left" vertical="center" wrapText="1"/>
    </xf>
    <xf numFmtId="0" fontId="76" fillId="0" borderId="216" xfId="5" applyFont="1" applyBorder="1" applyAlignment="1">
      <alignment horizontal="left" vertical="center" wrapText="1"/>
    </xf>
    <xf numFmtId="0" fontId="76" fillId="0" borderId="218" xfId="5" applyFont="1" applyBorder="1" applyAlignment="1">
      <alignment horizontal="left" vertical="center" wrapText="1"/>
    </xf>
    <xf numFmtId="0" fontId="76" fillId="0" borderId="222" xfId="5" applyFont="1" applyBorder="1" applyAlignment="1">
      <alignment horizontal="left" vertical="center" wrapText="1"/>
    </xf>
    <xf numFmtId="0" fontId="76" fillId="0" borderId="221" xfId="5" applyFont="1" applyBorder="1" applyAlignment="1">
      <alignment horizontal="left" vertical="center" wrapText="1"/>
    </xf>
    <xf numFmtId="0" fontId="73" fillId="0" borderId="214" xfId="5" applyFont="1" applyBorder="1" applyAlignment="1">
      <alignment horizontal="left" vertical="center" wrapText="1"/>
    </xf>
    <xf numFmtId="0" fontId="73" fillId="0" borderId="215" xfId="5" applyFont="1" applyBorder="1" applyAlignment="1">
      <alignment horizontal="left" vertical="center" wrapText="1"/>
    </xf>
    <xf numFmtId="0" fontId="73" fillId="0" borderId="216" xfId="5" applyFont="1" applyBorder="1" applyAlignment="1">
      <alignment horizontal="left" vertical="center" wrapText="1"/>
    </xf>
    <xf numFmtId="0" fontId="73" fillId="0" borderId="218" xfId="5" applyFont="1" applyBorder="1" applyAlignment="1">
      <alignment horizontal="left" vertical="center" wrapText="1"/>
    </xf>
    <xf numFmtId="0" fontId="73" fillId="0" borderId="0" xfId="5" applyFont="1" applyBorder="1" applyAlignment="1">
      <alignment horizontal="left" vertical="center" wrapText="1"/>
    </xf>
    <xf numFmtId="0" fontId="73" fillId="0" borderId="219" xfId="5" applyFont="1" applyBorder="1" applyAlignment="1">
      <alignment horizontal="left" vertical="center" wrapText="1"/>
    </xf>
    <xf numFmtId="0" fontId="73" fillId="0" borderId="224" xfId="5" applyFont="1" applyBorder="1" applyAlignment="1">
      <alignment horizontal="left" vertical="center" wrapText="1"/>
    </xf>
    <xf numFmtId="0" fontId="73" fillId="0" borderId="225" xfId="5" applyFont="1" applyBorder="1" applyAlignment="1">
      <alignment horizontal="left" vertical="center" wrapText="1"/>
    </xf>
    <xf numFmtId="0" fontId="73" fillId="0" borderId="226" xfId="5" applyFont="1" applyBorder="1" applyAlignment="1">
      <alignment horizontal="left" vertical="center" wrapText="1"/>
    </xf>
    <xf numFmtId="0" fontId="73" fillId="0" borderId="220" xfId="5" applyFont="1" applyBorder="1" applyAlignment="1">
      <alignment horizontal="left" vertical="center" wrapText="1"/>
    </xf>
    <xf numFmtId="0" fontId="73" fillId="0" borderId="222" xfId="5" applyFont="1" applyBorder="1" applyAlignment="1">
      <alignment horizontal="left" vertical="center" wrapText="1"/>
    </xf>
    <xf numFmtId="0" fontId="73" fillId="0" borderId="221" xfId="5" applyFont="1" applyBorder="1" applyAlignment="1">
      <alignment horizontal="left" vertical="center" wrapText="1"/>
    </xf>
    <xf numFmtId="0" fontId="76" fillId="0" borderId="220" xfId="5" applyFont="1" applyBorder="1" applyAlignment="1">
      <alignment horizontal="left" vertical="center" wrapText="1"/>
    </xf>
    <xf numFmtId="0" fontId="29" fillId="0" borderId="25" xfId="0" applyFont="1" applyBorder="1" applyAlignment="1">
      <alignment horizontal="center" vertical="center"/>
    </xf>
    <xf numFmtId="0" fontId="70" fillId="0" borderId="37" xfId="0" applyFont="1" applyBorder="1" applyAlignment="1">
      <alignment horizontal="left" vertical="center"/>
    </xf>
    <xf numFmtId="0" fontId="70" fillId="0" borderId="38" xfId="0" applyFont="1" applyBorder="1" applyAlignment="1">
      <alignment horizontal="left" vertical="center"/>
    </xf>
    <xf numFmtId="0" fontId="70" fillId="0" borderId="27" xfId="0" applyFont="1" applyBorder="1" applyAlignment="1">
      <alignment horizontal="left" vertical="center"/>
    </xf>
    <xf numFmtId="0" fontId="70" fillId="0" borderId="31" xfId="0" applyFont="1" applyBorder="1" applyAlignment="1">
      <alignment horizontal="left" vertical="center"/>
    </xf>
    <xf numFmtId="0" fontId="70" fillId="0" borderId="26" xfId="0" applyFont="1" applyBorder="1" applyAlignment="1">
      <alignment horizontal="left" vertical="center"/>
    </xf>
    <xf numFmtId="0" fontId="9" fillId="2" borderId="0" xfId="0" applyFont="1" applyFill="1" applyAlignment="1" applyProtection="1">
      <alignment horizontal="center" vertical="center"/>
      <protection locked="0"/>
    </xf>
    <xf numFmtId="0" fontId="9" fillId="4" borderId="0" xfId="0" applyFont="1" applyFill="1" applyAlignment="1" applyProtection="1">
      <alignment horizontal="center" vertical="center"/>
      <protection locked="0"/>
    </xf>
    <xf numFmtId="0" fontId="9" fillId="5" borderId="0" xfId="0" applyFont="1" applyFill="1" applyAlignment="1" applyProtection="1">
      <alignment horizontal="center" vertical="center"/>
      <protection locked="0"/>
    </xf>
    <xf numFmtId="0" fontId="9" fillId="0" borderId="0" xfId="0" applyFont="1" applyAlignment="1">
      <alignment horizontal="center" vertical="center"/>
    </xf>
    <xf numFmtId="0" fontId="8" fillId="2" borderId="72" xfId="0" applyFont="1" applyFill="1" applyBorder="1" applyAlignment="1" applyProtection="1">
      <alignment horizontal="center" vertical="center"/>
      <protection locked="0"/>
    </xf>
    <xf numFmtId="0" fontId="8" fillId="4" borderId="28" xfId="0" applyFont="1" applyFill="1" applyBorder="1" applyAlignment="1" applyProtection="1">
      <alignment horizontal="center" vertical="center"/>
      <protection locked="0"/>
    </xf>
    <xf numFmtId="0" fontId="8" fillId="4" borderId="16" xfId="0" applyFont="1" applyFill="1" applyBorder="1" applyAlignment="1" applyProtection="1">
      <alignment horizontal="center" vertical="center"/>
      <protection locked="0"/>
    </xf>
    <xf numFmtId="20" fontId="8" fillId="5" borderId="72" xfId="0" applyNumberFormat="1" applyFont="1" applyFill="1" applyBorder="1" applyAlignment="1" applyProtection="1">
      <alignment horizontal="center" vertical="center"/>
      <protection locked="0"/>
    </xf>
    <xf numFmtId="20" fontId="8" fillId="5" borderId="28" xfId="0" applyNumberFormat="1" applyFont="1" applyFill="1" applyBorder="1" applyAlignment="1" applyProtection="1">
      <alignment horizontal="center" vertical="center"/>
      <protection locked="0"/>
    </xf>
    <xf numFmtId="20" fontId="8" fillId="5" borderId="16" xfId="0" applyNumberFormat="1" applyFont="1" applyFill="1" applyBorder="1" applyAlignment="1" applyProtection="1">
      <alignment horizontal="center" vertical="center"/>
      <protection locked="0"/>
    </xf>
    <xf numFmtId="4" fontId="8" fillId="0" borderId="72" xfId="0" applyNumberFormat="1" applyFont="1" applyBorder="1" applyAlignment="1">
      <alignment horizontal="center" vertical="center"/>
    </xf>
    <xf numFmtId="4" fontId="8" fillId="0" borderId="16" xfId="0" applyNumberFormat="1" applyFont="1" applyBorder="1" applyAlignment="1">
      <alignment horizontal="center" vertical="center"/>
    </xf>
    <xf numFmtId="0" fontId="8" fillId="0" borderId="0" xfId="0" applyFont="1" applyAlignment="1">
      <alignment horizontal="left" vertical="center"/>
    </xf>
    <xf numFmtId="0" fontId="8" fillId="0" borderId="34" xfId="0" applyFont="1" applyBorder="1" applyAlignment="1">
      <alignment horizontal="left" vertical="center"/>
    </xf>
    <xf numFmtId="20" fontId="55" fillId="5" borderId="72" xfId="0" applyNumberFormat="1" applyFont="1" applyFill="1" applyBorder="1" applyAlignment="1" applyProtection="1">
      <alignment horizontal="center" vertical="center"/>
      <protection locked="0"/>
    </xf>
    <xf numFmtId="20" fontId="55" fillId="5" borderId="28" xfId="0" applyNumberFormat="1" applyFont="1" applyFill="1" applyBorder="1" applyAlignment="1" applyProtection="1">
      <alignment horizontal="center" vertical="center"/>
      <protection locked="0"/>
    </xf>
    <xf numFmtId="20" fontId="55" fillId="5" borderId="16" xfId="0" applyNumberFormat="1" applyFont="1" applyFill="1" applyBorder="1" applyAlignment="1" applyProtection="1">
      <alignment horizontal="center" vertical="center"/>
      <protection locked="0"/>
    </xf>
    <xf numFmtId="0" fontId="9" fillId="0" borderId="11" xfId="0" applyFont="1" applyBorder="1" applyAlignment="1">
      <alignment horizontal="right" vertical="center"/>
    </xf>
    <xf numFmtId="0" fontId="9" fillId="0" borderId="0" xfId="0" applyFont="1" applyAlignment="1">
      <alignment horizontal="right" vertical="center"/>
    </xf>
    <xf numFmtId="0" fontId="9" fillId="7" borderId="72" xfId="0" applyFont="1" applyFill="1" applyBorder="1" applyAlignment="1">
      <alignment horizontal="center" vertical="center"/>
    </xf>
    <xf numFmtId="0" fontId="9" fillId="7" borderId="16" xfId="0" applyFont="1" applyFill="1" applyBorder="1" applyAlignment="1">
      <alignment horizontal="center" vertical="center"/>
    </xf>
    <xf numFmtId="0" fontId="8" fillId="5" borderId="72" xfId="0" applyFont="1" applyFill="1" applyBorder="1" applyAlignment="1" applyProtection="1">
      <alignment horizontal="center" vertical="center"/>
      <protection locked="0"/>
    </xf>
    <xf numFmtId="0" fontId="8" fillId="5" borderId="16" xfId="0" applyFont="1" applyFill="1" applyBorder="1" applyAlignment="1" applyProtection="1">
      <alignment horizontal="center" vertical="center"/>
      <protection locked="0"/>
    </xf>
    <xf numFmtId="0" fontId="8" fillId="3" borderId="72" xfId="0" applyFont="1" applyFill="1" applyBorder="1" applyAlignment="1">
      <alignment horizontal="center" vertical="center"/>
    </xf>
    <xf numFmtId="0" fontId="8" fillId="3" borderId="16" xfId="0" applyFont="1" applyFill="1" applyBorder="1" applyAlignment="1">
      <alignment horizontal="center" vertical="center"/>
    </xf>
    <xf numFmtId="0" fontId="8" fillId="5" borderId="28" xfId="0" applyFont="1" applyFill="1" applyBorder="1" applyAlignment="1" applyProtection="1">
      <alignment horizontal="center" vertical="center"/>
      <protection locked="0"/>
    </xf>
    <xf numFmtId="38" fontId="8" fillId="3" borderId="0" xfId="1" applyFont="1" applyFill="1" applyBorder="1" applyAlignment="1" applyProtection="1">
      <alignment horizontal="center" vertical="center"/>
    </xf>
    <xf numFmtId="0" fontId="5" fillId="0" borderId="10" xfId="0" applyFont="1" applyBorder="1" applyAlignment="1">
      <alignment horizontal="center" vertical="center" wrapText="1"/>
    </xf>
    <xf numFmtId="0" fontId="5" fillId="0" borderId="5" xfId="0" applyFont="1" applyBorder="1" applyAlignment="1">
      <alignment horizontal="center" vertical="center" wrapText="1"/>
    </xf>
    <xf numFmtId="0" fontId="5" fillId="0" borderId="6" xfId="0" applyFont="1" applyBorder="1" applyAlignment="1">
      <alignment horizontal="center" vertical="center" wrapText="1"/>
    </xf>
    <xf numFmtId="0" fontId="5" fillId="0" borderId="17" xfId="0" applyFont="1" applyBorder="1" applyAlignment="1">
      <alignment horizontal="center" vertical="center" wrapText="1"/>
    </xf>
    <xf numFmtId="0" fontId="5" fillId="0" borderId="0" xfId="0" applyFont="1" applyAlignment="1">
      <alignment horizontal="center" vertical="center" wrapText="1"/>
    </xf>
    <xf numFmtId="0" fontId="5" fillId="0" borderId="12" xfId="0" applyFont="1" applyBorder="1" applyAlignment="1">
      <alignment horizontal="center" vertical="center" wrapText="1"/>
    </xf>
    <xf numFmtId="0" fontId="5" fillId="0" borderId="24" xfId="0" applyFont="1" applyBorder="1" applyAlignment="1">
      <alignment horizontal="center" vertical="center" wrapText="1"/>
    </xf>
    <xf numFmtId="0" fontId="5" fillId="0" borderId="19" xfId="0" applyFont="1" applyBorder="1" applyAlignment="1">
      <alignment horizontal="center" vertical="center" wrapText="1"/>
    </xf>
    <xf numFmtId="0" fontId="5" fillId="0" borderId="20" xfId="0" applyFont="1" applyBorder="1" applyAlignment="1">
      <alignment horizontal="center" vertical="center" wrapText="1"/>
    </xf>
    <xf numFmtId="0" fontId="8" fillId="0" borderId="30" xfId="0" applyFont="1" applyBorder="1" applyAlignment="1">
      <alignment horizontal="center" vertical="center"/>
    </xf>
    <xf numFmtId="0" fontId="8" fillId="0" borderId="28" xfId="0" applyFont="1" applyBorder="1" applyAlignment="1">
      <alignment horizontal="center" vertical="center"/>
    </xf>
    <xf numFmtId="0" fontId="8" fillId="0" borderId="29" xfId="0" applyFont="1" applyBorder="1" applyAlignment="1">
      <alignment horizontal="center" vertical="center"/>
    </xf>
    <xf numFmtId="0" fontId="8" fillId="3" borderId="30" xfId="0" applyFont="1" applyFill="1" applyBorder="1" applyAlignment="1">
      <alignment horizontal="center" vertical="center"/>
    </xf>
    <xf numFmtId="0" fontId="8" fillId="3" borderId="28" xfId="0" applyFont="1" applyFill="1" applyBorder="1" applyAlignment="1">
      <alignment horizontal="center" vertical="center"/>
    </xf>
    <xf numFmtId="0" fontId="8" fillId="3" borderId="29" xfId="0" applyFont="1" applyFill="1" applyBorder="1" applyAlignment="1">
      <alignment horizontal="center" vertical="center"/>
    </xf>
    <xf numFmtId="0" fontId="8" fillId="0" borderId="78" xfId="0" applyFont="1" applyBorder="1" applyAlignment="1">
      <alignment horizontal="center" vertical="center"/>
    </xf>
    <xf numFmtId="0" fontId="8" fillId="0" borderId="79" xfId="0" applyFont="1" applyBorder="1" applyAlignment="1">
      <alignment horizontal="center" vertical="center"/>
    </xf>
    <xf numFmtId="0" fontId="8" fillId="0" borderId="80" xfId="0" applyFont="1" applyBorder="1" applyAlignment="1">
      <alignment horizontal="center" vertical="center"/>
    </xf>
    <xf numFmtId="0" fontId="8" fillId="0" borderId="10" xfId="0" applyFont="1" applyBorder="1" applyAlignment="1">
      <alignment horizontal="center" vertical="center" wrapText="1"/>
    </xf>
    <xf numFmtId="0" fontId="8" fillId="0" borderId="5" xfId="0" applyFont="1" applyBorder="1" applyAlignment="1">
      <alignment horizontal="center" vertical="center" wrapText="1"/>
    </xf>
    <xf numFmtId="0" fontId="8" fillId="0" borderId="35" xfId="0" applyFont="1" applyBorder="1" applyAlignment="1">
      <alignment horizontal="center" vertical="center" wrapText="1"/>
    </xf>
    <xf numFmtId="0" fontId="8" fillId="0" borderId="17" xfId="0" applyFont="1" applyBorder="1" applyAlignment="1">
      <alignment horizontal="center" vertical="center" wrapText="1"/>
    </xf>
    <xf numFmtId="0" fontId="8" fillId="0" borderId="0" xfId="0" applyFont="1" applyAlignment="1">
      <alignment horizontal="center" vertical="center" wrapText="1"/>
    </xf>
    <xf numFmtId="0" fontId="8" fillId="0" borderId="34" xfId="0" applyFont="1" applyBorder="1" applyAlignment="1">
      <alignment horizontal="center" vertical="center" wrapText="1"/>
    </xf>
    <xf numFmtId="0" fontId="8" fillId="0" borderId="24" xfId="0" applyFont="1" applyBorder="1" applyAlignment="1">
      <alignment horizontal="center" vertical="center" wrapText="1"/>
    </xf>
    <xf numFmtId="0" fontId="8" fillId="0" borderId="19" xfId="0" applyFont="1" applyBorder="1" applyAlignment="1">
      <alignment horizontal="center" vertical="center" wrapText="1"/>
    </xf>
    <xf numFmtId="0" fontId="8" fillId="0" borderId="33" xfId="0" applyFont="1" applyBorder="1" applyAlignment="1">
      <alignment horizontal="center" vertical="center" wrapText="1"/>
    </xf>
    <xf numFmtId="0" fontId="5" fillId="0" borderId="49" xfId="0" applyFont="1" applyBorder="1" applyAlignment="1">
      <alignment horizontal="center" vertical="center" wrapText="1"/>
    </xf>
    <xf numFmtId="0" fontId="5" fillId="0" borderId="41" xfId="0" applyFont="1" applyBorder="1" applyAlignment="1">
      <alignment horizontal="center" vertical="center" wrapText="1"/>
    </xf>
    <xf numFmtId="0" fontId="5" fillId="0" borderId="48" xfId="0" applyFont="1" applyBorder="1" applyAlignment="1">
      <alignment horizontal="center" vertical="center" wrapText="1"/>
    </xf>
    <xf numFmtId="0" fontId="8" fillId="0" borderId="4" xfId="0" applyFont="1" applyBorder="1" applyAlignment="1">
      <alignment horizontal="center" vertical="center" wrapText="1"/>
    </xf>
    <xf numFmtId="0" fontId="8" fillId="0" borderId="11" xfId="0" applyFont="1" applyBorder="1" applyAlignment="1">
      <alignment horizontal="center" vertical="center" wrapText="1"/>
    </xf>
    <xf numFmtId="0" fontId="8" fillId="0" borderId="18" xfId="0" applyFont="1" applyBorder="1" applyAlignment="1">
      <alignment horizontal="center" vertical="center" wrapText="1"/>
    </xf>
    <xf numFmtId="0" fontId="8" fillId="0" borderId="6" xfId="0" applyFont="1" applyBorder="1" applyAlignment="1">
      <alignment horizontal="center" vertical="center" wrapText="1"/>
    </xf>
    <xf numFmtId="0" fontId="8" fillId="0" borderId="12" xfId="0" applyFont="1" applyBorder="1" applyAlignment="1">
      <alignment horizontal="center" vertical="center" wrapText="1"/>
    </xf>
    <xf numFmtId="0" fontId="8" fillId="0" borderId="20" xfId="0" applyFont="1" applyBorder="1" applyAlignment="1">
      <alignment horizontal="center" vertical="center" wrapText="1"/>
    </xf>
    <xf numFmtId="0" fontId="8" fillId="0" borderId="84" xfId="0" applyFont="1" applyBorder="1" applyAlignment="1">
      <alignment horizontal="center" vertical="center" shrinkToFit="1"/>
    </xf>
    <xf numFmtId="0" fontId="8" fillId="0" borderId="77" xfId="0" applyFont="1" applyBorder="1" applyAlignment="1">
      <alignment horizontal="center" vertical="center" shrinkToFit="1"/>
    </xf>
    <xf numFmtId="0" fontId="8" fillId="2" borderId="10" xfId="0" applyFont="1" applyFill="1" applyBorder="1" applyAlignment="1" applyProtection="1">
      <alignment horizontal="center" vertical="center"/>
      <protection locked="0"/>
    </xf>
    <xf numFmtId="0" fontId="8" fillId="2" borderId="5" xfId="0" applyFont="1" applyFill="1" applyBorder="1" applyAlignment="1" applyProtection="1">
      <alignment horizontal="center" vertical="center"/>
      <protection locked="0"/>
    </xf>
    <xf numFmtId="0" fontId="8" fillId="2" borderId="35" xfId="0" applyFont="1" applyFill="1" applyBorder="1" applyAlignment="1" applyProtection="1">
      <alignment horizontal="center" vertical="center"/>
      <protection locked="0"/>
    </xf>
    <xf numFmtId="0" fontId="8" fillId="2" borderId="17" xfId="0" applyFont="1" applyFill="1" applyBorder="1" applyAlignment="1" applyProtection="1">
      <alignment horizontal="center" vertical="center"/>
      <protection locked="0"/>
    </xf>
    <xf numFmtId="0" fontId="8" fillId="2" borderId="0" xfId="0" applyFont="1" applyFill="1" applyAlignment="1" applyProtection="1">
      <alignment horizontal="center" vertical="center"/>
      <protection locked="0"/>
    </xf>
    <xf numFmtId="0" fontId="8" fillId="2" borderId="34" xfId="0" applyFont="1" applyFill="1" applyBorder="1" applyAlignment="1" applyProtection="1">
      <alignment horizontal="center" vertical="center"/>
      <protection locked="0"/>
    </xf>
    <xf numFmtId="0" fontId="8" fillId="2" borderId="43" xfId="0" applyFont="1" applyFill="1" applyBorder="1" applyAlignment="1" applyProtection="1">
      <alignment horizontal="center" vertical="center"/>
      <protection locked="0"/>
    </xf>
    <xf numFmtId="0" fontId="8" fillId="2" borderId="31" xfId="0" applyFont="1" applyFill="1" applyBorder="1" applyAlignment="1" applyProtection="1">
      <alignment horizontal="center" vertical="center"/>
      <protection locked="0"/>
    </xf>
    <xf numFmtId="0" fontId="8" fillId="2" borderId="26" xfId="0" applyFont="1" applyFill="1" applyBorder="1" applyAlignment="1" applyProtection="1">
      <alignment horizontal="center" vertical="center"/>
      <protection locked="0"/>
    </xf>
    <xf numFmtId="0" fontId="8" fillId="2" borderId="49" xfId="0" applyFont="1" applyFill="1" applyBorder="1" applyAlignment="1" applyProtection="1">
      <alignment horizontal="center" vertical="center" wrapText="1"/>
      <protection locked="0"/>
    </xf>
    <xf numFmtId="0" fontId="8" fillId="4" borderId="41" xfId="0" applyFont="1" applyFill="1" applyBorder="1" applyAlignment="1" applyProtection="1">
      <alignment horizontal="center" vertical="center" wrapText="1"/>
      <protection locked="0"/>
    </xf>
    <xf numFmtId="0" fontId="8" fillId="2" borderId="75" xfId="0" applyFont="1" applyFill="1" applyBorder="1" applyAlignment="1" applyProtection="1">
      <alignment horizontal="center" vertical="center" shrinkToFit="1"/>
      <protection locked="0"/>
    </xf>
    <xf numFmtId="0" fontId="8" fillId="4" borderId="8" xfId="0" applyFont="1" applyFill="1" applyBorder="1" applyAlignment="1" applyProtection="1">
      <alignment horizontal="center" vertical="center" shrinkToFit="1"/>
      <protection locked="0"/>
    </xf>
    <xf numFmtId="0" fontId="8" fillId="4" borderId="74" xfId="0" applyFont="1" applyFill="1" applyBorder="1" applyAlignment="1" applyProtection="1">
      <alignment horizontal="center" vertical="center" shrinkToFit="1"/>
      <protection locked="0"/>
    </xf>
    <xf numFmtId="0" fontId="8" fillId="4" borderId="72" xfId="0" applyFont="1" applyFill="1" applyBorder="1" applyAlignment="1" applyProtection="1">
      <alignment horizontal="center" vertical="center" shrinkToFit="1"/>
      <protection locked="0"/>
    </xf>
    <xf numFmtId="0" fontId="8" fillId="4" borderId="28" xfId="0" applyFont="1" applyFill="1" applyBorder="1" applyAlignment="1" applyProtection="1">
      <alignment horizontal="center" vertical="center" shrinkToFit="1"/>
      <protection locked="0"/>
    </xf>
    <xf numFmtId="0" fontId="8" fillId="4" borderId="16" xfId="0" applyFont="1" applyFill="1" applyBorder="1" applyAlignment="1" applyProtection="1">
      <alignment horizontal="center" vertical="center" shrinkToFit="1"/>
      <protection locked="0"/>
    </xf>
    <xf numFmtId="0" fontId="8" fillId="5" borderId="4" xfId="0" applyFont="1" applyFill="1" applyBorder="1" applyAlignment="1" applyProtection="1">
      <alignment horizontal="center" vertical="center" wrapText="1"/>
      <protection locked="0"/>
    </xf>
    <xf numFmtId="0" fontId="8" fillId="5" borderId="5" xfId="0" applyFont="1" applyFill="1" applyBorder="1" applyAlignment="1" applyProtection="1">
      <alignment horizontal="center" vertical="center" wrapText="1"/>
      <protection locked="0"/>
    </xf>
    <xf numFmtId="0" fontId="8" fillId="5" borderId="6" xfId="0" applyFont="1" applyFill="1" applyBorder="1" applyAlignment="1" applyProtection="1">
      <alignment horizontal="center" vertical="center" wrapText="1"/>
      <protection locked="0"/>
    </xf>
    <xf numFmtId="0" fontId="8" fillId="5" borderId="11" xfId="0" applyFont="1" applyFill="1" applyBorder="1" applyAlignment="1" applyProtection="1">
      <alignment horizontal="center" vertical="center" wrapText="1"/>
      <protection locked="0"/>
    </xf>
    <xf numFmtId="0" fontId="8" fillId="5" borderId="0" xfId="0" applyFont="1" applyFill="1" applyAlignment="1" applyProtection="1">
      <alignment horizontal="center" vertical="center" wrapText="1"/>
      <protection locked="0"/>
    </xf>
    <xf numFmtId="0" fontId="8" fillId="5" borderId="12" xfId="0" applyFont="1" applyFill="1" applyBorder="1" applyAlignment="1" applyProtection="1">
      <alignment horizontal="center" vertical="center" wrapText="1"/>
      <protection locked="0"/>
    </xf>
    <xf numFmtId="0" fontId="4" fillId="0" borderId="60" xfId="0" applyFont="1" applyBorder="1" applyAlignment="1">
      <alignment horizontal="center" vertical="center" wrapText="1"/>
    </xf>
    <xf numFmtId="0" fontId="4" fillId="0" borderId="61" xfId="0" applyFont="1" applyBorder="1" applyAlignment="1">
      <alignment horizontal="center" vertical="center" wrapText="1"/>
    </xf>
    <xf numFmtId="0" fontId="4" fillId="0" borderId="62" xfId="0" applyFont="1" applyBorder="1" applyAlignment="1">
      <alignment horizontal="center" vertical="center" wrapText="1"/>
    </xf>
    <xf numFmtId="0" fontId="8" fillId="0" borderId="10" xfId="0" quotePrefix="1" applyFont="1" applyBorder="1" applyAlignment="1">
      <alignment horizontal="center" vertical="center"/>
    </xf>
    <xf numFmtId="0" fontId="8" fillId="0" borderId="5" xfId="0" applyFont="1" applyBorder="1" applyAlignment="1">
      <alignment horizontal="center" vertical="center"/>
    </xf>
    <xf numFmtId="0" fontId="8" fillId="0" borderId="6" xfId="0" applyFont="1" applyBorder="1" applyAlignment="1">
      <alignment horizontal="center" vertical="center"/>
    </xf>
    <xf numFmtId="0" fontId="16" fillId="3" borderId="10" xfId="0" applyFont="1" applyFill="1" applyBorder="1" applyAlignment="1">
      <alignment horizontal="center" vertical="center" wrapText="1"/>
    </xf>
    <xf numFmtId="0" fontId="16" fillId="3" borderId="35" xfId="0" applyFont="1" applyFill="1" applyBorder="1" applyAlignment="1">
      <alignment horizontal="center" vertical="center" wrapText="1"/>
    </xf>
    <xf numFmtId="0" fontId="16" fillId="3" borderId="17" xfId="0" applyFont="1" applyFill="1" applyBorder="1" applyAlignment="1">
      <alignment horizontal="center" vertical="center" wrapText="1"/>
    </xf>
    <xf numFmtId="0" fontId="16" fillId="3" borderId="34" xfId="0" applyFont="1" applyFill="1" applyBorder="1" applyAlignment="1">
      <alignment horizontal="center" vertical="center" wrapText="1"/>
    </xf>
    <xf numFmtId="0" fontId="16" fillId="3" borderId="24" xfId="0" applyFont="1" applyFill="1" applyBorder="1" applyAlignment="1">
      <alignment horizontal="center" vertical="center" wrapText="1"/>
    </xf>
    <xf numFmtId="0" fontId="16" fillId="3" borderId="33" xfId="0" applyFont="1" applyFill="1" applyBorder="1" applyAlignment="1">
      <alignment horizontal="center" vertical="center" wrapText="1"/>
    </xf>
    <xf numFmtId="0" fontId="16" fillId="3" borderId="4" xfId="0" applyFont="1" applyFill="1" applyBorder="1" applyAlignment="1">
      <alignment horizontal="center" vertical="center" wrapText="1"/>
    </xf>
    <xf numFmtId="0" fontId="16" fillId="3" borderId="6" xfId="0" applyFont="1" applyFill="1" applyBorder="1" applyAlignment="1">
      <alignment horizontal="center" vertical="center" wrapText="1"/>
    </xf>
    <xf numFmtId="0" fontId="16" fillId="3" borderId="11" xfId="0" applyFont="1" applyFill="1" applyBorder="1" applyAlignment="1">
      <alignment horizontal="center" vertical="center" wrapText="1"/>
    </xf>
    <xf numFmtId="0" fontId="16" fillId="3" borderId="12" xfId="0" applyFont="1" applyFill="1" applyBorder="1" applyAlignment="1">
      <alignment horizontal="center" vertical="center" wrapText="1"/>
    </xf>
    <xf numFmtId="0" fontId="16" fillId="3" borderId="18" xfId="0" applyFont="1" applyFill="1" applyBorder="1" applyAlignment="1">
      <alignment horizontal="center" vertical="center" wrapText="1"/>
    </xf>
    <xf numFmtId="0" fontId="16" fillId="3" borderId="20" xfId="0" applyFont="1" applyFill="1" applyBorder="1" applyAlignment="1">
      <alignment horizontal="center" vertical="center" wrapText="1"/>
    </xf>
    <xf numFmtId="1" fontId="8" fillId="3" borderId="98" xfId="0" applyNumberFormat="1" applyFont="1" applyFill="1" applyBorder="1" applyAlignment="1">
      <alignment horizontal="center" vertical="center" wrapText="1"/>
    </xf>
    <xf numFmtId="1" fontId="8" fillId="3" borderId="99" xfId="0" applyNumberFormat="1" applyFont="1" applyFill="1" applyBorder="1" applyAlignment="1">
      <alignment horizontal="center" vertical="center" wrapText="1"/>
    </xf>
    <xf numFmtId="1" fontId="8" fillId="3" borderId="100" xfId="0" applyNumberFormat="1" applyFont="1" applyFill="1" applyBorder="1" applyAlignment="1">
      <alignment horizontal="center" vertical="center" wrapText="1"/>
    </xf>
    <xf numFmtId="1" fontId="8" fillId="3" borderId="101" xfId="0" applyNumberFormat="1" applyFont="1" applyFill="1" applyBorder="1" applyAlignment="1">
      <alignment horizontal="center" vertical="center" wrapText="1"/>
    </xf>
    <xf numFmtId="0" fontId="8" fillId="5" borderId="10" xfId="0" applyFont="1" applyFill="1" applyBorder="1" applyAlignment="1" applyProtection="1">
      <alignment horizontal="left" vertical="center" wrapText="1"/>
      <protection locked="0"/>
    </xf>
    <xf numFmtId="0" fontId="8" fillId="5" borderId="5" xfId="0" applyFont="1" applyFill="1" applyBorder="1" applyAlignment="1" applyProtection="1">
      <alignment horizontal="left" vertical="center" wrapText="1"/>
      <protection locked="0"/>
    </xf>
    <xf numFmtId="0" fontId="8" fillId="5" borderId="6" xfId="0" applyFont="1" applyFill="1" applyBorder="1" applyAlignment="1" applyProtection="1">
      <alignment horizontal="left" vertical="center" wrapText="1"/>
      <protection locked="0"/>
    </xf>
    <xf numFmtId="0" fontId="8" fillId="5" borderId="17" xfId="0" applyFont="1" applyFill="1" applyBorder="1" applyAlignment="1" applyProtection="1">
      <alignment horizontal="left" vertical="center" wrapText="1"/>
      <protection locked="0"/>
    </xf>
    <xf numFmtId="0" fontId="8" fillId="5" borderId="0" xfId="0" applyFont="1" applyFill="1" applyAlignment="1" applyProtection="1">
      <alignment horizontal="left" vertical="center" wrapText="1"/>
      <protection locked="0"/>
    </xf>
    <xf numFmtId="0" fontId="8" fillId="5" borderId="12" xfId="0" applyFont="1" applyFill="1" applyBorder="1" applyAlignment="1" applyProtection="1">
      <alignment horizontal="left" vertical="center" wrapText="1"/>
      <protection locked="0"/>
    </xf>
    <xf numFmtId="0" fontId="8" fillId="5" borderId="43" xfId="0" applyFont="1" applyFill="1" applyBorder="1" applyAlignment="1" applyProtection="1">
      <alignment horizontal="left" vertical="center" wrapText="1"/>
      <protection locked="0"/>
    </xf>
    <xf numFmtId="0" fontId="8" fillId="5" borderId="31" xfId="0" applyFont="1" applyFill="1" applyBorder="1" applyAlignment="1" applyProtection="1">
      <alignment horizontal="left" vertical="center" wrapText="1"/>
      <protection locked="0"/>
    </xf>
    <xf numFmtId="0" fontId="8" fillId="5" borderId="44" xfId="0" applyFont="1" applyFill="1" applyBorder="1" applyAlignment="1" applyProtection="1">
      <alignment horizontal="left" vertical="center" wrapText="1"/>
      <protection locked="0"/>
    </xf>
    <xf numFmtId="0" fontId="4" fillId="0" borderId="63" xfId="0" applyFont="1" applyBorder="1" applyAlignment="1">
      <alignment horizontal="center" vertical="center" wrapText="1"/>
    </xf>
    <xf numFmtId="0" fontId="4" fillId="0" borderId="64" xfId="0" applyFont="1" applyBorder="1" applyAlignment="1">
      <alignment horizontal="center" vertical="center" wrapText="1"/>
    </xf>
    <xf numFmtId="0" fontId="4" fillId="0" borderId="65" xfId="0" applyFont="1" applyBorder="1" applyAlignment="1">
      <alignment horizontal="center" vertical="center" wrapText="1"/>
    </xf>
    <xf numFmtId="178" fontId="8" fillId="3" borderId="63" xfId="0" applyNumberFormat="1" applyFont="1" applyFill="1" applyBorder="1" applyAlignment="1">
      <alignment horizontal="center" vertical="center" wrapText="1"/>
    </xf>
    <xf numFmtId="178" fontId="8" fillId="3" borderId="69" xfId="0" applyNumberFormat="1" applyFont="1" applyFill="1" applyBorder="1" applyAlignment="1">
      <alignment horizontal="center" vertical="center" wrapText="1"/>
    </xf>
    <xf numFmtId="178" fontId="8" fillId="3" borderId="71" xfId="0" applyNumberFormat="1" applyFont="1" applyFill="1" applyBorder="1" applyAlignment="1">
      <alignment horizontal="center" vertical="center" wrapText="1"/>
    </xf>
    <xf numFmtId="178" fontId="8" fillId="3" borderId="65" xfId="0" applyNumberFormat="1" applyFont="1" applyFill="1" applyBorder="1" applyAlignment="1">
      <alignment horizontal="center" vertical="center" wrapText="1"/>
    </xf>
    <xf numFmtId="0" fontId="14" fillId="0" borderId="85" xfId="0" applyFont="1" applyBorder="1" applyAlignment="1">
      <alignment horizontal="center" vertical="center" wrapText="1"/>
    </xf>
    <xf numFmtId="0" fontId="14" fillId="0" borderId="86" xfId="0" applyFont="1" applyBorder="1" applyAlignment="1">
      <alignment horizontal="center" vertical="center" wrapText="1"/>
    </xf>
    <xf numFmtId="0" fontId="14" fillId="0" borderId="87" xfId="0" applyFont="1" applyBorder="1" applyAlignment="1">
      <alignment horizontal="center" vertical="center" wrapText="1"/>
    </xf>
    <xf numFmtId="178" fontId="8" fillId="3" borderId="85" xfId="0" applyNumberFormat="1" applyFont="1" applyFill="1" applyBorder="1" applyAlignment="1">
      <alignment horizontal="center" vertical="center" wrapText="1"/>
    </xf>
    <xf numFmtId="178" fontId="8" fillId="3" borderId="91" xfId="0" applyNumberFormat="1" applyFont="1" applyFill="1" applyBorder="1" applyAlignment="1">
      <alignment horizontal="center" vertical="center" wrapText="1"/>
    </xf>
    <xf numFmtId="178" fontId="8" fillId="3" borderId="192" xfId="0" applyNumberFormat="1" applyFont="1" applyFill="1" applyBorder="1" applyAlignment="1">
      <alignment horizontal="center" vertical="center" wrapText="1"/>
    </xf>
    <xf numFmtId="178" fontId="8" fillId="3" borderId="87" xfId="0" applyNumberFormat="1" applyFont="1" applyFill="1" applyBorder="1" applyAlignment="1">
      <alignment horizontal="center" vertical="center" wrapText="1"/>
    </xf>
    <xf numFmtId="0" fontId="8" fillId="2" borderId="39" xfId="0" applyFont="1" applyFill="1" applyBorder="1" applyAlignment="1" applyProtection="1">
      <alignment horizontal="center" vertical="center" shrinkToFit="1"/>
      <protection locked="0"/>
    </xf>
    <xf numFmtId="0" fontId="8" fillId="2" borderId="37" xfId="0" applyFont="1" applyFill="1" applyBorder="1" applyAlignment="1" applyProtection="1">
      <alignment horizontal="center" vertical="center" shrinkToFit="1"/>
      <protection locked="0"/>
    </xf>
    <xf numFmtId="0" fontId="8" fillId="2" borderId="38" xfId="0" applyFont="1" applyFill="1" applyBorder="1" applyAlignment="1" applyProtection="1">
      <alignment horizontal="center" vertical="center" shrinkToFit="1"/>
      <protection locked="0"/>
    </xf>
    <xf numFmtId="0" fontId="8" fillId="2" borderId="17" xfId="0" applyFont="1" applyFill="1" applyBorder="1" applyAlignment="1" applyProtection="1">
      <alignment horizontal="center" vertical="center" shrinkToFit="1"/>
      <protection locked="0"/>
    </xf>
    <xf numFmtId="0" fontId="8" fillId="2" borderId="0" xfId="0" applyFont="1" applyFill="1" applyAlignment="1" applyProtection="1">
      <alignment horizontal="center" vertical="center" shrinkToFit="1"/>
      <protection locked="0"/>
    </xf>
    <xf numFmtId="0" fontId="8" fillId="2" borderId="34" xfId="0" applyFont="1" applyFill="1" applyBorder="1" applyAlignment="1" applyProtection="1">
      <alignment horizontal="center" vertical="center" shrinkToFit="1"/>
      <protection locked="0"/>
    </xf>
    <xf numFmtId="0" fontId="8" fillId="2" borderId="43" xfId="0" applyFont="1" applyFill="1" applyBorder="1" applyAlignment="1" applyProtection="1">
      <alignment horizontal="center" vertical="center" shrinkToFit="1"/>
      <protection locked="0"/>
    </xf>
    <xf numFmtId="0" fontId="8" fillId="2" borderId="31" xfId="0" applyFont="1" applyFill="1" applyBorder="1" applyAlignment="1" applyProtection="1">
      <alignment horizontal="center" vertical="center" shrinkToFit="1"/>
      <protection locked="0"/>
    </xf>
    <xf numFmtId="0" fontId="8" fillId="2" borderId="26" xfId="0" applyFont="1" applyFill="1" applyBorder="1" applyAlignment="1" applyProtection="1">
      <alignment horizontal="center" vertical="center" shrinkToFit="1"/>
      <protection locked="0"/>
    </xf>
    <xf numFmtId="0" fontId="8" fillId="2" borderId="42"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protection locked="0"/>
    </xf>
    <xf numFmtId="0" fontId="8" fillId="2" borderId="72" xfId="0" applyFont="1" applyFill="1" applyBorder="1" applyAlignment="1" applyProtection="1">
      <alignment horizontal="center" vertical="center" shrinkToFit="1"/>
      <protection locked="0"/>
    </xf>
    <xf numFmtId="0" fontId="8" fillId="5" borderId="36" xfId="0" applyFont="1" applyFill="1" applyBorder="1" applyAlignment="1" applyProtection="1">
      <alignment horizontal="center" vertical="center" wrapText="1"/>
      <protection locked="0"/>
    </xf>
    <xf numFmtId="0" fontId="8" fillId="5" borderId="37" xfId="0" applyFont="1" applyFill="1" applyBorder="1" applyAlignment="1" applyProtection="1">
      <alignment horizontal="center" vertical="center" wrapText="1"/>
      <protection locked="0"/>
    </xf>
    <xf numFmtId="0" fontId="8" fillId="5" borderId="40" xfId="0" applyFont="1" applyFill="1" applyBorder="1" applyAlignment="1" applyProtection="1">
      <alignment horizontal="center" vertical="center" wrapText="1"/>
      <protection locked="0"/>
    </xf>
    <xf numFmtId="0" fontId="8" fillId="5" borderId="27" xfId="0" applyFont="1" applyFill="1" applyBorder="1" applyAlignment="1" applyProtection="1">
      <alignment horizontal="center" vertical="center" wrapText="1"/>
      <protection locked="0"/>
    </xf>
    <xf numFmtId="0" fontId="8" fillId="5" borderId="31" xfId="0" applyFont="1" applyFill="1" applyBorder="1" applyAlignment="1" applyProtection="1">
      <alignment horizontal="center" vertical="center" wrapText="1"/>
      <protection locked="0"/>
    </xf>
    <xf numFmtId="0" fontId="8" fillId="5" borderId="44" xfId="0" applyFont="1" applyFill="1" applyBorder="1" applyAlignment="1" applyProtection="1">
      <alignment horizontal="center" vertical="center" wrapText="1"/>
      <protection locked="0"/>
    </xf>
    <xf numFmtId="0" fontId="4" fillId="0" borderId="92" xfId="0" applyFont="1" applyBorder="1" applyAlignment="1">
      <alignment horizontal="center" vertical="center" wrapText="1"/>
    </xf>
    <xf numFmtId="0" fontId="4" fillId="0" borderId="93" xfId="0" applyFont="1" applyBorder="1" applyAlignment="1">
      <alignment horizontal="center" vertical="center" wrapText="1"/>
    </xf>
    <xf numFmtId="0" fontId="4" fillId="0" borderId="94" xfId="0" applyFont="1" applyBorder="1" applyAlignment="1">
      <alignment horizontal="center" vertical="center" wrapText="1"/>
    </xf>
    <xf numFmtId="1" fontId="8" fillId="3" borderId="102" xfId="0" applyNumberFormat="1" applyFont="1" applyFill="1" applyBorder="1" applyAlignment="1">
      <alignment horizontal="center" vertical="center" wrapText="1"/>
    </xf>
    <xf numFmtId="1" fontId="8" fillId="3" borderId="103" xfId="0" applyNumberFormat="1" applyFont="1" applyFill="1" applyBorder="1" applyAlignment="1">
      <alignment horizontal="center" vertical="center" wrapText="1"/>
    </xf>
    <xf numFmtId="1" fontId="8" fillId="3" borderId="104" xfId="0" applyNumberFormat="1" applyFont="1" applyFill="1" applyBorder="1" applyAlignment="1">
      <alignment horizontal="center" vertical="center" wrapText="1"/>
    </xf>
    <xf numFmtId="1" fontId="8" fillId="3" borderId="105" xfId="0" applyNumberFormat="1" applyFont="1" applyFill="1" applyBorder="1" applyAlignment="1">
      <alignment horizontal="center" vertical="center" wrapText="1"/>
    </xf>
    <xf numFmtId="0" fontId="8" fillId="5" borderId="39" xfId="0" applyFont="1" applyFill="1" applyBorder="1" applyAlignment="1" applyProtection="1">
      <alignment horizontal="left" vertical="center" wrapText="1"/>
      <protection locked="0"/>
    </xf>
    <xf numFmtId="0" fontId="8" fillId="5" borderId="37" xfId="0" applyFont="1" applyFill="1" applyBorder="1" applyAlignment="1" applyProtection="1">
      <alignment horizontal="left" vertical="center" wrapText="1"/>
      <protection locked="0"/>
    </xf>
    <xf numFmtId="0" fontId="8" fillId="5" borderId="40" xfId="0" applyFont="1" applyFill="1" applyBorder="1" applyAlignment="1" applyProtection="1">
      <alignment horizontal="left" vertical="center" wrapText="1"/>
      <protection locked="0"/>
    </xf>
    <xf numFmtId="0" fontId="8" fillId="2" borderId="39" xfId="0" applyFont="1" applyFill="1" applyBorder="1" applyAlignment="1" applyProtection="1">
      <alignment horizontal="center" vertical="center"/>
      <protection locked="0"/>
    </xf>
    <xf numFmtId="0" fontId="8" fillId="2" borderId="37" xfId="0" applyFont="1" applyFill="1" applyBorder="1" applyAlignment="1" applyProtection="1">
      <alignment horizontal="center" vertical="center"/>
      <protection locked="0"/>
    </xf>
    <xf numFmtId="0" fontId="8" fillId="2" borderId="38" xfId="0" applyFont="1" applyFill="1" applyBorder="1" applyAlignment="1" applyProtection="1">
      <alignment horizontal="center" vertical="center"/>
      <protection locked="0"/>
    </xf>
    <xf numFmtId="0" fontId="8" fillId="0" borderId="193" xfId="0" applyFont="1" applyBorder="1" applyAlignment="1">
      <alignment horizontal="center" vertical="center" shrinkToFit="1"/>
    </xf>
    <xf numFmtId="0" fontId="8" fillId="4" borderId="48" xfId="0" applyFont="1" applyFill="1" applyBorder="1" applyAlignment="1" applyProtection="1">
      <alignment horizontal="center" vertical="center" wrapText="1"/>
      <protection locked="0"/>
    </xf>
    <xf numFmtId="0" fontId="8" fillId="4" borderId="194" xfId="0" applyFont="1" applyFill="1" applyBorder="1" applyAlignment="1" applyProtection="1">
      <alignment horizontal="center" vertical="center" shrinkToFit="1"/>
      <protection locked="0"/>
    </xf>
    <xf numFmtId="0" fontId="8" fillId="4" borderId="52" xfId="0" applyFont="1" applyFill="1" applyBorder="1" applyAlignment="1" applyProtection="1">
      <alignment horizontal="center" vertical="center" shrinkToFit="1"/>
      <protection locked="0"/>
    </xf>
    <xf numFmtId="0" fontId="8" fillId="4" borderId="73" xfId="0" applyFont="1" applyFill="1" applyBorder="1" applyAlignment="1" applyProtection="1">
      <alignment horizontal="center" vertical="center" shrinkToFit="1"/>
      <protection locked="0"/>
    </xf>
    <xf numFmtId="0" fontId="8" fillId="5" borderId="18" xfId="0" applyFont="1" applyFill="1" applyBorder="1" applyAlignment="1" applyProtection="1">
      <alignment horizontal="center" vertical="center" wrapText="1"/>
      <protection locked="0"/>
    </xf>
    <xf numFmtId="0" fontId="8" fillId="5" borderId="19" xfId="0" applyFont="1" applyFill="1" applyBorder="1" applyAlignment="1" applyProtection="1">
      <alignment horizontal="center" vertical="center" wrapText="1"/>
      <protection locked="0"/>
    </xf>
    <xf numFmtId="0" fontId="8" fillId="5" borderId="20" xfId="0" applyFont="1" applyFill="1" applyBorder="1" applyAlignment="1" applyProtection="1">
      <alignment horizontal="center" vertical="center" wrapText="1"/>
      <protection locked="0"/>
    </xf>
    <xf numFmtId="0" fontId="8" fillId="5" borderId="39" xfId="0" applyFont="1" applyFill="1" applyBorder="1" applyAlignment="1" applyProtection="1">
      <alignment horizontal="center" vertical="center" wrapText="1"/>
      <protection locked="0"/>
    </xf>
    <xf numFmtId="0" fontId="8" fillId="5" borderId="17" xfId="0" applyFont="1" applyFill="1" applyBorder="1" applyAlignment="1" applyProtection="1">
      <alignment horizontal="center" vertical="center" wrapText="1"/>
      <protection locked="0"/>
    </xf>
    <xf numFmtId="0" fontId="8" fillId="5" borderId="43" xfId="0" applyFont="1" applyFill="1" applyBorder="1" applyAlignment="1" applyProtection="1">
      <alignment horizontal="center" vertical="center" wrapText="1"/>
      <protection locked="0"/>
    </xf>
    <xf numFmtId="0" fontId="8" fillId="5" borderId="24" xfId="0" applyFont="1" applyFill="1" applyBorder="1" applyAlignment="1" applyProtection="1">
      <alignment horizontal="center" vertical="center" wrapText="1"/>
      <protection locked="0"/>
    </xf>
    <xf numFmtId="0" fontId="14" fillId="0" borderId="57" xfId="0" applyFont="1" applyBorder="1" applyAlignment="1">
      <alignment horizontal="center" vertical="center" wrapText="1"/>
    </xf>
    <xf numFmtId="0" fontId="14" fillId="0" borderId="58" xfId="0" applyFont="1" applyBorder="1" applyAlignment="1">
      <alignment horizontal="center" vertical="center" wrapText="1"/>
    </xf>
    <xf numFmtId="0" fontId="14" fillId="0" borderId="59" xfId="0" applyFont="1" applyBorder="1" applyAlignment="1">
      <alignment horizontal="center" vertical="center" wrapText="1"/>
    </xf>
    <xf numFmtId="0" fontId="1" fillId="0" borderId="28" xfId="0" applyFont="1" applyBorder="1" applyAlignment="1">
      <alignment horizontal="center" vertical="center"/>
    </xf>
    <xf numFmtId="0" fontId="1" fillId="0" borderId="29" xfId="0" applyFont="1" applyBorder="1" applyAlignment="1">
      <alignment horizontal="center" vertical="center"/>
    </xf>
    <xf numFmtId="0" fontId="1" fillId="0" borderId="5" xfId="0" applyFont="1" applyBorder="1" applyAlignment="1">
      <alignment horizontal="center" vertical="center" wrapText="1"/>
    </xf>
    <xf numFmtId="0" fontId="1" fillId="0" borderId="35" xfId="0" applyFont="1" applyBorder="1" applyAlignment="1">
      <alignment horizontal="center" vertical="center" wrapText="1"/>
    </xf>
    <xf numFmtId="0" fontId="1" fillId="0" borderId="0" xfId="0" applyFont="1" applyAlignment="1">
      <alignment horizontal="center" vertical="center" wrapText="1"/>
    </xf>
    <xf numFmtId="0" fontId="1" fillId="0" borderId="34" xfId="0" applyFont="1" applyBorder="1" applyAlignment="1">
      <alignment horizontal="center" vertical="center" wrapText="1"/>
    </xf>
    <xf numFmtId="0" fontId="1" fillId="0" borderId="31" xfId="0" applyFont="1" applyBorder="1" applyAlignment="1">
      <alignment horizontal="center" vertical="center" wrapText="1"/>
    </xf>
    <xf numFmtId="0" fontId="1" fillId="0" borderId="26" xfId="0" applyFont="1" applyBorder="1" applyAlignment="1">
      <alignment horizontal="center" vertical="center" wrapText="1"/>
    </xf>
    <xf numFmtId="178" fontId="1" fillId="0" borderId="61" xfId="0" applyNumberFormat="1" applyFont="1" applyBorder="1" applyAlignment="1">
      <alignment horizontal="left" vertical="center" shrinkToFit="1"/>
    </xf>
    <xf numFmtId="0" fontId="1" fillId="0" borderId="61" xfId="0" applyFont="1" applyBorder="1" applyAlignment="1">
      <alignment horizontal="left" vertical="center" shrinkToFit="1"/>
    </xf>
    <xf numFmtId="0" fontId="1" fillId="0" borderId="62" xfId="0" applyFont="1" applyBorder="1" applyAlignment="1">
      <alignment horizontal="left" vertical="center" shrinkToFit="1"/>
    </xf>
    <xf numFmtId="178" fontId="1" fillId="3" borderId="199" xfId="0" applyNumberFormat="1" applyFont="1" applyFill="1" applyBorder="1" applyAlignment="1">
      <alignment horizontal="center" vertical="center" wrapText="1"/>
    </xf>
    <xf numFmtId="178" fontId="1" fillId="3" borderId="149" xfId="0" applyNumberFormat="1" applyFont="1" applyFill="1" applyBorder="1" applyAlignment="1">
      <alignment horizontal="center" vertical="center" wrapText="1"/>
    </xf>
    <xf numFmtId="178" fontId="1" fillId="3" borderId="148" xfId="0" applyNumberFormat="1" applyFont="1" applyFill="1" applyBorder="1" applyAlignment="1">
      <alignment horizontal="center" vertical="center" wrapText="1"/>
    </xf>
    <xf numFmtId="178" fontId="1" fillId="3" borderId="200" xfId="0" applyNumberFormat="1" applyFont="1" applyFill="1" applyBorder="1" applyAlignment="1">
      <alignment horizontal="center" vertical="center" wrapText="1"/>
    </xf>
    <xf numFmtId="0" fontId="5" fillId="0" borderId="112" xfId="0" applyFont="1" applyBorder="1" applyAlignment="1">
      <alignment horizontal="center" vertical="center" wrapText="1"/>
    </xf>
    <xf numFmtId="0" fontId="5" fillId="0" borderId="106" xfId="0" applyFont="1" applyBorder="1" applyAlignment="1">
      <alignment horizontal="center" vertical="center" wrapText="1"/>
    </xf>
    <xf numFmtId="0" fontId="5" fillId="0" borderId="107" xfId="0" applyFont="1" applyBorder="1" applyAlignment="1">
      <alignment horizontal="center" vertical="center" wrapText="1"/>
    </xf>
    <xf numFmtId="0" fontId="5" fillId="0" borderId="113" xfId="0" applyFont="1" applyBorder="1" applyAlignment="1">
      <alignment horizontal="center" vertical="center" wrapText="1"/>
    </xf>
    <xf numFmtId="0" fontId="5" fillId="0" borderId="108" xfId="0" applyFont="1" applyBorder="1" applyAlignment="1">
      <alignment horizontal="center" vertical="center" wrapText="1"/>
    </xf>
    <xf numFmtId="0" fontId="5" fillId="0" borderId="109" xfId="0" applyFont="1" applyBorder="1" applyAlignment="1">
      <alignment horizontal="center" vertical="center" wrapText="1"/>
    </xf>
    <xf numFmtId="0" fontId="5" fillId="0" borderId="114" xfId="0" applyFont="1" applyBorder="1" applyAlignment="1">
      <alignment horizontal="center" vertical="center" wrapText="1"/>
    </xf>
    <xf numFmtId="0" fontId="5" fillId="0" borderId="110" xfId="0" applyFont="1" applyBorder="1" applyAlignment="1">
      <alignment horizontal="center" vertical="center" wrapText="1"/>
    </xf>
    <xf numFmtId="0" fontId="5" fillId="0" borderId="111" xfId="0" applyFont="1" applyBorder="1" applyAlignment="1">
      <alignment horizontal="center" vertical="center" wrapText="1"/>
    </xf>
    <xf numFmtId="178" fontId="1" fillId="0" borderId="64" xfId="0" applyNumberFormat="1" applyFont="1" applyBorder="1" applyAlignment="1">
      <alignment horizontal="left" vertical="center" shrinkToFit="1"/>
    </xf>
    <xf numFmtId="0" fontId="1" fillId="0" borderId="64" xfId="0" applyFont="1" applyBorder="1" applyAlignment="1">
      <alignment horizontal="left" vertical="center" shrinkToFit="1"/>
    </xf>
    <xf numFmtId="0" fontId="1" fillId="0" borderId="65" xfId="0" applyFont="1" applyBorder="1" applyAlignment="1">
      <alignment horizontal="left" vertical="center" shrinkToFit="1"/>
    </xf>
    <xf numFmtId="0" fontId="1" fillId="5" borderId="52" xfId="0" applyFont="1" applyFill="1" applyBorder="1" applyAlignment="1" applyProtection="1">
      <alignment horizontal="center" vertical="center"/>
      <protection locked="0"/>
    </xf>
    <xf numFmtId="0" fontId="1" fillId="5" borderId="53" xfId="0" applyFont="1" applyFill="1" applyBorder="1" applyAlignment="1" applyProtection="1">
      <alignment horizontal="center" vertical="center"/>
      <protection locked="0"/>
    </xf>
    <xf numFmtId="0" fontId="1" fillId="0" borderId="28" xfId="0" applyFont="1" applyBorder="1" applyAlignment="1">
      <alignment horizontal="left" vertical="center" wrapText="1"/>
    </xf>
    <xf numFmtId="0" fontId="1" fillId="0" borderId="29" xfId="0" applyFont="1" applyBorder="1" applyAlignment="1">
      <alignment horizontal="left" vertical="center" wrapText="1"/>
    </xf>
    <xf numFmtId="178" fontId="5" fillId="3" borderId="115" xfId="0" applyNumberFormat="1" applyFont="1" applyFill="1" applyBorder="1" applyAlignment="1">
      <alignment horizontal="center" vertical="center" wrapText="1"/>
    </xf>
    <xf numFmtId="178" fontId="5" fillId="3" borderId="116" xfId="0" applyNumberFormat="1" applyFont="1" applyFill="1" applyBorder="1" applyAlignment="1">
      <alignment horizontal="center" vertical="center" wrapText="1"/>
    </xf>
    <xf numFmtId="178" fontId="5" fillId="3" borderId="117" xfId="0" applyNumberFormat="1" applyFont="1" applyFill="1" applyBorder="1" applyAlignment="1">
      <alignment horizontal="center" vertical="center" wrapText="1"/>
    </xf>
    <xf numFmtId="178" fontId="5" fillId="3" borderId="113" xfId="0" applyNumberFormat="1" applyFont="1" applyFill="1" applyBorder="1" applyAlignment="1">
      <alignment horizontal="center" vertical="center" wrapText="1"/>
    </xf>
    <xf numFmtId="178" fontId="5" fillId="3" borderId="108" xfId="0" applyNumberFormat="1" applyFont="1" applyFill="1" applyBorder="1" applyAlignment="1">
      <alignment horizontal="center" vertical="center" wrapText="1"/>
    </xf>
    <xf numFmtId="178" fontId="5" fillId="3" borderId="109" xfId="0" applyNumberFormat="1" applyFont="1" applyFill="1" applyBorder="1" applyAlignment="1">
      <alignment horizontal="center" vertical="center" wrapText="1"/>
    </xf>
    <xf numFmtId="178" fontId="5" fillId="3" borderId="114" xfId="0" applyNumberFormat="1" applyFont="1" applyFill="1" applyBorder="1" applyAlignment="1">
      <alignment horizontal="center" vertical="center" wrapText="1"/>
    </xf>
    <xf numFmtId="178" fontId="5" fillId="3" borderId="110" xfId="0" applyNumberFormat="1" applyFont="1" applyFill="1" applyBorder="1" applyAlignment="1">
      <alignment horizontal="center" vertical="center" wrapText="1"/>
    </xf>
    <xf numFmtId="178" fontId="5" fillId="3" borderId="111" xfId="0" applyNumberFormat="1" applyFont="1" applyFill="1" applyBorder="1" applyAlignment="1">
      <alignment horizontal="center" vertical="center" wrapText="1"/>
    </xf>
    <xf numFmtId="178" fontId="1" fillId="0" borderId="52" xfId="0" applyNumberFormat="1" applyFont="1" applyBorder="1" applyAlignment="1">
      <alignment horizontal="left" vertical="center" wrapText="1"/>
    </xf>
    <xf numFmtId="0" fontId="1" fillId="0" borderId="52" xfId="0" applyFont="1" applyBorder="1" applyAlignment="1">
      <alignment horizontal="left" vertical="center" wrapText="1"/>
    </xf>
    <xf numFmtId="0" fontId="1" fillId="0" borderId="53" xfId="0" applyFont="1" applyBorder="1" applyAlignment="1">
      <alignment horizontal="left" vertical="center" wrapText="1"/>
    </xf>
    <xf numFmtId="0" fontId="1" fillId="0" borderId="17" xfId="0" applyFont="1" applyBorder="1" applyAlignment="1">
      <alignment horizontal="center" vertical="center" wrapText="1"/>
    </xf>
    <xf numFmtId="0" fontId="1" fillId="0" borderId="12" xfId="0" applyFont="1" applyBorder="1" applyAlignment="1">
      <alignment horizontal="center" vertical="center" wrapText="1"/>
    </xf>
    <xf numFmtId="0" fontId="1" fillId="0" borderId="24" xfId="0" applyFont="1" applyBorder="1" applyAlignment="1">
      <alignment horizontal="center" vertical="center" wrapText="1"/>
    </xf>
    <xf numFmtId="0" fontId="1" fillId="0" borderId="19" xfId="0" applyFont="1" applyBorder="1" applyAlignment="1">
      <alignment horizontal="center" vertical="center" wrapText="1"/>
    </xf>
    <xf numFmtId="0" fontId="1" fillId="0" borderId="20" xfId="0" applyFont="1" applyBorder="1" applyAlignment="1">
      <alignment horizontal="center" vertical="center" wrapText="1"/>
    </xf>
    <xf numFmtId="0" fontId="1" fillId="0" borderId="31" xfId="0" applyFont="1" applyBorder="1" applyAlignment="1">
      <alignment horizontal="center" vertical="center"/>
    </xf>
    <xf numFmtId="0" fontId="1" fillId="0" borderId="44" xfId="0" applyFont="1" applyBorder="1" applyAlignment="1">
      <alignment horizontal="center" vertical="center"/>
    </xf>
    <xf numFmtId="0" fontId="57" fillId="3" borderId="14" xfId="0" applyFont="1" applyFill="1" applyBorder="1" applyAlignment="1">
      <alignment horizontal="center" vertical="center"/>
    </xf>
    <xf numFmtId="0" fontId="62" fillId="3" borderId="78" xfId="0" applyFont="1" applyFill="1" applyBorder="1" applyAlignment="1">
      <alignment horizontal="center" vertical="center"/>
    </xf>
    <xf numFmtId="0" fontId="62" fillId="3" borderId="79" xfId="0" applyFont="1" applyFill="1" applyBorder="1" applyAlignment="1">
      <alignment horizontal="center" vertical="center"/>
    </xf>
    <xf numFmtId="0" fontId="62" fillId="3" borderId="80" xfId="0" applyFont="1" applyFill="1" applyBorder="1" applyAlignment="1">
      <alignment horizontal="center" vertical="center"/>
    </xf>
    <xf numFmtId="0" fontId="5" fillId="3" borderId="0" xfId="0" applyFont="1" applyFill="1" applyAlignment="1">
      <alignment horizontal="left" vertical="center" indent="1"/>
    </xf>
    <xf numFmtId="0" fontId="5" fillId="2" borderId="39" xfId="0" applyFont="1" applyFill="1" applyBorder="1" applyAlignment="1" applyProtection="1">
      <alignment horizontal="center" vertical="center"/>
      <protection locked="0"/>
    </xf>
    <xf numFmtId="0" fontId="5" fillId="2" borderId="37" xfId="0" applyFont="1" applyFill="1" applyBorder="1" applyAlignment="1" applyProtection="1">
      <alignment horizontal="center" vertical="center"/>
      <protection locked="0"/>
    </xf>
    <xf numFmtId="0" fontId="5" fillId="2" borderId="38" xfId="0" applyFont="1" applyFill="1" applyBorder="1" applyAlignment="1" applyProtection="1">
      <alignment horizontal="center" vertical="center"/>
      <protection locked="0"/>
    </xf>
    <xf numFmtId="0" fontId="5" fillId="2" borderId="17" xfId="0" applyFont="1" applyFill="1" applyBorder="1" applyAlignment="1" applyProtection="1">
      <alignment horizontal="center" vertical="center"/>
      <protection locked="0"/>
    </xf>
    <xf numFmtId="0" fontId="5" fillId="2" borderId="0" xfId="0" applyFont="1" applyFill="1" applyAlignment="1" applyProtection="1">
      <alignment horizontal="center" vertical="center"/>
      <protection locked="0"/>
    </xf>
    <xf numFmtId="0" fontId="5" fillId="2" borderId="34" xfId="0" applyFont="1" applyFill="1" applyBorder="1" applyAlignment="1" applyProtection="1">
      <alignment horizontal="center" vertical="center"/>
      <protection locked="0"/>
    </xf>
    <xf numFmtId="0" fontId="5" fillId="2" borderId="24" xfId="0" applyFont="1" applyFill="1" applyBorder="1" applyAlignment="1" applyProtection="1">
      <alignment horizontal="center" vertical="center"/>
      <protection locked="0"/>
    </xf>
    <xf numFmtId="0" fontId="5" fillId="2" borderId="19" xfId="0" applyFont="1" applyFill="1" applyBorder="1" applyAlignment="1" applyProtection="1">
      <alignment horizontal="center" vertical="center"/>
      <protection locked="0"/>
    </xf>
    <xf numFmtId="0" fontId="5" fillId="2" borderId="33" xfId="0" applyFont="1" applyFill="1" applyBorder="1" applyAlignment="1" applyProtection="1">
      <alignment horizontal="center" vertical="center"/>
      <protection locked="0"/>
    </xf>
    <xf numFmtId="0" fontId="5" fillId="2" borderId="10" xfId="0" applyFont="1" applyFill="1" applyBorder="1" applyAlignment="1" applyProtection="1">
      <alignment horizontal="center" vertical="center"/>
      <protection locked="0"/>
    </xf>
    <xf numFmtId="0" fontId="5" fillId="2" borderId="5" xfId="0" applyFont="1" applyFill="1" applyBorder="1" applyAlignment="1" applyProtection="1">
      <alignment horizontal="center" vertical="center"/>
      <protection locked="0"/>
    </xf>
    <xf numFmtId="0" fontId="5" fillId="2" borderId="35" xfId="0" applyFont="1" applyFill="1" applyBorder="1" applyAlignment="1" applyProtection="1">
      <alignment horizontal="center" vertical="center"/>
      <protection locked="0"/>
    </xf>
    <xf numFmtId="0" fontId="5" fillId="2" borderId="43" xfId="0" applyFont="1" applyFill="1" applyBorder="1" applyAlignment="1" applyProtection="1">
      <alignment horizontal="center" vertical="center"/>
      <protection locked="0"/>
    </xf>
    <xf numFmtId="0" fontId="5" fillId="2" borderId="31" xfId="0" applyFont="1" applyFill="1" applyBorder="1" applyAlignment="1" applyProtection="1">
      <alignment horizontal="center" vertical="center"/>
      <protection locked="0"/>
    </xf>
    <xf numFmtId="0" fontId="5" fillId="2" borderId="26" xfId="0" applyFont="1" applyFill="1" applyBorder="1" applyAlignment="1" applyProtection="1">
      <alignment horizontal="center" vertical="center"/>
      <protection locked="0"/>
    </xf>
    <xf numFmtId="2" fontId="8" fillId="0" borderId="0" xfId="0" applyNumberFormat="1" applyFont="1" applyAlignment="1">
      <alignment horizontal="center" vertical="center"/>
    </xf>
    <xf numFmtId="176" fontId="8" fillId="0" borderId="0" xfId="0" applyNumberFormat="1" applyFont="1" applyAlignment="1">
      <alignment horizontal="center" vertical="center"/>
    </xf>
    <xf numFmtId="0" fontId="5" fillId="0" borderId="0" xfId="0" applyFont="1" applyAlignment="1" applyProtection="1">
      <alignment horizontal="left" vertical="center"/>
      <protection locked="0"/>
    </xf>
    <xf numFmtId="0" fontId="5" fillId="0" borderId="118" xfId="0" applyFont="1" applyBorder="1" applyAlignment="1">
      <alignment horizontal="center" vertical="center"/>
    </xf>
    <xf numFmtId="0" fontId="5" fillId="0" borderId="79" xfId="0" applyFont="1" applyBorder="1" applyAlignment="1">
      <alignment horizontal="center" vertical="center"/>
    </xf>
    <xf numFmtId="0" fontId="5" fillId="0" borderId="119" xfId="0" applyFont="1" applyBorder="1" applyAlignment="1">
      <alignment horizontal="center" vertical="center"/>
    </xf>
    <xf numFmtId="0" fontId="5" fillId="0" borderId="35" xfId="0" applyFont="1" applyBorder="1" applyAlignment="1">
      <alignment horizontal="center" vertical="center" wrapText="1"/>
    </xf>
    <xf numFmtId="0" fontId="5" fillId="0" borderId="34" xfId="0" applyFont="1" applyBorder="1" applyAlignment="1">
      <alignment horizontal="center" vertical="center" wrapText="1"/>
    </xf>
    <xf numFmtId="0" fontId="5" fillId="0" borderId="33" xfId="0" applyFont="1" applyBorder="1" applyAlignment="1">
      <alignment horizontal="center" vertical="center" wrapText="1"/>
    </xf>
    <xf numFmtId="0" fontId="8" fillId="0" borderId="0" xfId="0" applyFont="1" applyAlignment="1">
      <alignment horizontal="center" vertical="center"/>
    </xf>
    <xf numFmtId="20" fontId="8" fillId="0" borderId="0" xfId="0" applyNumberFormat="1" applyFont="1" applyAlignment="1" applyProtection="1">
      <alignment horizontal="center" vertical="center"/>
      <protection locked="0"/>
    </xf>
    <xf numFmtId="0" fontId="5" fillId="0" borderId="84" xfId="0" applyFont="1" applyBorder="1" applyAlignment="1">
      <alignment horizontal="center" vertical="center"/>
    </xf>
    <xf numFmtId="0" fontId="5" fillId="0" borderId="77" xfId="0" applyFont="1" applyBorder="1" applyAlignment="1">
      <alignment horizontal="center" vertical="center"/>
    </xf>
    <xf numFmtId="0" fontId="5" fillId="2" borderId="72" xfId="0" applyFont="1" applyFill="1" applyBorder="1" applyAlignment="1" applyProtection="1">
      <alignment horizontal="center" vertical="center" shrinkToFit="1"/>
      <protection locked="0"/>
    </xf>
    <xf numFmtId="0" fontId="5" fillId="4" borderId="28" xfId="0" applyFont="1" applyFill="1" applyBorder="1" applyAlignment="1" applyProtection="1">
      <alignment horizontal="center" vertical="center" shrinkToFit="1"/>
      <protection locked="0"/>
    </xf>
    <xf numFmtId="0" fontId="5" fillId="4" borderId="16" xfId="0" applyFont="1" applyFill="1" applyBorder="1" applyAlignment="1" applyProtection="1">
      <alignment horizontal="center" vertical="center" shrinkToFit="1"/>
      <protection locked="0"/>
    </xf>
    <xf numFmtId="0" fontId="5" fillId="4" borderId="72" xfId="0" applyFont="1" applyFill="1" applyBorder="1" applyAlignment="1" applyProtection="1">
      <alignment horizontal="center" vertical="center" shrinkToFit="1"/>
      <protection locked="0"/>
    </xf>
    <xf numFmtId="0" fontId="5" fillId="0" borderId="4" xfId="0" applyFont="1" applyBorder="1" applyAlignment="1">
      <alignment horizontal="center" vertical="center" wrapText="1"/>
    </xf>
    <xf numFmtId="0" fontId="5" fillId="0" borderId="11" xfId="0" applyFont="1" applyBorder="1" applyAlignment="1">
      <alignment horizontal="center" vertical="center" wrapText="1"/>
    </xf>
    <xf numFmtId="0" fontId="5" fillId="0" borderId="18" xfId="0" applyFont="1" applyBorder="1" applyAlignment="1">
      <alignment horizontal="center" vertical="center" wrapText="1"/>
    </xf>
    <xf numFmtId="0" fontId="5" fillId="0" borderId="78" xfId="0" applyFont="1" applyBorder="1" applyAlignment="1">
      <alignment horizontal="center" vertical="center"/>
    </xf>
    <xf numFmtId="0" fontId="5" fillId="0" borderId="80" xfId="0" applyFont="1" applyBorder="1" applyAlignment="1">
      <alignment horizontal="center" vertical="center"/>
    </xf>
    <xf numFmtId="0" fontId="5" fillId="2" borderId="42" xfId="0" applyFont="1" applyFill="1" applyBorder="1" applyAlignment="1" applyProtection="1">
      <alignment horizontal="center" vertical="center" wrapText="1"/>
      <protection locked="0"/>
    </xf>
    <xf numFmtId="0" fontId="5" fillId="4" borderId="41" xfId="0" applyFont="1" applyFill="1" applyBorder="1" applyAlignment="1" applyProtection="1">
      <alignment horizontal="center" vertical="center" wrapText="1"/>
      <protection locked="0"/>
    </xf>
    <xf numFmtId="0" fontId="5" fillId="4" borderId="25" xfId="0" applyFont="1" applyFill="1" applyBorder="1" applyAlignment="1" applyProtection="1">
      <alignment horizontal="center" vertical="center" wrapText="1"/>
      <protection locked="0"/>
    </xf>
    <xf numFmtId="0" fontId="5" fillId="5" borderId="36" xfId="0" applyFont="1" applyFill="1" applyBorder="1" applyAlignment="1" applyProtection="1">
      <alignment horizontal="center" vertical="center" wrapText="1"/>
      <protection locked="0"/>
    </xf>
    <xf numFmtId="0" fontId="5" fillId="5" borderId="37" xfId="0" applyFont="1" applyFill="1" applyBorder="1" applyAlignment="1" applyProtection="1">
      <alignment horizontal="center" vertical="center" wrapText="1"/>
      <protection locked="0"/>
    </xf>
    <xf numFmtId="0" fontId="5" fillId="5" borderId="40" xfId="0" applyFont="1" applyFill="1" applyBorder="1" applyAlignment="1" applyProtection="1">
      <alignment horizontal="center" vertical="center" wrapText="1"/>
      <protection locked="0"/>
    </xf>
    <xf numFmtId="0" fontId="5" fillId="5" borderId="11" xfId="0" applyFont="1" applyFill="1" applyBorder="1" applyAlignment="1" applyProtection="1">
      <alignment horizontal="center" vertical="center" wrapText="1"/>
      <protection locked="0"/>
    </xf>
    <xf numFmtId="0" fontId="5" fillId="5" borderId="0" xfId="0" applyFont="1" applyFill="1" applyAlignment="1" applyProtection="1">
      <alignment horizontal="center" vertical="center" wrapText="1"/>
      <protection locked="0"/>
    </xf>
    <xf numFmtId="0" fontId="5" fillId="5" borderId="12" xfId="0" applyFont="1" applyFill="1" applyBorder="1" applyAlignment="1" applyProtection="1">
      <alignment horizontal="center" vertical="center" wrapText="1"/>
      <protection locked="0"/>
    </xf>
    <xf numFmtId="0" fontId="5" fillId="5" borderId="27" xfId="0" applyFont="1" applyFill="1" applyBorder="1" applyAlignment="1" applyProtection="1">
      <alignment horizontal="center" vertical="center" wrapText="1"/>
      <protection locked="0"/>
    </xf>
    <xf numFmtId="0" fontId="5" fillId="5" borderId="31" xfId="0" applyFont="1" applyFill="1" applyBorder="1" applyAlignment="1" applyProtection="1">
      <alignment horizontal="center" vertical="center" wrapText="1"/>
      <protection locked="0"/>
    </xf>
    <xf numFmtId="0" fontId="5" fillId="5" borderId="44" xfId="0" applyFont="1" applyFill="1" applyBorder="1" applyAlignment="1" applyProtection="1">
      <alignment horizontal="center" vertical="center" wrapText="1"/>
      <protection locked="0"/>
    </xf>
    <xf numFmtId="0" fontId="5" fillId="2" borderId="49" xfId="0" applyFont="1" applyFill="1" applyBorder="1" applyAlignment="1" applyProtection="1">
      <alignment horizontal="center" vertical="center" wrapText="1"/>
      <protection locked="0"/>
    </xf>
    <xf numFmtId="0" fontId="5" fillId="2" borderId="75" xfId="0" applyFont="1" applyFill="1" applyBorder="1" applyAlignment="1" applyProtection="1">
      <alignment horizontal="center" vertical="center" shrinkToFit="1"/>
      <protection locked="0"/>
    </xf>
    <xf numFmtId="0" fontId="5" fillId="4" borderId="8" xfId="0" applyFont="1" applyFill="1" applyBorder="1" applyAlignment="1" applyProtection="1">
      <alignment horizontal="center" vertical="center" shrinkToFit="1"/>
      <protection locked="0"/>
    </xf>
    <xf numFmtId="0" fontId="5" fillId="4" borderId="74" xfId="0" applyFont="1" applyFill="1" applyBorder="1" applyAlignment="1" applyProtection="1">
      <alignment horizontal="center" vertical="center" shrinkToFit="1"/>
      <protection locked="0"/>
    </xf>
    <xf numFmtId="0" fontId="5" fillId="5" borderId="39" xfId="0" applyFont="1" applyFill="1" applyBorder="1" applyAlignment="1" applyProtection="1">
      <alignment horizontal="left" vertical="center" wrapText="1"/>
      <protection locked="0"/>
    </xf>
    <xf numFmtId="0" fontId="5" fillId="5" borderId="37" xfId="0" applyFont="1" applyFill="1" applyBorder="1" applyAlignment="1" applyProtection="1">
      <alignment horizontal="left" vertical="center" wrapText="1"/>
      <protection locked="0"/>
    </xf>
    <xf numFmtId="0" fontId="5" fillId="5" borderId="40" xfId="0" applyFont="1" applyFill="1" applyBorder="1" applyAlignment="1" applyProtection="1">
      <alignment horizontal="left" vertical="center" wrapText="1"/>
      <protection locked="0"/>
    </xf>
    <xf numFmtId="0" fontId="5" fillId="5" borderId="17" xfId="0" applyFont="1" applyFill="1" applyBorder="1" applyAlignment="1" applyProtection="1">
      <alignment horizontal="left" vertical="center" wrapText="1"/>
      <protection locked="0"/>
    </xf>
    <xf numFmtId="0" fontId="5" fillId="5" borderId="0" xfId="0" applyFont="1" applyFill="1" applyAlignment="1" applyProtection="1">
      <alignment horizontal="left" vertical="center" wrapText="1"/>
      <protection locked="0"/>
    </xf>
    <xf numFmtId="0" fontId="5" fillId="5" borderId="12" xfId="0" applyFont="1" applyFill="1" applyBorder="1" applyAlignment="1" applyProtection="1">
      <alignment horizontal="left" vertical="center" wrapText="1"/>
      <protection locked="0"/>
    </xf>
    <xf numFmtId="0" fontId="5" fillId="5" borderId="43" xfId="0" applyFont="1" applyFill="1" applyBorder="1" applyAlignment="1" applyProtection="1">
      <alignment horizontal="left" vertical="center" wrapText="1"/>
      <protection locked="0"/>
    </xf>
    <xf numFmtId="0" fontId="5" fillId="5" borderId="31" xfId="0" applyFont="1" applyFill="1" applyBorder="1" applyAlignment="1" applyProtection="1">
      <alignment horizontal="left" vertical="center" wrapText="1"/>
      <protection locked="0"/>
    </xf>
    <xf numFmtId="0" fontId="5" fillId="5" borderId="44" xfId="0" applyFont="1" applyFill="1" applyBorder="1" applyAlignment="1" applyProtection="1">
      <alignment horizontal="left" vertical="center" wrapText="1"/>
      <protection locked="0"/>
    </xf>
    <xf numFmtId="2" fontId="5" fillId="3" borderId="85" xfId="0" applyNumberFormat="1" applyFont="1" applyFill="1" applyBorder="1" applyAlignment="1">
      <alignment horizontal="center" vertical="center" wrapText="1"/>
    </xf>
    <xf numFmtId="2" fontId="5" fillId="3" borderId="91" xfId="0" applyNumberFormat="1" applyFont="1" applyFill="1" applyBorder="1" applyAlignment="1">
      <alignment horizontal="center" vertical="center" wrapText="1"/>
    </xf>
    <xf numFmtId="2" fontId="5" fillId="3" borderId="71" xfId="0" applyNumberFormat="1" applyFont="1" applyFill="1" applyBorder="1" applyAlignment="1">
      <alignment horizontal="center" vertical="center" wrapText="1"/>
    </xf>
    <xf numFmtId="2" fontId="5" fillId="3" borderId="65" xfId="0" applyNumberFormat="1" applyFont="1" applyFill="1" applyBorder="1" applyAlignment="1">
      <alignment horizontal="center" vertical="center" wrapText="1"/>
    </xf>
    <xf numFmtId="2" fontId="5" fillId="3" borderId="102" xfId="0" applyNumberFormat="1" applyFont="1" applyFill="1" applyBorder="1" applyAlignment="1">
      <alignment horizontal="center" vertical="center" wrapText="1"/>
    </xf>
    <xf numFmtId="2" fontId="5" fillId="3" borderId="103" xfId="0" applyNumberFormat="1" applyFont="1" applyFill="1" applyBorder="1" applyAlignment="1">
      <alignment horizontal="center" vertical="center" wrapText="1"/>
    </xf>
    <xf numFmtId="2" fontId="5" fillId="3" borderId="63" xfId="0" applyNumberFormat="1" applyFont="1" applyFill="1" applyBorder="1" applyAlignment="1">
      <alignment horizontal="center" vertical="center" wrapText="1"/>
    </xf>
    <xf numFmtId="2" fontId="5" fillId="3" borderId="69" xfId="0" applyNumberFormat="1" applyFont="1" applyFill="1" applyBorder="1" applyAlignment="1">
      <alignment horizontal="center" vertical="center" wrapText="1"/>
    </xf>
    <xf numFmtId="2" fontId="5" fillId="3" borderId="104" xfId="0" applyNumberFormat="1" applyFont="1" applyFill="1" applyBorder="1" applyAlignment="1">
      <alignment horizontal="center" vertical="center" wrapText="1"/>
    </xf>
    <xf numFmtId="2" fontId="5" fillId="3" borderId="105" xfId="0" applyNumberFormat="1" applyFont="1" applyFill="1" applyBorder="1" applyAlignment="1">
      <alignment horizontal="center" vertical="center" wrapText="1"/>
    </xf>
    <xf numFmtId="2" fontId="8" fillId="0" borderId="72" xfId="0" applyNumberFormat="1" applyFont="1" applyBorder="1" applyAlignment="1">
      <alignment horizontal="center" vertical="center"/>
    </xf>
    <xf numFmtId="2" fontId="8" fillId="0" borderId="16" xfId="0" applyNumberFormat="1" applyFont="1" applyBorder="1" applyAlignment="1">
      <alignment horizontal="center" vertical="center"/>
    </xf>
    <xf numFmtId="176" fontId="5" fillId="3" borderId="98" xfId="0" applyNumberFormat="1" applyFont="1" applyFill="1" applyBorder="1" applyAlignment="1">
      <alignment horizontal="center" vertical="center" wrapText="1"/>
    </xf>
    <xf numFmtId="176" fontId="5" fillId="3" borderId="99" xfId="0" applyNumberFormat="1" applyFont="1" applyFill="1" applyBorder="1" applyAlignment="1">
      <alignment horizontal="center" vertical="center" wrapText="1"/>
    </xf>
    <xf numFmtId="2" fontId="13" fillId="3" borderId="63" xfId="0" applyNumberFormat="1" applyFont="1" applyFill="1" applyBorder="1" applyAlignment="1">
      <alignment horizontal="center" vertical="center" wrapText="1"/>
    </xf>
    <xf numFmtId="2" fontId="13" fillId="3" borderId="69" xfId="0" applyNumberFormat="1" applyFont="1" applyFill="1" applyBorder="1" applyAlignment="1">
      <alignment horizontal="center" vertical="center" wrapText="1"/>
    </xf>
    <xf numFmtId="176" fontId="5" fillId="3" borderId="100" xfId="0" applyNumberFormat="1" applyFont="1" applyFill="1" applyBorder="1" applyAlignment="1">
      <alignment horizontal="center" vertical="center" wrapText="1"/>
    </xf>
    <xf numFmtId="176" fontId="5" fillId="3" borderId="101" xfId="0" applyNumberFormat="1" applyFont="1" applyFill="1" applyBorder="1" applyAlignment="1">
      <alignment horizontal="center" vertical="center" wrapText="1"/>
    </xf>
    <xf numFmtId="0" fontId="7" fillId="5" borderId="0" xfId="0" applyFont="1" applyFill="1" applyAlignment="1" applyProtection="1">
      <alignment horizontal="center" vertical="center"/>
      <protection locked="0"/>
    </xf>
    <xf numFmtId="38" fontId="8" fillId="3" borderId="0" xfId="1" applyFont="1" applyFill="1" applyBorder="1" applyAlignment="1">
      <alignment horizontal="center" vertical="center"/>
    </xf>
    <xf numFmtId="0" fontId="5" fillId="3" borderId="30" xfId="0" applyFont="1" applyFill="1" applyBorder="1" applyAlignment="1">
      <alignment horizontal="center" vertical="center"/>
    </xf>
    <xf numFmtId="0" fontId="5" fillId="3" borderId="28" xfId="0" applyFont="1" applyFill="1" applyBorder="1" applyAlignment="1">
      <alignment horizontal="center" vertical="center"/>
    </xf>
    <xf numFmtId="0" fontId="5" fillId="3" borderId="29" xfId="0" applyFont="1" applyFill="1" applyBorder="1" applyAlignment="1">
      <alignment horizontal="center" vertical="center"/>
    </xf>
    <xf numFmtId="0" fontId="5" fillId="0" borderId="30" xfId="0" applyFont="1" applyBorder="1" applyAlignment="1">
      <alignment horizontal="center" vertical="center"/>
    </xf>
    <xf numFmtId="0" fontId="5" fillId="0" borderId="28" xfId="0" applyFont="1" applyBorder="1" applyAlignment="1">
      <alignment horizontal="center" vertical="center"/>
    </xf>
    <xf numFmtId="0" fontId="5" fillId="0" borderId="29" xfId="0" applyFont="1" applyBorder="1" applyAlignment="1">
      <alignment horizontal="center" vertical="center"/>
    </xf>
    <xf numFmtId="0" fontId="5" fillId="5" borderId="4" xfId="0" applyFont="1" applyFill="1" applyBorder="1" applyAlignment="1" applyProtection="1">
      <alignment horizontal="center" vertical="center" wrapText="1"/>
      <protection locked="0"/>
    </xf>
    <xf numFmtId="0" fontId="5" fillId="5" borderId="5" xfId="0" applyFont="1" applyFill="1" applyBorder="1" applyAlignment="1" applyProtection="1">
      <alignment horizontal="center" vertical="center" wrapText="1"/>
      <protection locked="0"/>
    </xf>
    <xf numFmtId="0" fontId="5" fillId="5" borderId="6" xfId="0" applyFont="1" applyFill="1" applyBorder="1" applyAlignment="1" applyProtection="1">
      <alignment horizontal="center" vertical="center" wrapText="1"/>
      <protection locked="0"/>
    </xf>
    <xf numFmtId="0" fontId="5" fillId="5" borderId="10" xfId="0" applyFont="1" applyFill="1" applyBorder="1" applyAlignment="1" applyProtection="1">
      <alignment horizontal="left" vertical="center" wrapText="1"/>
      <protection locked="0"/>
    </xf>
    <xf numFmtId="0" fontId="5" fillId="5" borderId="5" xfId="0" applyFont="1" applyFill="1" applyBorder="1" applyAlignment="1" applyProtection="1">
      <alignment horizontal="left" vertical="center" wrapText="1"/>
      <protection locked="0"/>
    </xf>
    <xf numFmtId="0" fontId="5" fillId="5" borderId="6" xfId="0" applyFont="1" applyFill="1" applyBorder="1" applyAlignment="1" applyProtection="1">
      <alignment horizontal="left" vertical="center" wrapText="1"/>
      <protection locked="0"/>
    </xf>
    <xf numFmtId="0" fontId="5" fillId="0" borderId="10" xfId="0" applyFont="1" applyBorder="1" applyAlignment="1">
      <alignment horizontal="center" vertical="center"/>
    </xf>
    <xf numFmtId="0" fontId="5" fillId="0" borderId="5" xfId="0" applyFont="1" applyBorder="1" applyAlignment="1">
      <alignment horizontal="center" vertical="center"/>
    </xf>
    <xf numFmtId="0" fontId="5" fillId="0" borderId="6" xfId="0" applyFont="1" applyBorder="1" applyAlignment="1">
      <alignment horizontal="center" vertical="center"/>
    </xf>
    <xf numFmtId="0" fontId="7" fillId="0" borderId="0" xfId="0" applyFont="1" applyAlignment="1">
      <alignment horizontal="center" vertical="center"/>
    </xf>
    <xf numFmtId="0" fontId="5" fillId="4" borderId="48" xfId="0" applyFont="1" applyFill="1" applyBorder="1" applyAlignment="1" applyProtection="1">
      <alignment horizontal="center" vertical="center" wrapText="1"/>
      <protection locked="0"/>
    </xf>
    <xf numFmtId="0" fontId="5" fillId="5" borderId="18" xfId="0" applyFont="1" applyFill="1" applyBorder="1" applyAlignment="1" applyProtection="1">
      <alignment horizontal="center" vertical="center" wrapText="1"/>
      <protection locked="0"/>
    </xf>
    <xf numFmtId="0" fontId="5" fillId="5" borderId="19" xfId="0" applyFont="1" applyFill="1" applyBorder="1" applyAlignment="1" applyProtection="1">
      <alignment horizontal="center" vertical="center" wrapText="1"/>
      <protection locked="0"/>
    </xf>
    <xf numFmtId="0" fontId="5" fillId="5" borderId="20" xfId="0" applyFont="1" applyFill="1" applyBorder="1" applyAlignment="1" applyProtection="1">
      <alignment horizontal="center" vertical="center" wrapText="1"/>
      <protection locked="0"/>
    </xf>
    <xf numFmtId="0" fontId="5" fillId="5" borderId="24" xfId="0" applyFont="1" applyFill="1" applyBorder="1" applyAlignment="1" applyProtection="1">
      <alignment horizontal="left" vertical="center" wrapText="1"/>
      <protection locked="0"/>
    </xf>
    <xf numFmtId="0" fontId="5" fillId="5" borderId="19" xfId="0" applyFont="1" applyFill="1" applyBorder="1" applyAlignment="1" applyProtection="1">
      <alignment horizontal="left" vertical="center" wrapText="1"/>
      <protection locked="0"/>
    </xf>
    <xf numFmtId="0" fontId="5" fillId="5" borderId="20" xfId="0" applyFont="1" applyFill="1" applyBorder="1" applyAlignment="1" applyProtection="1">
      <alignment horizontal="left" vertical="center" wrapText="1"/>
      <protection locked="0"/>
    </xf>
    <xf numFmtId="2" fontId="5" fillId="3" borderId="57" xfId="0" applyNumberFormat="1" applyFont="1" applyFill="1" applyBorder="1" applyAlignment="1">
      <alignment horizontal="center" vertical="center" wrapText="1"/>
    </xf>
    <xf numFmtId="2" fontId="5" fillId="3" borderId="70" xfId="0" applyNumberFormat="1" applyFont="1" applyFill="1" applyBorder="1" applyAlignment="1">
      <alignment horizontal="center" vertical="center" wrapText="1"/>
    </xf>
    <xf numFmtId="0" fontId="5" fillId="3" borderId="115" xfId="0" applyFont="1" applyFill="1" applyBorder="1" applyAlignment="1">
      <alignment horizontal="center" vertical="center" wrapText="1"/>
    </xf>
    <xf numFmtId="0" fontId="5" fillId="3" borderId="116" xfId="0" applyFont="1" applyFill="1" applyBorder="1" applyAlignment="1">
      <alignment horizontal="center" vertical="center" wrapText="1"/>
    </xf>
    <xf numFmtId="0" fontId="5" fillId="3" borderId="117" xfId="0" applyFont="1" applyFill="1" applyBorder="1" applyAlignment="1">
      <alignment horizontal="center" vertical="center" wrapText="1"/>
    </xf>
    <xf numFmtId="0" fontId="5" fillId="3" borderId="113" xfId="0" applyFont="1" applyFill="1" applyBorder="1" applyAlignment="1">
      <alignment horizontal="center" vertical="center" wrapText="1"/>
    </xf>
    <xf numFmtId="0" fontId="5" fillId="3" borderId="108" xfId="0" applyFont="1" applyFill="1" applyBorder="1" applyAlignment="1">
      <alignment horizontal="center" vertical="center" wrapText="1"/>
    </xf>
    <xf numFmtId="0" fontId="5" fillId="3" borderId="109" xfId="0" applyFont="1" applyFill="1" applyBorder="1" applyAlignment="1">
      <alignment horizontal="center" vertical="center" wrapText="1"/>
    </xf>
    <xf numFmtId="0" fontId="5" fillId="3" borderId="114" xfId="0" applyFont="1" applyFill="1" applyBorder="1" applyAlignment="1">
      <alignment horizontal="center" vertical="center" wrapText="1"/>
    </xf>
    <xf numFmtId="0" fontId="5" fillId="3" borderId="110" xfId="0" applyFont="1" applyFill="1" applyBorder="1" applyAlignment="1">
      <alignment horizontal="center" vertical="center" wrapText="1"/>
    </xf>
    <xf numFmtId="0" fontId="5" fillId="3" borderId="111" xfId="0" applyFont="1" applyFill="1" applyBorder="1" applyAlignment="1">
      <alignment horizontal="center" vertical="center" wrapText="1"/>
    </xf>
    <xf numFmtId="176" fontId="5" fillId="3" borderId="75" xfId="0" applyNumberFormat="1" applyFont="1" applyFill="1" applyBorder="1" applyAlignment="1">
      <alignment horizontal="center" vertical="center" wrapText="1"/>
    </xf>
    <xf numFmtId="176" fontId="5" fillId="3" borderId="9" xfId="0" applyNumberFormat="1" applyFont="1" applyFill="1" applyBorder="1" applyAlignment="1">
      <alignment horizontal="center" vertical="center" wrapText="1"/>
    </xf>
    <xf numFmtId="176" fontId="5" fillId="3" borderId="27" xfId="0" applyNumberFormat="1" applyFont="1" applyFill="1" applyBorder="1" applyAlignment="1">
      <alignment horizontal="center" vertical="center" wrapText="1"/>
    </xf>
    <xf numFmtId="176" fontId="5" fillId="3" borderId="44" xfId="0" applyNumberFormat="1" applyFont="1" applyFill="1" applyBorder="1" applyAlignment="1">
      <alignment horizontal="center" vertical="center" wrapText="1"/>
    </xf>
    <xf numFmtId="176" fontId="5" fillId="3" borderId="31" xfId="0" applyNumberFormat="1" applyFont="1" applyFill="1" applyBorder="1" applyAlignment="1">
      <alignment horizontal="center" vertical="center" wrapText="1"/>
    </xf>
    <xf numFmtId="0" fontId="5" fillId="5" borderId="52" xfId="0" applyFont="1" applyFill="1" applyBorder="1" applyAlignment="1" applyProtection="1">
      <alignment horizontal="center" vertical="center"/>
      <protection locked="0"/>
    </xf>
    <xf numFmtId="0" fontId="5" fillId="5" borderId="53" xfId="0" applyFont="1" applyFill="1" applyBorder="1" applyAlignment="1" applyProtection="1">
      <alignment horizontal="center" vertical="center"/>
      <protection locked="0"/>
    </xf>
    <xf numFmtId="0" fontId="5" fillId="0" borderId="31" xfId="0" applyFont="1" applyBorder="1" applyAlignment="1">
      <alignment horizontal="center" vertical="center"/>
    </xf>
    <xf numFmtId="0" fontId="5" fillId="0" borderId="44" xfId="0" applyFont="1" applyBorder="1" applyAlignment="1">
      <alignment horizontal="center" vertical="center"/>
    </xf>
    <xf numFmtId="176" fontId="5" fillId="3" borderId="30" xfId="0" applyNumberFormat="1" applyFont="1" applyFill="1" applyBorder="1" applyAlignment="1">
      <alignment horizontal="center" vertical="center" wrapText="1"/>
    </xf>
    <xf numFmtId="176" fontId="5" fillId="3" borderId="16" xfId="0" applyNumberFormat="1" applyFont="1" applyFill="1" applyBorder="1" applyAlignment="1">
      <alignment horizontal="center" vertical="center" wrapText="1"/>
    </xf>
    <xf numFmtId="176" fontId="5" fillId="3" borderId="7" xfId="0" applyNumberFormat="1" applyFont="1" applyFill="1" applyBorder="1" applyAlignment="1">
      <alignment horizontal="center" vertical="center" wrapText="1"/>
    </xf>
    <xf numFmtId="176" fontId="5" fillId="3" borderId="74" xfId="0" applyNumberFormat="1" applyFont="1" applyFill="1" applyBorder="1" applyAlignment="1">
      <alignment horizontal="center" vertical="center" wrapText="1"/>
    </xf>
    <xf numFmtId="0" fontId="5" fillId="0" borderId="28" xfId="0" applyFont="1" applyBorder="1" applyAlignment="1">
      <alignment horizontal="left" vertical="center" wrapText="1"/>
    </xf>
    <xf numFmtId="0" fontId="5" fillId="0" borderId="29" xfId="0" applyFont="1" applyBorder="1" applyAlignment="1">
      <alignment horizontal="left" vertical="center" wrapText="1"/>
    </xf>
    <xf numFmtId="0" fontId="5" fillId="0" borderId="52" xfId="0" applyFont="1" applyBorder="1" applyAlignment="1">
      <alignment horizontal="left" vertical="center" wrapText="1"/>
    </xf>
    <xf numFmtId="0" fontId="5" fillId="0" borderId="53" xfId="0" applyFont="1" applyBorder="1" applyAlignment="1">
      <alignment horizontal="left" vertical="center" wrapText="1"/>
    </xf>
    <xf numFmtId="0" fontId="5" fillId="0" borderId="8" xfId="0" applyFont="1" applyBorder="1" applyAlignment="1">
      <alignment horizontal="left" vertical="center" wrapText="1"/>
    </xf>
    <xf numFmtId="0" fontId="5" fillId="0" borderId="9" xfId="0" applyFont="1" applyBorder="1" applyAlignment="1">
      <alignment horizontal="left" vertical="center" wrapText="1"/>
    </xf>
    <xf numFmtId="0" fontId="5" fillId="2" borderId="41" xfId="0" applyFont="1" applyFill="1" applyBorder="1" applyAlignment="1" applyProtection="1">
      <alignment horizontal="center" vertical="center" wrapText="1"/>
      <protection locked="0"/>
    </xf>
    <xf numFmtId="0" fontId="5" fillId="2" borderId="25" xfId="0" applyFont="1" applyFill="1" applyBorder="1" applyAlignment="1" applyProtection="1">
      <alignment horizontal="center" vertical="center" wrapText="1"/>
      <protection locked="0"/>
    </xf>
    <xf numFmtId="0" fontId="5" fillId="2" borderId="36" xfId="0" applyFont="1" applyFill="1" applyBorder="1" applyAlignment="1" applyProtection="1">
      <alignment horizontal="center" vertical="center" shrinkToFit="1"/>
      <protection locked="0"/>
    </xf>
    <xf numFmtId="0" fontId="5" fillId="2" borderId="37" xfId="0" applyFont="1" applyFill="1" applyBorder="1" applyAlignment="1" applyProtection="1">
      <alignment horizontal="center" vertical="center" shrinkToFit="1"/>
      <protection locked="0"/>
    </xf>
    <xf numFmtId="0" fontId="5" fillId="2" borderId="38" xfId="0" applyFont="1" applyFill="1" applyBorder="1" applyAlignment="1" applyProtection="1">
      <alignment horizontal="center" vertical="center" shrinkToFit="1"/>
      <protection locked="0"/>
    </xf>
    <xf numFmtId="0" fontId="5" fillId="2" borderId="11" xfId="0" applyFont="1" applyFill="1" applyBorder="1" applyAlignment="1" applyProtection="1">
      <alignment horizontal="center" vertical="center" shrinkToFit="1"/>
      <protection locked="0"/>
    </xf>
    <xf numFmtId="0" fontId="5" fillId="2" borderId="0" xfId="0" applyFont="1" applyFill="1" applyAlignment="1" applyProtection="1">
      <alignment horizontal="center" vertical="center" shrinkToFit="1"/>
      <protection locked="0"/>
    </xf>
    <xf numFmtId="0" fontId="5" fillId="2" borderId="34" xfId="0" applyFont="1" applyFill="1" applyBorder="1" applyAlignment="1" applyProtection="1">
      <alignment horizontal="center" vertical="center" shrinkToFit="1"/>
      <protection locked="0"/>
    </xf>
    <xf numFmtId="0" fontId="5" fillId="2" borderId="27" xfId="0" applyFont="1" applyFill="1" applyBorder="1" applyAlignment="1" applyProtection="1">
      <alignment horizontal="center" vertical="center" shrinkToFit="1"/>
      <protection locked="0"/>
    </xf>
    <xf numFmtId="0" fontId="5" fillId="2" borderId="31" xfId="0" applyFont="1" applyFill="1" applyBorder="1" applyAlignment="1" applyProtection="1">
      <alignment horizontal="center" vertical="center" shrinkToFit="1"/>
      <protection locked="0"/>
    </xf>
    <xf numFmtId="0" fontId="5" fillId="2" borderId="26" xfId="0" applyFont="1" applyFill="1" applyBorder="1" applyAlignment="1" applyProtection="1">
      <alignment horizontal="center" vertical="center" shrinkToFit="1"/>
      <protection locked="0"/>
    </xf>
    <xf numFmtId="0" fontId="0" fillId="3" borderId="14" xfId="0" applyFill="1" applyBorder="1" applyAlignment="1">
      <alignment horizontal="center" vertical="center"/>
    </xf>
    <xf numFmtId="0" fontId="0" fillId="3" borderId="78" xfId="0" applyFill="1" applyBorder="1" applyAlignment="1">
      <alignment horizontal="center" vertical="center"/>
    </xf>
    <xf numFmtId="0" fontId="0" fillId="3" borderId="79" xfId="0" applyFill="1" applyBorder="1" applyAlignment="1">
      <alignment horizontal="center" vertical="center"/>
    </xf>
    <xf numFmtId="0" fontId="0" fillId="3" borderId="80" xfId="0" applyFill="1" applyBorder="1" applyAlignment="1">
      <alignment horizontal="center" vertical="center"/>
    </xf>
    <xf numFmtId="0" fontId="44" fillId="0" borderId="0" xfId="3" applyFont="1" applyAlignment="1">
      <alignment horizontal="right" vertical="center"/>
    </xf>
    <xf numFmtId="0" fontId="44" fillId="0" borderId="0" xfId="3" applyFont="1" applyAlignment="1">
      <alignment horizontal="center" vertical="center"/>
    </xf>
    <xf numFmtId="0" fontId="49" fillId="0" borderId="190" xfId="3" applyFont="1" applyBorder="1" applyAlignment="1">
      <alignment horizontal="center" vertical="center" wrapText="1"/>
    </xf>
    <xf numFmtId="0" fontId="49" fillId="0" borderId="188" xfId="3" applyFont="1" applyBorder="1" applyAlignment="1">
      <alignment horizontal="center" vertical="center" wrapText="1"/>
    </xf>
    <xf numFmtId="0" fontId="49" fillId="0" borderId="190" xfId="3" applyFont="1" applyBorder="1" applyAlignment="1">
      <alignment horizontal="left" vertical="center" wrapText="1"/>
    </xf>
    <xf numFmtId="0" fontId="49" fillId="0" borderId="186" xfId="3" applyFont="1" applyBorder="1" applyAlignment="1">
      <alignment horizontal="left" vertical="center" wrapText="1"/>
    </xf>
    <xf numFmtId="0" fontId="49" fillId="0" borderId="188" xfId="3" applyFont="1" applyBorder="1" applyAlignment="1">
      <alignment horizontal="left" vertical="center" wrapText="1"/>
    </xf>
  </cellXfs>
  <cellStyles count="6">
    <cellStyle name="桁区切り" xfId="1" builtinId="6"/>
    <cellStyle name="標準" xfId="0" builtinId="0"/>
    <cellStyle name="標準 2" xfId="3" xr:uid="{0C7475CA-2789-48F4-8434-2D7B4D5ACE6D}"/>
    <cellStyle name="標準 3" xfId="5" xr:uid="{93E260DA-FCB2-4D11-AD7F-F7E3F04C6B86}"/>
    <cellStyle name="標準 4 2 2" xfId="2" xr:uid="{F271A691-CF84-45F9-9213-B1E82A9DE76F}"/>
    <cellStyle name="標準_コピーCT279ID2202N16" xfId="4" xr:uid="{35B09BA2-6A07-4105-A4D8-AF3224A3F1BC}"/>
  </cellStyles>
  <dxfs count="15">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s>
  <tableStyles count="0" defaultTableStyle="TableStyleMedium2" defaultPivotStyle="PivotStyleLight16"/>
  <colors>
    <mruColors>
      <color rgb="FFFF00FF"/>
      <color rgb="FFFFFF99"/>
      <color rgb="FFCCFFCC"/>
      <color rgb="FFFFFFCC"/>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3" Type="http://schemas.openxmlformats.org/officeDocument/2006/relationships/image" Target="../media/image3.wmf"/><Relationship Id="rId2" Type="http://schemas.openxmlformats.org/officeDocument/2006/relationships/image" Target="../media/image2.wmf"/><Relationship Id="rId1" Type="http://schemas.openxmlformats.org/officeDocument/2006/relationships/image" Target="../media/image1.wmf"/><Relationship Id="rId4" Type="http://schemas.openxmlformats.org/officeDocument/2006/relationships/image" Target="../media/image4.wmf"/></Relationships>
</file>

<file path=xl/drawings/drawing1.xml><?xml version="1.0" encoding="utf-8"?>
<xdr:wsDr xmlns:xdr="http://schemas.openxmlformats.org/drawingml/2006/spreadsheetDrawing" xmlns:a="http://schemas.openxmlformats.org/drawingml/2006/main">
  <xdr:twoCellAnchor>
    <xdr:from>
      <xdr:col>0</xdr:col>
      <xdr:colOff>19050</xdr:colOff>
      <xdr:row>44</xdr:row>
      <xdr:rowOff>152400</xdr:rowOff>
    </xdr:from>
    <xdr:to>
      <xdr:col>10</xdr:col>
      <xdr:colOff>114300</xdr:colOff>
      <xdr:row>45</xdr:row>
      <xdr:rowOff>285750</xdr:rowOff>
    </xdr:to>
    <xdr:sp macro="" textlink="">
      <xdr:nvSpPr>
        <xdr:cNvPr id="2" name="AutoShape 12">
          <a:extLst>
            <a:ext uri="{FF2B5EF4-FFF2-40B4-BE49-F238E27FC236}">
              <a16:creationId xmlns:a16="http://schemas.microsoft.com/office/drawing/2014/main" id="{26FD05C3-639A-4B83-9EC6-83E2EB6816EC}"/>
            </a:ext>
          </a:extLst>
        </xdr:cNvPr>
        <xdr:cNvSpPr>
          <a:spLocks noChangeArrowheads="1"/>
        </xdr:cNvSpPr>
      </xdr:nvSpPr>
      <xdr:spPr bwMode="auto">
        <a:xfrm>
          <a:off x="19050" y="9629775"/>
          <a:ext cx="2657475" cy="438150"/>
        </a:xfrm>
        <a:prstGeom prst="bevel">
          <a:avLst>
            <a:gd name="adj" fmla="val 12500"/>
          </a:avLst>
        </a:prstGeom>
        <a:solidFill>
          <a:srgbClr xmlns:mc="http://schemas.openxmlformats.org/markup-compatibility/2006" xmlns:a14="http://schemas.microsoft.com/office/drawing/2010/main" val="C0C0C0" mc:Ignorable="a14" a14:legacySpreadsheetColorIndex="22">
            <a:alpha val="49001"/>
          </a:srgbClr>
        </a:solidFill>
        <a:ln w="9525">
          <a:solidFill>
            <a:srgbClr val="000000"/>
          </a:solidFill>
          <a:miter lim="800000"/>
          <a:headEnd/>
          <a:tailEnd/>
        </a:ln>
      </xdr:spPr>
      <xdr:txBody>
        <a:bodyPr vertOverflow="clip" wrap="square" lIns="75600" tIns="36000" rIns="75600" bIns="0" anchor="t" upright="1"/>
        <a:lstStyle/>
        <a:p>
          <a:pPr algn="l" rtl="0">
            <a:defRPr sz="1000"/>
          </a:pPr>
          <a:r>
            <a:rPr lang="ja-JP" altLang="en-US" sz="1400" b="1" i="0" u="none" strike="noStrike" baseline="0">
              <a:solidFill>
                <a:srgbClr val="000000"/>
              </a:solidFill>
              <a:latin typeface="ＭＳ ゴシック"/>
              <a:ea typeface="ＭＳ ゴシック"/>
            </a:rPr>
            <a:t>１．人員基準について</a:t>
          </a:r>
          <a:endParaRPr lang="ja-JP" altLang="en-US" sz="1600" b="0" i="0" u="none" strike="noStrike" baseline="0">
            <a:solidFill>
              <a:srgbClr val="000000"/>
            </a:solidFill>
            <a:latin typeface="Times New Roman"/>
            <a:ea typeface="ＭＳ ゴシック"/>
            <a:cs typeface="Times New Roman"/>
          </a:endParaRPr>
        </a:p>
        <a:p>
          <a:pPr algn="l" rtl="0">
            <a:defRPr sz="1000"/>
          </a:pPr>
          <a:endParaRPr lang="ja-JP" altLang="en-US"/>
        </a:p>
      </xdr:txBody>
    </xdr:sp>
    <xdr:clientData/>
  </xdr:twoCellAnchor>
  <xdr:twoCellAnchor>
    <xdr:from>
      <xdr:col>0</xdr:col>
      <xdr:colOff>19050</xdr:colOff>
      <xdr:row>156</xdr:row>
      <xdr:rowOff>0</xdr:rowOff>
    </xdr:from>
    <xdr:to>
      <xdr:col>10</xdr:col>
      <xdr:colOff>114300</xdr:colOff>
      <xdr:row>158</xdr:row>
      <xdr:rowOff>104775</xdr:rowOff>
    </xdr:to>
    <xdr:sp macro="" textlink="">
      <xdr:nvSpPr>
        <xdr:cNvPr id="3" name="AutoShape 16">
          <a:extLst>
            <a:ext uri="{FF2B5EF4-FFF2-40B4-BE49-F238E27FC236}">
              <a16:creationId xmlns:a16="http://schemas.microsoft.com/office/drawing/2014/main" id="{57DB7B2D-362C-4577-9CF6-8D86B436DE0E}"/>
            </a:ext>
          </a:extLst>
        </xdr:cNvPr>
        <xdr:cNvSpPr>
          <a:spLocks noChangeArrowheads="1"/>
        </xdr:cNvSpPr>
      </xdr:nvSpPr>
      <xdr:spPr bwMode="auto">
        <a:xfrm>
          <a:off x="19050" y="42595800"/>
          <a:ext cx="2657475" cy="428625"/>
        </a:xfrm>
        <a:prstGeom prst="bevel">
          <a:avLst>
            <a:gd name="adj" fmla="val 12500"/>
          </a:avLst>
        </a:prstGeom>
        <a:solidFill>
          <a:srgbClr xmlns:mc="http://schemas.openxmlformats.org/markup-compatibility/2006" xmlns:a14="http://schemas.microsoft.com/office/drawing/2010/main" val="C0C0C0" mc:Ignorable="a14" a14:legacySpreadsheetColorIndex="22">
            <a:alpha val="49001"/>
          </a:srgbClr>
        </a:solidFill>
        <a:ln w="9525">
          <a:solidFill>
            <a:srgbClr val="000000"/>
          </a:solidFill>
          <a:miter lim="800000"/>
          <a:headEnd/>
          <a:tailEnd/>
        </a:ln>
      </xdr:spPr>
      <xdr:txBody>
        <a:bodyPr vertOverflow="clip" wrap="square" lIns="75600" tIns="36000" rIns="75600" bIns="0" anchor="t" upright="1"/>
        <a:lstStyle/>
        <a:p>
          <a:pPr algn="l" rtl="0">
            <a:defRPr sz="1000"/>
          </a:pPr>
          <a:r>
            <a:rPr lang="ja-JP" altLang="en-US" sz="1400" b="1" i="0" u="none" strike="noStrike" baseline="0">
              <a:solidFill>
                <a:srgbClr val="000000"/>
              </a:solidFill>
              <a:latin typeface="ＭＳ ゴシック"/>
              <a:ea typeface="ＭＳ ゴシック"/>
            </a:rPr>
            <a:t>３．運営基準について</a:t>
          </a:r>
          <a:endParaRPr lang="ja-JP" altLang="en-US" sz="1600" b="0" i="0" u="none" strike="noStrike" baseline="0">
            <a:solidFill>
              <a:srgbClr val="000000"/>
            </a:solidFill>
            <a:latin typeface="Times New Roman"/>
            <a:ea typeface="ＭＳ ゴシック"/>
            <a:cs typeface="Times New Roman"/>
          </a:endParaRPr>
        </a:p>
        <a:p>
          <a:pPr algn="l" rtl="0">
            <a:defRPr sz="1000"/>
          </a:pPr>
          <a:endParaRPr lang="ja-JP" altLang="en-US"/>
        </a:p>
      </xdr:txBody>
    </xdr:sp>
    <xdr:clientData/>
  </xdr:twoCellAnchor>
  <xdr:twoCellAnchor>
    <xdr:from>
      <xdr:col>0</xdr:col>
      <xdr:colOff>19050</xdr:colOff>
      <xdr:row>570</xdr:row>
      <xdr:rowOff>19050</xdr:rowOff>
    </xdr:from>
    <xdr:to>
      <xdr:col>13</xdr:col>
      <xdr:colOff>19050</xdr:colOff>
      <xdr:row>572</xdr:row>
      <xdr:rowOff>123825</xdr:rowOff>
    </xdr:to>
    <xdr:sp macro="" textlink="">
      <xdr:nvSpPr>
        <xdr:cNvPr id="4" name="AutoShape 17">
          <a:extLst>
            <a:ext uri="{FF2B5EF4-FFF2-40B4-BE49-F238E27FC236}">
              <a16:creationId xmlns:a16="http://schemas.microsoft.com/office/drawing/2014/main" id="{CD461AD8-DCB2-4A77-A009-575E01DC96F6}"/>
            </a:ext>
          </a:extLst>
        </xdr:cNvPr>
        <xdr:cNvSpPr>
          <a:spLocks noChangeArrowheads="1"/>
        </xdr:cNvSpPr>
      </xdr:nvSpPr>
      <xdr:spPr bwMode="auto">
        <a:xfrm>
          <a:off x="19050" y="132464175"/>
          <a:ext cx="3333750" cy="428625"/>
        </a:xfrm>
        <a:prstGeom prst="bevel">
          <a:avLst>
            <a:gd name="adj" fmla="val 12500"/>
          </a:avLst>
        </a:prstGeom>
        <a:solidFill>
          <a:srgbClr xmlns:mc="http://schemas.openxmlformats.org/markup-compatibility/2006" xmlns:a14="http://schemas.microsoft.com/office/drawing/2010/main" val="C0C0C0" mc:Ignorable="a14" a14:legacySpreadsheetColorIndex="22">
            <a:alpha val="49001"/>
          </a:srgbClr>
        </a:solidFill>
        <a:ln w="9525">
          <a:solidFill>
            <a:srgbClr val="000000"/>
          </a:solidFill>
          <a:miter lim="800000"/>
          <a:headEnd/>
          <a:tailEnd/>
        </a:ln>
      </xdr:spPr>
      <xdr:txBody>
        <a:bodyPr vertOverflow="clip" wrap="square" lIns="75600" tIns="36000" rIns="75600" bIns="0" anchor="t" upright="1"/>
        <a:lstStyle/>
        <a:p>
          <a:pPr algn="l" rtl="0">
            <a:defRPr sz="1000"/>
          </a:pPr>
          <a:r>
            <a:rPr lang="ja-JP" altLang="en-US" sz="1400" b="1" i="0" u="none" strike="noStrike" baseline="0">
              <a:solidFill>
                <a:srgbClr val="000000"/>
              </a:solidFill>
              <a:latin typeface="ＭＳ ゴシック"/>
              <a:ea typeface="ＭＳ ゴシック"/>
            </a:rPr>
            <a:t>４．介護報酬の算定について</a:t>
          </a:r>
          <a:endParaRPr lang="ja-JP" altLang="en-US" sz="1600" b="0" i="0" u="none" strike="noStrike" baseline="0">
            <a:solidFill>
              <a:srgbClr val="000000"/>
            </a:solidFill>
            <a:latin typeface="Times New Roman"/>
            <a:ea typeface="ＭＳ ゴシック"/>
            <a:cs typeface="Times New Roman"/>
          </a:endParaRPr>
        </a:p>
        <a:p>
          <a:pPr algn="l" rtl="0">
            <a:defRPr sz="1000"/>
          </a:pPr>
          <a:endParaRPr lang="ja-JP" altLang="en-US"/>
        </a:p>
      </xdr:txBody>
    </xdr:sp>
    <xdr:clientData/>
  </xdr:twoCellAnchor>
  <xdr:twoCellAnchor>
    <xdr:from>
      <xdr:col>0</xdr:col>
      <xdr:colOff>24124</xdr:colOff>
      <xdr:row>33</xdr:row>
      <xdr:rowOff>2744</xdr:rowOff>
    </xdr:from>
    <xdr:to>
      <xdr:col>26</xdr:col>
      <xdr:colOff>225787</xdr:colOff>
      <xdr:row>36</xdr:row>
      <xdr:rowOff>330954</xdr:rowOff>
    </xdr:to>
    <xdr:sp macro="" textlink="">
      <xdr:nvSpPr>
        <xdr:cNvPr id="5" name="AutoShape 18">
          <a:extLst>
            <a:ext uri="{FF2B5EF4-FFF2-40B4-BE49-F238E27FC236}">
              <a16:creationId xmlns:a16="http://schemas.microsoft.com/office/drawing/2014/main" id="{DEA91E22-2192-43C3-B79C-3E89A54E710A}"/>
            </a:ext>
          </a:extLst>
        </xdr:cNvPr>
        <xdr:cNvSpPr>
          <a:spLocks noChangeArrowheads="1"/>
        </xdr:cNvSpPr>
      </xdr:nvSpPr>
      <xdr:spPr bwMode="auto">
        <a:xfrm>
          <a:off x="24124" y="5885832"/>
          <a:ext cx="6970016" cy="1370357"/>
        </a:xfrm>
        <a:prstGeom prst="foldedCorner">
          <a:avLst>
            <a:gd name="adj" fmla="val 12500"/>
          </a:avLst>
        </a:prstGeom>
        <a:solidFill>
          <a:srgbClr val="FFFFFF"/>
        </a:solidFill>
        <a:ln w="9525">
          <a:solidFill>
            <a:srgbClr val="000000"/>
          </a:solidFill>
          <a:round/>
          <a:headEnd/>
          <a:tailEnd/>
        </a:ln>
      </xdr:spPr>
      <xdr:txBody>
        <a:bodyPr vertOverflow="clip" wrap="square" lIns="75600" tIns="115200" rIns="75600" bIns="7200" anchor="t" upright="1"/>
        <a:lstStyle/>
        <a:p>
          <a:pPr algn="ctr" rtl="0">
            <a:lnSpc>
              <a:spcPts val="1800"/>
            </a:lnSpc>
            <a:defRPr sz="1000"/>
          </a:pPr>
          <a:r>
            <a:rPr lang="ja-JP" altLang="en-US" sz="1800" b="0" i="0" u="none" strike="noStrike" baseline="0">
              <a:solidFill>
                <a:srgbClr val="000000"/>
              </a:solidFill>
              <a:latin typeface="ＭＳ Ｐゴシック" panose="020B0600070205080204" pitchFamily="50" charset="-128"/>
              <a:ea typeface="ＭＳ Ｐゴシック" panose="020B0600070205080204" pitchFamily="50" charset="-128"/>
            </a:rPr>
            <a:t>　</a:t>
          </a:r>
          <a:r>
            <a:rPr lang="ja-JP" altLang="en-US" sz="1400" b="0" i="0" u="none" strike="noStrike" baseline="0">
              <a:solidFill>
                <a:srgbClr val="000000"/>
              </a:solidFill>
              <a:latin typeface="ＭＳ Ｐゴシック" panose="020B0600070205080204" pitchFamily="50" charset="-128"/>
              <a:ea typeface="ＭＳ Ｐゴシック" panose="020B0600070205080204" pitchFamily="50" charset="-128"/>
            </a:rPr>
            <a:t>以下の点検項目について、○</a:t>
          </a:r>
          <a:r>
            <a:rPr lang="ja-JP" altLang="en-US" sz="1600" b="0" i="0" u="none" strike="noStrike" baseline="0">
              <a:solidFill>
                <a:srgbClr val="000000"/>
              </a:solidFill>
              <a:latin typeface="ＭＳ Ｐゴシック" panose="020B0600070205080204" pitchFamily="50" charset="-128"/>
              <a:ea typeface="ＭＳ Ｐゴシック" panose="020B0600070205080204" pitchFamily="50" charset="-128"/>
            </a:rPr>
            <a:t>×</a:t>
          </a:r>
          <a:r>
            <a:rPr lang="ja-JP" altLang="en-US" sz="1400" b="0" i="0" u="none" strike="noStrike" baseline="0">
              <a:solidFill>
                <a:srgbClr val="000000"/>
              </a:solidFill>
              <a:latin typeface="ＭＳ Ｐゴシック" panose="020B0600070205080204" pitchFamily="50" charset="-128"/>
              <a:ea typeface="ＭＳ Ｐゴシック" panose="020B0600070205080204" pitchFamily="50" charset="-128"/>
            </a:rPr>
            <a:t>で記載してください。</a:t>
          </a:r>
          <a:endParaRPr lang="en-US" altLang="ja-JP" sz="1400" b="0" i="0" u="none" strike="noStrike" baseline="0">
            <a:solidFill>
              <a:srgbClr val="000000"/>
            </a:solidFill>
            <a:latin typeface="ＭＳ Ｐゴシック" panose="020B0600070205080204" pitchFamily="50" charset="-128"/>
            <a:ea typeface="ＭＳ Ｐゴシック" panose="020B0600070205080204" pitchFamily="50" charset="-128"/>
          </a:endParaRPr>
        </a:p>
        <a:p>
          <a:pPr algn="ctr" rtl="0">
            <a:lnSpc>
              <a:spcPts val="1900"/>
            </a:lnSpc>
            <a:defRPr sz="1000"/>
          </a:pPr>
          <a:r>
            <a:rPr lang="ja-JP" altLang="en-US" sz="1400" b="0" i="0" u="none" strike="noStrike" baseline="0">
              <a:solidFill>
                <a:srgbClr val="000000"/>
              </a:solidFill>
              <a:latin typeface="ＭＳ Ｐゴシック" panose="020B0600070205080204" pitchFamily="50" charset="-128"/>
              <a:ea typeface="ＭＳ Ｐゴシック" panose="020B0600070205080204" pitchFamily="50" charset="-128"/>
            </a:rPr>
            <a:t>　　　　また、該当がない場合については、－を記載してください。</a:t>
          </a:r>
        </a:p>
        <a:p>
          <a:pPr algn="ctr" rtl="0">
            <a:lnSpc>
              <a:spcPts val="1700"/>
            </a:lnSpc>
            <a:defRPr sz="1000"/>
          </a:pPr>
          <a:r>
            <a:rPr lang="ja-JP" altLang="en-US" sz="1400" b="0" i="0" u="none" strike="noStrike" baseline="0">
              <a:solidFill>
                <a:srgbClr val="000000"/>
              </a:solidFill>
              <a:latin typeface="ＭＳ Ｐゴシック" panose="020B0600070205080204" pitchFamily="50" charset="-128"/>
              <a:ea typeface="ＭＳ Ｐゴシック" panose="020B0600070205080204" pitchFamily="50" charset="-128"/>
            </a:rPr>
            <a:t>　　　　　点検した結果</a:t>
          </a:r>
          <a:r>
            <a:rPr lang="ja-JP" altLang="en-US" sz="1600" b="0" i="0" u="none" strike="noStrike" baseline="0">
              <a:solidFill>
                <a:srgbClr val="000000"/>
              </a:solidFill>
              <a:latin typeface="ＭＳ Ｐゴシック" panose="020B0600070205080204" pitchFamily="50" charset="-128"/>
              <a:ea typeface="ＭＳ Ｐゴシック" panose="020B0600070205080204" pitchFamily="50" charset="-128"/>
            </a:rPr>
            <a:t>×</a:t>
          </a:r>
          <a:r>
            <a:rPr lang="ja-JP" altLang="en-US" sz="1400" b="0" i="0" u="none" strike="noStrike" baseline="0">
              <a:solidFill>
                <a:srgbClr val="000000"/>
              </a:solidFill>
              <a:latin typeface="ＭＳ Ｐゴシック" panose="020B0600070205080204" pitchFamily="50" charset="-128"/>
              <a:ea typeface="ＭＳ Ｐゴシック" panose="020B0600070205080204" pitchFamily="50" charset="-128"/>
            </a:rPr>
            <a:t>がついたところは基準等の違反となります。</a:t>
          </a:r>
          <a:endParaRPr lang="en-US" altLang="ja-JP" sz="1400" b="0" i="0" u="none" strike="noStrike" baseline="0">
            <a:solidFill>
              <a:srgbClr val="000000"/>
            </a:solidFill>
            <a:latin typeface="ＭＳ Ｐゴシック" panose="020B0600070205080204" pitchFamily="50" charset="-128"/>
            <a:ea typeface="ＭＳ Ｐゴシック" panose="020B0600070205080204" pitchFamily="50" charset="-128"/>
          </a:endParaRPr>
        </a:p>
        <a:p>
          <a:pPr algn="ctr" rtl="0">
            <a:lnSpc>
              <a:spcPts val="1600"/>
            </a:lnSpc>
            <a:defRPr sz="1000"/>
          </a:pPr>
          <a:r>
            <a:rPr lang="ja-JP" altLang="en-US" sz="1400" b="0" i="0" u="none" strike="noStrike" baseline="0">
              <a:solidFill>
                <a:srgbClr val="000000"/>
              </a:solidFill>
              <a:latin typeface="ＭＳ Ｐゴシック" panose="020B0600070205080204" pitchFamily="50" charset="-128"/>
              <a:ea typeface="ＭＳ Ｐゴシック" panose="020B0600070205080204" pitchFamily="50" charset="-128"/>
            </a:rPr>
            <a:t>速やかに、改善を行ってください。</a:t>
          </a:r>
          <a:endParaRPr lang="ja-JP" altLang="en-US">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173709</xdr:colOff>
      <xdr:row>1183</xdr:row>
      <xdr:rowOff>165639</xdr:rowOff>
    </xdr:from>
    <xdr:to>
      <xdr:col>26</xdr:col>
      <xdr:colOff>173709</xdr:colOff>
      <xdr:row>1185</xdr:row>
      <xdr:rowOff>169513</xdr:rowOff>
    </xdr:to>
    <xdr:sp macro="" textlink="">
      <xdr:nvSpPr>
        <xdr:cNvPr id="6" name="AutoShape 20">
          <a:extLst>
            <a:ext uri="{FF2B5EF4-FFF2-40B4-BE49-F238E27FC236}">
              <a16:creationId xmlns:a16="http://schemas.microsoft.com/office/drawing/2014/main" id="{F79F5761-A2A3-47C5-9D2E-3B22B4A73AF7}"/>
            </a:ext>
          </a:extLst>
        </xdr:cNvPr>
        <xdr:cNvSpPr>
          <a:spLocks noChangeArrowheads="1"/>
        </xdr:cNvSpPr>
      </xdr:nvSpPr>
      <xdr:spPr bwMode="auto">
        <a:xfrm>
          <a:off x="173709" y="284229714"/>
          <a:ext cx="6657975" cy="765874"/>
        </a:xfrm>
        <a:prstGeom prst="foldedCorner">
          <a:avLst>
            <a:gd name="adj" fmla="val 12500"/>
          </a:avLst>
        </a:prstGeom>
        <a:solidFill>
          <a:srgbClr val="FFFFFF"/>
        </a:solidFill>
        <a:ln w="9525">
          <a:solidFill>
            <a:srgbClr val="000000"/>
          </a:solidFill>
          <a:round/>
          <a:headEnd/>
          <a:tailEnd/>
        </a:ln>
      </xdr:spPr>
      <xdr:txBody>
        <a:bodyPr vertOverflow="clip" wrap="square" lIns="74295" tIns="8890" rIns="74295" bIns="8890" anchor="t" upright="1"/>
        <a:lstStyle/>
        <a:p>
          <a:pPr algn="l" rtl="0">
            <a:defRPr sz="1000"/>
          </a:pPr>
          <a:endParaRPr lang="ja-JP" altLang="en-US" sz="1050" b="0" i="0" u="none" strike="noStrike" baseline="0">
            <a:solidFill>
              <a:srgbClr val="000000"/>
            </a:solidFill>
            <a:latin typeface="Times New Roman"/>
            <a:cs typeface="Times New Roman"/>
          </a:endParaRPr>
        </a:p>
        <a:p>
          <a:pPr algn="l" rtl="0">
            <a:defRPr sz="1000"/>
          </a:pPr>
          <a:r>
            <a:rPr lang="ja-JP" altLang="en-US" sz="1050" b="0" i="0" u="none" strike="noStrike" baseline="0">
              <a:solidFill>
                <a:srgbClr val="000000"/>
              </a:solidFill>
              <a:latin typeface="ＭＳ 明朝"/>
              <a:ea typeface="ＭＳ 明朝"/>
            </a:rPr>
            <a:t>　</a:t>
          </a:r>
          <a:r>
            <a:rPr lang="ja-JP" altLang="en-US" sz="1200" b="0" i="0" u="none" strike="noStrike" baseline="0">
              <a:solidFill>
                <a:srgbClr val="000000"/>
              </a:solidFill>
              <a:latin typeface="HG丸ｺﾞｼｯｸM-PRO"/>
              <a:ea typeface="HG丸ｺﾞｼｯｸM-PRO"/>
            </a:rPr>
            <a:t>加算等の算定要件を満たしていない場合、加算等の取り下げが必要なケースがあります。</a:t>
          </a:r>
        </a:p>
        <a:p>
          <a:pPr algn="l" rtl="0">
            <a:defRPr sz="1000"/>
          </a:pPr>
          <a:r>
            <a:rPr lang="ja-JP" altLang="en-US" sz="1200" b="0" i="0" u="none" strike="noStrike" baseline="0">
              <a:solidFill>
                <a:srgbClr val="000000"/>
              </a:solidFill>
              <a:latin typeface="HG丸ｺﾞｼｯｸM-PRO"/>
              <a:ea typeface="HG丸ｺﾞｼｯｸM-PRO"/>
              <a:cs typeface="Times New Roman"/>
            </a:rPr>
            <a:t>　まずは、綾瀬市　高齢介護課</a:t>
          </a:r>
          <a:r>
            <a:rPr lang="ja-JP" altLang="en-US" sz="1200" b="0" i="0" u="none" strike="noStrike" baseline="0">
              <a:solidFill>
                <a:sysClr val="windowText" lastClr="000000"/>
              </a:solidFill>
              <a:latin typeface="HG丸ｺﾞｼｯｸM-PRO"/>
              <a:ea typeface="HG丸ｺﾞｼｯｸM-PRO"/>
              <a:cs typeface="Times New Roman"/>
            </a:rPr>
            <a:t>にご相談ください。</a:t>
          </a:r>
          <a:endParaRPr lang="ja-JP" altLang="en-US" sz="1200" b="0" i="0" u="none" strike="noStrike" baseline="0">
            <a:solidFill>
              <a:sysClr val="windowText" lastClr="000000"/>
            </a:solidFill>
            <a:latin typeface="Times New Roman"/>
            <a:ea typeface="HG丸ｺﾞｼｯｸM-PRO"/>
            <a:cs typeface="Times New Roman"/>
          </a:endParaRPr>
        </a:p>
        <a:p>
          <a:pPr algn="l" rtl="0">
            <a:defRPr sz="1000"/>
          </a:pPr>
          <a:endParaRPr lang="ja-JP" altLang="en-US">
            <a:solidFill>
              <a:sysClr val="windowText" lastClr="000000"/>
            </a:solidFill>
          </a:endParaRPr>
        </a:p>
      </xdr:txBody>
    </xdr:sp>
    <xdr:clientData/>
  </xdr:twoCellAnchor>
  <xdr:twoCellAnchor>
    <xdr:from>
      <xdr:col>0</xdr:col>
      <xdr:colOff>161925</xdr:colOff>
      <xdr:row>1182</xdr:row>
      <xdr:rowOff>0</xdr:rowOff>
    </xdr:from>
    <xdr:to>
      <xdr:col>4</xdr:col>
      <xdr:colOff>0</xdr:colOff>
      <xdr:row>1183</xdr:row>
      <xdr:rowOff>371314</xdr:rowOff>
    </xdr:to>
    <xdr:sp macro="" textlink="">
      <xdr:nvSpPr>
        <xdr:cNvPr id="7" name="AutoShape 21">
          <a:extLst>
            <a:ext uri="{FF2B5EF4-FFF2-40B4-BE49-F238E27FC236}">
              <a16:creationId xmlns:a16="http://schemas.microsoft.com/office/drawing/2014/main" id="{291EB49C-025C-442E-AE84-E17545599F04}"/>
            </a:ext>
          </a:extLst>
        </xdr:cNvPr>
        <xdr:cNvSpPr>
          <a:spLocks noChangeArrowheads="1"/>
        </xdr:cNvSpPr>
      </xdr:nvSpPr>
      <xdr:spPr bwMode="auto">
        <a:xfrm>
          <a:off x="161925" y="283677264"/>
          <a:ext cx="857250" cy="758125"/>
        </a:xfrm>
        <a:prstGeom prst="irregularSeal1">
          <a:avLst/>
        </a:prstGeom>
        <a:solidFill>
          <a:srgbClr val="FFFFFF"/>
        </a:solidFill>
        <a:ln w="9525">
          <a:solidFill>
            <a:srgbClr val="000000"/>
          </a:solidFill>
          <a:miter lim="800000"/>
          <a:headEnd/>
          <a:tailEnd/>
        </a:ln>
      </xdr:spPr>
      <xdr:txBody>
        <a:bodyPr vertOverflow="clip" wrap="square" lIns="74295" tIns="8890" rIns="74295" bIns="8890" anchor="t" upright="1"/>
        <a:lstStyle/>
        <a:p>
          <a:pPr algn="l" rtl="0">
            <a:defRPr sz="1000"/>
          </a:pPr>
          <a:r>
            <a:rPr lang="ja-JP" altLang="en-US" sz="1100" b="0" i="0" u="none" strike="noStrike" baseline="0">
              <a:solidFill>
                <a:srgbClr val="000000"/>
              </a:solidFill>
              <a:latin typeface="ＭＳ ゴシック"/>
              <a:ea typeface="ＭＳ ゴシック"/>
            </a:rPr>
            <a:t>注意</a:t>
          </a:r>
          <a:endParaRPr lang="ja-JP" altLang="en-US" sz="1100" b="0" i="0" u="none" strike="noStrike" baseline="0">
            <a:solidFill>
              <a:srgbClr val="000000"/>
            </a:solidFill>
            <a:latin typeface="Times New Roman"/>
            <a:ea typeface="ＭＳ ゴシック"/>
            <a:cs typeface="Times New Roman"/>
          </a:endParaRPr>
        </a:p>
        <a:p>
          <a:pPr algn="l" rtl="0">
            <a:defRPr sz="1000"/>
          </a:pPr>
          <a:endParaRPr lang="ja-JP" altLang="en-US"/>
        </a:p>
      </xdr:txBody>
    </xdr:sp>
    <xdr:clientData/>
  </xdr:twoCellAnchor>
  <xdr:twoCellAnchor>
    <xdr:from>
      <xdr:col>0</xdr:col>
      <xdr:colOff>0</xdr:colOff>
      <xdr:row>120</xdr:row>
      <xdr:rowOff>123826</xdr:rowOff>
    </xdr:from>
    <xdr:to>
      <xdr:col>10</xdr:col>
      <xdr:colOff>95250</xdr:colOff>
      <xdr:row>121</xdr:row>
      <xdr:rowOff>276226</xdr:rowOff>
    </xdr:to>
    <xdr:sp macro="" textlink="">
      <xdr:nvSpPr>
        <xdr:cNvPr id="8" name="AutoShape 12">
          <a:extLst>
            <a:ext uri="{FF2B5EF4-FFF2-40B4-BE49-F238E27FC236}">
              <a16:creationId xmlns:a16="http://schemas.microsoft.com/office/drawing/2014/main" id="{2E189CF1-2ED9-4D61-9243-A12B067A4933}"/>
            </a:ext>
          </a:extLst>
        </xdr:cNvPr>
        <xdr:cNvSpPr>
          <a:spLocks noChangeArrowheads="1"/>
        </xdr:cNvSpPr>
      </xdr:nvSpPr>
      <xdr:spPr bwMode="auto">
        <a:xfrm>
          <a:off x="0" y="31222951"/>
          <a:ext cx="2657475" cy="457200"/>
        </a:xfrm>
        <a:prstGeom prst="bevel">
          <a:avLst>
            <a:gd name="adj" fmla="val 13042"/>
          </a:avLst>
        </a:prstGeom>
        <a:solidFill>
          <a:srgbClr xmlns:mc="http://schemas.openxmlformats.org/markup-compatibility/2006" xmlns:a14="http://schemas.microsoft.com/office/drawing/2010/main" val="C0C0C0" mc:Ignorable="a14" a14:legacySpreadsheetColorIndex="22">
            <a:alpha val="49001"/>
          </a:srgbClr>
        </a:solidFill>
        <a:ln w="9525">
          <a:solidFill>
            <a:srgbClr val="000000"/>
          </a:solidFill>
          <a:miter lim="800000"/>
          <a:headEnd/>
          <a:tailEnd/>
        </a:ln>
      </xdr:spPr>
      <xdr:txBody>
        <a:bodyPr vertOverflow="clip" wrap="square" lIns="75600" tIns="36000" rIns="75600" bIns="0" anchor="t" upright="1"/>
        <a:lstStyle/>
        <a:p>
          <a:pPr algn="l" rtl="0">
            <a:defRPr sz="1000"/>
          </a:pPr>
          <a:r>
            <a:rPr lang="ja-JP" altLang="en-US" sz="1400" b="1" i="0" u="none" strike="noStrike" baseline="0">
              <a:solidFill>
                <a:srgbClr val="000000"/>
              </a:solidFill>
              <a:latin typeface="ＭＳ ゴシック"/>
              <a:ea typeface="ＭＳ ゴシック"/>
            </a:rPr>
            <a:t>２．設備基準について</a:t>
          </a:r>
          <a:endParaRPr lang="ja-JP" altLang="en-US" sz="1600" b="0" i="0" u="none" strike="noStrike" baseline="0">
            <a:solidFill>
              <a:srgbClr val="000000"/>
            </a:solidFill>
            <a:latin typeface="Times New Roman"/>
            <a:ea typeface="ＭＳ ゴシック"/>
            <a:cs typeface="Times New Roman"/>
          </a:endParaRPr>
        </a:p>
        <a:p>
          <a:pPr algn="l" rtl="0">
            <a:defRPr sz="1000"/>
          </a:pPr>
          <a:endParaRPr lang="ja-JP" altLang="en-US"/>
        </a:p>
      </xdr:txBody>
    </xdr:sp>
    <xdr:clientData/>
  </xdr:twoCellAnchor>
  <xdr:twoCellAnchor>
    <xdr:from>
      <xdr:col>7</xdr:col>
      <xdr:colOff>0</xdr:colOff>
      <xdr:row>50</xdr:row>
      <xdr:rowOff>95249</xdr:rowOff>
    </xdr:from>
    <xdr:to>
      <xdr:col>7</xdr:col>
      <xdr:colOff>125176</xdr:colOff>
      <xdr:row>50</xdr:row>
      <xdr:rowOff>374381</xdr:rowOff>
    </xdr:to>
    <xdr:sp macro="" textlink="" fLocksText="0">
      <xdr:nvSpPr>
        <xdr:cNvPr id="9" name="下矢印 2">
          <a:extLst>
            <a:ext uri="{FF2B5EF4-FFF2-40B4-BE49-F238E27FC236}">
              <a16:creationId xmlns:a16="http://schemas.microsoft.com/office/drawing/2014/main" id="{6CF49602-01BA-459B-BB8C-1E1F3A24CDDD}"/>
            </a:ext>
          </a:extLst>
        </xdr:cNvPr>
        <xdr:cNvSpPr/>
      </xdr:nvSpPr>
      <xdr:spPr>
        <a:xfrm>
          <a:off x="2047875" y="11572874"/>
          <a:ext cx="125176" cy="279132"/>
        </a:xfrm>
        <a:prstGeom prst="downArrow">
          <a:avLst>
            <a:gd name="adj1" fmla="val 50000"/>
            <a:gd name="adj2" fmla="val 66129"/>
          </a:avLst>
        </a:prstGeom>
        <a:solidFill>
          <a:schemeClr val="tx2">
            <a:lumMod val="60000"/>
            <a:lumOff val="40000"/>
          </a:schemeClr>
        </a:solidFill>
        <a:ln w="3175">
          <a:solidFill>
            <a:schemeClr val="accent1">
              <a:shade val="50000"/>
            </a:schemeClr>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lIns="91440" tIns="45720" rIns="91440" bIns="45720" anchor="ctr"/>
        <a:lstStyle/>
        <a:p>
          <a:endParaRPr lang="ja-JP" altLang="en-US"/>
        </a:p>
      </xdr:txBody>
    </xdr:sp>
    <xdr:clientData/>
  </xdr:twoCellAnchor>
  <xdr:twoCellAnchor>
    <xdr:from>
      <xdr:col>2</xdr:col>
      <xdr:colOff>13607</xdr:colOff>
      <xdr:row>92</xdr:row>
      <xdr:rowOff>244928</xdr:rowOff>
    </xdr:from>
    <xdr:to>
      <xdr:col>18</xdr:col>
      <xdr:colOff>141570</xdr:colOff>
      <xdr:row>92</xdr:row>
      <xdr:rowOff>850632</xdr:rowOff>
    </xdr:to>
    <xdr:sp macro="" textlink="">
      <xdr:nvSpPr>
        <xdr:cNvPr id="10" name="テキスト ボックス 1">
          <a:extLst>
            <a:ext uri="{FF2B5EF4-FFF2-40B4-BE49-F238E27FC236}">
              <a16:creationId xmlns:a16="http://schemas.microsoft.com/office/drawing/2014/main" id="{AC3732FF-B7B5-4853-824B-B1C7C0BD3D72}"/>
            </a:ext>
          </a:extLst>
        </xdr:cNvPr>
        <xdr:cNvSpPr txBox="1"/>
      </xdr:nvSpPr>
      <xdr:spPr>
        <a:xfrm>
          <a:off x="775607" y="24305078"/>
          <a:ext cx="4242763" cy="605704"/>
        </a:xfrm>
        <a:prstGeom prst="rect">
          <a:avLst/>
        </a:prstGeom>
        <a:solidFill>
          <a:srgbClr val="FFFFFF"/>
        </a:solidFill>
        <a:ln w="6350" cmpd="sng">
          <a:solidFill>
            <a:srgbClr val="000000"/>
          </a:solidFill>
          <a:prstDash val="sysDot"/>
        </a:ln>
      </xdr:spPr>
      <xdr:style>
        <a:lnRef idx="0">
          <a:srgbClr val="000000"/>
        </a:lnRef>
        <a:fillRef idx="0">
          <a:srgbClr val="000000"/>
        </a:fillRef>
        <a:effectRef idx="0">
          <a:srgbClr val="000000"/>
        </a:effectRef>
        <a:fontRef idx="minor">
          <a:schemeClr val="tx1"/>
        </a:fontRef>
      </xdr:style>
      <xdr:txBody>
        <a:bodyPr vertOverflow="clip" wrap="square" lIns="91440" tIns="0" rIns="91440" bIns="0" anchor="ctr" anchorCtr="0"/>
        <a:lstStyle/>
        <a:p>
          <a:r>
            <a:rPr lang="ja-JP" altLang="en-US" sz="1100">
              <a:latin typeface="ＭＳ ゴシック" pitchFamily="49" charset="-128"/>
              <a:ea typeface="ＭＳ ゴシック" pitchFamily="49" charset="-128"/>
            </a:rPr>
            <a:t>例：利用者数</a:t>
          </a:r>
          <a:r>
            <a:rPr lang="en-US" altLang="ja-JP" sz="1100">
              <a:latin typeface="ＭＳ ゴシック" pitchFamily="49" charset="-128"/>
              <a:ea typeface="ＭＳ ゴシック" pitchFamily="49" charset="-128"/>
            </a:rPr>
            <a:t>18</a:t>
          </a:r>
          <a:r>
            <a:rPr lang="ja-JP" altLang="en-US" sz="1100">
              <a:latin typeface="ＭＳ ゴシック" pitchFamily="49" charset="-128"/>
              <a:ea typeface="ＭＳ ゴシック" pitchFamily="49" charset="-128"/>
            </a:rPr>
            <a:t>人の場合（１単位</a:t>
          </a:r>
          <a:r>
            <a:rPr lang="en-US" altLang="ja-JP" sz="1100">
              <a:latin typeface="ＭＳ ゴシック" pitchFamily="49" charset="-128"/>
              <a:ea typeface="ＭＳ ゴシック" pitchFamily="49" charset="-128"/>
            </a:rPr>
            <a:t>5</a:t>
          </a:r>
          <a:r>
            <a:rPr lang="ja-JP" altLang="en-US" sz="1100">
              <a:latin typeface="ＭＳ ゴシック" pitchFamily="49" charset="-128"/>
              <a:ea typeface="ＭＳ ゴシック" pitchFamily="49" charset="-128"/>
            </a:rPr>
            <a:t>時間）</a:t>
          </a:r>
          <a:endParaRPr lang="en-US" altLang="ja-JP" sz="1100">
            <a:latin typeface="ＭＳ ゴシック" pitchFamily="49" charset="-128"/>
            <a:ea typeface="ＭＳ ゴシック" pitchFamily="49" charset="-128"/>
          </a:endParaRPr>
        </a:p>
        <a:p>
          <a:r>
            <a:rPr lang="ja-JP" altLang="en-US" sz="1100">
              <a:latin typeface="ＭＳ ゴシック" pitchFamily="49" charset="-128"/>
              <a:ea typeface="ＭＳ ゴシック" pitchFamily="49" charset="-128"/>
            </a:rPr>
            <a:t>　　　（</a:t>
          </a:r>
          <a:r>
            <a:rPr lang="en-US" altLang="ja-JP" sz="1100">
              <a:latin typeface="ＭＳ ゴシック" pitchFamily="49" charset="-128"/>
              <a:ea typeface="ＭＳ ゴシック" pitchFamily="49" charset="-128"/>
            </a:rPr>
            <a:t>18</a:t>
          </a:r>
          <a:r>
            <a:rPr lang="ja-JP" altLang="en-US" sz="1100">
              <a:latin typeface="ＭＳ ゴシック" pitchFamily="49" charset="-128"/>
              <a:ea typeface="ＭＳ ゴシック" pitchFamily="49" charset="-128"/>
            </a:rPr>
            <a:t>－</a:t>
          </a:r>
          <a:r>
            <a:rPr lang="en-US" altLang="ja-JP" sz="1100">
              <a:latin typeface="ＭＳ ゴシック" pitchFamily="49" charset="-128"/>
              <a:ea typeface="ＭＳ ゴシック" pitchFamily="49" charset="-128"/>
            </a:rPr>
            <a:t>15</a:t>
          </a:r>
          <a:r>
            <a:rPr lang="ja-JP" altLang="en-US" sz="1100">
              <a:latin typeface="ＭＳ ゴシック" pitchFamily="49" charset="-128"/>
              <a:ea typeface="ＭＳ ゴシック" pitchFamily="49" charset="-128"/>
            </a:rPr>
            <a:t>）</a:t>
          </a:r>
          <a:r>
            <a:rPr lang="en-US" altLang="ja-JP" sz="1100">
              <a:latin typeface="ＭＳ ゴシック" pitchFamily="49" charset="-128"/>
              <a:ea typeface="ＭＳ ゴシック" pitchFamily="49" charset="-128"/>
            </a:rPr>
            <a:t>÷5</a:t>
          </a:r>
          <a:r>
            <a:rPr lang="ja-JP" altLang="en-US" sz="1100">
              <a:latin typeface="ＭＳ ゴシック" pitchFamily="49" charset="-128"/>
              <a:ea typeface="ＭＳ ゴシック" pitchFamily="49" charset="-128"/>
            </a:rPr>
            <a:t>＋</a:t>
          </a:r>
          <a:r>
            <a:rPr lang="en-US" altLang="ja-JP" sz="1100">
              <a:latin typeface="ＭＳ ゴシック" pitchFamily="49" charset="-128"/>
              <a:ea typeface="ＭＳ ゴシック" pitchFamily="49" charset="-128"/>
            </a:rPr>
            <a:t>1</a:t>
          </a:r>
          <a:r>
            <a:rPr lang="ja-JP" altLang="en-US" sz="1100">
              <a:latin typeface="ＭＳ ゴシック" pitchFamily="49" charset="-128"/>
              <a:ea typeface="ＭＳ ゴシック" pitchFamily="49" charset="-128"/>
            </a:rPr>
            <a:t>＝</a:t>
          </a:r>
          <a:r>
            <a:rPr lang="en-US" altLang="ja-JP" sz="1100">
              <a:latin typeface="ＭＳ ゴシック" pitchFamily="49" charset="-128"/>
              <a:ea typeface="ＭＳ ゴシック" pitchFamily="49" charset="-128"/>
            </a:rPr>
            <a:t>1.6</a:t>
          </a:r>
          <a:r>
            <a:rPr lang="ja-JP" altLang="en-US" sz="1100">
              <a:latin typeface="ＭＳ ゴシック" pitchFamily="49" charset="-128"/>
              <a:ea typeface="ＭＳ ゴシック" pitchFamily="49" charset="-128"/>
            </a:rPr>
            <a:t>人　　</a:t>
          </a:r>
          <a:r>
            <a:rPr lang="en-US" altLang="ja-JP" sz="1100">
              <a:latin typeface="ＭＳ ゴシック" pitchFamily="49" charset="-128"/>
              <a:ea typeface="ＭＳ ゴシック" pitchFamily="49" charset="-128"/>
            </a:rPr>
            <a:t>1.6×5</a:t>
          </a:r>
          <a:r>
            <a:rPr lang="ja-JP" altLang="en-US" sz="1100">
              <a:latin typeface="ＭＳ ゴシック" pitchFamily="49" charset="-128"/>
              <a:ea typeface="ＭＳ ゴシック" pitchFamily="49" charset="-128"/>
            </a:rPr>
            <a:t>＝</a:t>
          </a:r>
          <a:r>
            <a:rPr lang="en-US" altLang="ja-JP" sz="1100">
              <a:latin typeface="ＭＳ ゴシック" pitchFamily="49" charset="-128"/>
              <a:ea typeface="ＭＳ ゴシック" pitchFamily="49" charset="-128"/>
            </a:rPr>
            <a:t>8</a:t>
          </a:r>
          <a:r>
            <a:rPr lang="ja-JP" altLang="en-US" sz="1100">
              <a:latin typeface="ＭＳ ゴシック" pitchFamily="49" charset="-128"/>
              <a:ea typeface="ＭＳ ゴシック" pitchFamily="49" charset="-128"/>
            </a:rPr>
            <a:t>時間</a:t>
          </a:r>
        </a:p>
      </xdr:txBody>
    </xdr:sp>
    <xdr:clientData/>
  </xdr:twoCellAnchor>
  <xdr:twoCellAnchor>
    <xdr:from>
      <xdr:col>0</xdr:col>
      <xdr:colOff>19050</xdr:colOff>
      <xdr:row>639</xdr:row>
      <xdr:rowOff>27333</xdr:rowOff>
    </xdr:from>
    <xdr:to>
      <xdr:col>13</xdr:col>
      <xdr:colOff>19050</xdr:colOff>
      <xdr:row>641</xdr:row>
      <xdr:rowOff>132108</xdr:rowOff>
    </xdr:to>
    <xdr:sp macro="" textlink="">
      <xdr:nvSpPr>
        <xdr:cNvPr id="11" name="AutoShape 17">
          <a:extLst>
            <a:ext uri="{FF2B5EF4-FFF2-40B4-BE49-F238E27FC236}">
              <a16:creationId xmlns:a16="http://schemas.microsoft.com/office/drawing/2014/main" id="{4893AAD7-7253-42F5-AECA-DC45CEFCC712}"/>
            </a:ext>
          </a:extLst>
        </xdr:cNvPr>
        <xdr:cNvSpPr>
          <a:spLocks noChangeArrowheads="1"/>
        </xdr:cNvSpPr>
      </xdr:nvSpPr>
      <xdr:spPr bwMode="auto">
        <a:xfrm>
          <a:off x="19050" y="158937463"/>
          <a:ext cx="3329609" cy="436080"/>
        </a:xfrm>
        <a:prstGeom prst="bevel">
          <a:avLst>
            <a:gd name="adj" fmla="val 12500"/>
          </a:avLst>
        </a:prstGeom>
        <a:solidFill>
          <a:srgbClr xmlns:mc="http://schemas.openxmlformats.org/markup-compatibility/2006" xmlns:a14="http://schemas.microsoft.com/office/drawing/2010/main" val="C0C0C0" mc:Ignorable="a14" a14:legacySpreadsheetColorIndex="22">
            <a:alpha val="49001"/>
          </a:srgbClr>
        </a:solidFill>
        <a:ln w="9525">
          <a:solidFill>
            <a:srgbClr val="000000"/>
          </a:solidFill>
          <a:miter lim="800000"/>
          <a:headEnd/>
          <a:tailEnd/>
        </a:ln>
      </xdr:spPr>
      <xdr:txBody>
        <a:bodyPr vertOverflow="clip" wrap="square" lIns="75600" tIns="36000" rIns="75600" bIns="0" anchor="t" upright="1"/>
        <a:lstStyle/>
        <a:p>
          <a:pPr algn="l" rtl="0">
            <a:defRPr sz="1000"/>
          </a:pPr>
          <a:r>
            <a:rPr lang="ja-JP" altLang="en-US" sz="1400" b="1" i="0" u="none" strike="noStrike" baseline="0">
              <a:solidFill>
                <a:srgbClr val="000000"/>
              </a:solidFill>
              <a:latin typeface="ＭＳ ゴシック"/>
              <a:ea typeface="ＭＳ ゴシック"/>
            </a:rPr>
            <a:t>５．加算について</a:t>
          </a:r>
          <a:endParaRPr lang="ja-JP" altLang="en-US" sz="1600" b="0" i="0" u="none" strike="noStrike" baseline="0">
            <a:solidFill>
              <a:srgbClr val="000000"/>
            </a:solidFill>
            <a:latin typeface="Times New Roman"/>
            <a:ea typeface="ＭＳ ゴシック"/>
            <a:cs typeface="Times New Roman"/>
          </a:endParaRPr>
        </a:p>
        <a:p>
          <a:pPr algn="l" rtl="0">
            <a:defRPr sz="1000"/>
          </a:pPr>
          <a:endParaRPr lang="ja-JP" altLang="en-US"/>
        </a:p>
      </xdr:txBody>
    </xdr:sp>
    <xdr:clientData/>
  </xdr:twoCellAnchor>
  <xdr:twoCellAnchor>
    <xdr:from>
      <xdr:col>0</xdr:col>
      <xdr:colOff>19050</xdr:colOff>
      <xdr:row>1187</xdr:row>
      <xdr:rowOff>19050</xdr:rowOff>
    </xdr:from>
    <xdr:to>
      <xdr:col>13</xdr:col>
      <xdr:colOff>19050</xdr:colOff>
      <xdr:row>1189</xdr:row>
      <xdr:rowOff>123825</xdr:rowOff>
    </xdr:to>
    <xdr:sp macro="" textlink="">
      <xdr:nvSpPr>
        <xdr:cNvPr id="12" name="AutoShape 17">
          <a:extLst>
            <a:ext uri="{FF2B5EF4-FFF2-40B4-BE49-F238E27FC236}">
              <a16:creationId xmlns:a16="http://schemas.microsoft.com/office/drawing/2014/main" id="{11133478-6BA9-43DE-B301-838FA0BCEECA}"/>
            </a:ext>
          </a:extLst>
        </xdr:cNvPr>
        <xdr:cNvSpPr>
          <a:spLocks noChangeArrowheads="1"/>
        </xdr:cNvSpPr>
      </xdr:nvSpPr>
      <xdr:spPr bwMode="auto">
        <a:xfrm>
          <a:off x="19050" y="285388050"/>
          <a:ext cx="3333750" cy="428625"/>
        </a:xfrm>
        <a:prstGeom prst="bevel">
          <a:avLst>
            <a:gd name="adj" fmla="val 12500"/>
          </a:avLst>
        </a:prstGeom>
        <a:solidFill>
          <a:srgbClr xmlns:mc="http://schemas.openxmlformats.org/markup-compatibility/2006" xmlns:a14="http://schemas.microsoft.com/office/drawing/2010/main" val="C0C0C0" mc:Ignorable="a14" a14:legacySpreadsheetColorIndex="22">
            <a:alpha val="49001"/>
          </a:srgbClr>
        </a:solidFill>
        <a:ln w="9525">
          <a:solidFill>
            <a:srgbClr val="000000"/>
          </a:solidFill>
          <a:miter lim="800000"/>
          <a:headEnd/>
          <a:tailEnd/>
        </a:ln>
      </xdr:spPr>
      <xdr:txBody>
        <a:bodyPr vertOverflow="clip" wrap="square" lIns="75600" tIns="36000" rIns="75600" bIns="0" anchor="t" upright="1"/>
        <a:lstStyle/>
        <a:p>
          <a:pPr algn="l" rtl="0">
            <a:defRPr sz="1000"/>
          </a:pPr>
          <a:r>
            <a:rPr lang="ja-JP" altLang="en-US" sz="1400" b="1" i="0" u="none" strike="noStrike" baseline="0">
              <a:solidFill>
                <a:srgbClr val="000000"/>
              </a:solidFill>
              <a:latin typeface="ＭＳ ゴシック"/>
              <a:ea typeface="ＭＳ ゴシック"/>
            </a:rPr>
            <a:t>６．減算について</a:t>
          </a:r>
          <a:endParaRPr lang="ja-JP" altLang="en-US" sz="1600" b="0" i="0" u="none" strike="noStrike" baseline="0">
            <a:solidFill>
              <a:srgbClr val="000000"/>
            </a:solidFill>
            <a:latin typeface="Times New Roman"/>
            <a:ea typeface="ＭＳ ゴシック"/>
            <a:cs typeface="Times New Roman"/>
          </a:endParaRPr>
        </a:p>
        <a:p>
          <a:pPr algn="l" rtl="0">
            <a:defRPr sz="1000"/>
          </a:pPr>
          <a:endParaRPr lang="ja-JP" altLang="en-US"/>
        </a:p>
      </xdr:txBody>
    </xdr:sp>
    <xdr:clientData/>
  </xdr:twoCellAnchor>
  <xdr:twoCellAnchor editAs="oneCell">
    <xdr:from>
      <xdr:col>1</xdr:col>
      <xdr:colOff>168088</xdr:colOff>
      <xdr:row>1211</xdr:row>
      <xdr:rowOff>0</xdr:rowOff>
    </xdr:from>
    <xdr:to>
      <xdr:col>17</xdr:col>
      <xdr:colOff>94690</xdr:colOff>
      <xdr:row>1211</xdr:row>
      <xdr:rowOff>380440</xdr:rowOff>
    </xdr:to>
    <xdr:pic>
      <xdr:nvPicPr>
        <xdr:cNvPr id="15" name="Picture 645">
          <a:extLst>
            <a:ext uri="{FF2B5EF4-FFF2-40B4-BE49-F238E27FC236}">
              <a16:creationId xmlns:a16="http://schemas.microsoft.com/office/drawing/2014/main" id="{E0805B04-23B5-4668-A372-3EF60B9AA4B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72913" y="290160075"/>
          <a:ext cx="4041402" cy="380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33619</xdr:colOff>
      <xdr:row>1216</xdr:row>
      <xdr:rowOff>33619</xdr:rowOff>
    </xdr:from>
    <xdr:to>
      <xdr:col>18</xdr:col>
      <xdr:colOff>218394</xdr:colOff>
      <xdr:row>1216</xdr:row>
      <xdr:rowOff>414059</xdr:rowOff>
    </xdr:to>
    <xdr:pic>
      <xdr:nvPicPr>
        <xdr:cNvPr id="16" name="Picture 646">
          <a:extLst>
            <a:ext uri="{FF2B5EF4-FFF2-40B4-BE49-F238E27FC236}">
              <a16:creationId xmlns:a16="http://schemas.microsoft.com/office/drawing/2014/main" id="{0B230B20-4B0E-40B1-9E3E-222C6D95EB3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81269" y="291993919"/>
          <a:ext cx="4843742" cy="380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123265</xdr:colOff>
      <xdr:row>1223</xdr:row>
      <xdr:rowOff>11206</xdr:rowOff>
    </xdr:from>
    <xdr:to>
      <xdr:col>17</xdr:col>
      <xdr:colOff>47626</xdr:colOff>
      <xdr:row>1223</xdr:row>
      <xdr:rowOff>391646</xdr:rowOff>
    </xdr:to>
    <xdr:pic>
      <xdr:nvPicPr>
        <xdr:cNvPr id="17" name="Picture 647">
          <a:extLst>
            <a:ext uri="{FF2B5EF4-FFF2-40B4-BE49-F238E27FC236}">
              <a16:creationId xmlns:a16="http://schemas.microsoft.com/office/drawing/2014/main" id="{B509C298-BCB7-40C7-982B-D76AD7BF105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628090" y="294028906"/>
          <a:ext cx="4039161" cy="380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100854</xdr:colOff>
      <xdr:row>1226</xdr:row>
      <xdr:rowOff>593912</xdr:rowOff>
    </xdr:from>
    <xdr:to>
      <xdr:col>19</xdr:col>
      <xdr:colOff>27894</xdr:colOff>
      <xdr:row>1227</xdr:row>
      <xdr:rowOff>324411</xdr:rowOff>
    </xdr:to>
    <xdr:pic>
      <xdr:nvPicPr>
        <xdr:cNvPr id="18" name="Picture 648">
          <a:extLst>
            <a:ext uri="{FF2B5EF4-FFF2-40B4-BE49-F238E27FC236}">
              <a16:creationId xmlns:a16="http://schemas.microsoft.com/office/drawing/2014/main" id="{10B96F57-F3A9-43A1-83E7-56786B95D031}"/>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48504" y="295526012"/>
          <a:ext cx="4843182" cy="3781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1272</xdr:row>
      <xdr:rowOff>0</xdr:rowOff>
    </xdr:from>
    <xdr:to>
      <xdr:col>24</xdr:col>
      <xdr:colOff>204027</xdr:colOff>
      <xdr:row>1273</xdr:row>
      <xdr:rowOff>113903</xdr:rowOff>
    </xdr:to>
    <xdr:sp macro="" textlink="">
      <xdr:nvSpPr>
        <xdr:cNvPr id="19" name="PubCross">
          <a:extLst>
            <a:ext uri="{FF2B5EF4-FFF2-40B4-BE49-F238E27FC236}">
              <a16:creationId xmlns:a16="http://schemas.microsoft.com/office/drawing/2014/main" id="{B0C31407-E8B5-4DF9-AADF-BC3F0B3AFED4}"/>
            </a:ext>
          </a:extLst>
        </xdr:cNvPr>
        <xdr:cNvSpPr>
          <a:spLocks noEditPoints="1" noChangeArrowheads="1"/>
        </xdr:cNvSpPr>
      </xdr:nvSpPr>
      <xdr:spPr bwMode="auto">
        <a:xfrm>
          <a:off x="247650" y="301647225"/>
          <a:ext cx="6223827" cy="609202"/>
        </a:xfrm>
        <a:custGeom>
          <a:avLst/>
          <a:gdLst>
            <a:gd name="G0" fmla="+- 0 0 0"/>
            <a:gd name="G1" fmla="+- 0 0 0"/>
            <a:gd name="G2" fmla="+- 21600 0 0"/>
            <a:gd name="G3" fmla="+- 5400 0 0"/>
            <a:gd name="G4" fmla="+- 21600 0 5400"/>
            <a:gd name="T0" fmla="*/ 10800 w 21600"/>
            <a:gd name="T1" fmla="*/ 0 h 21600"/>
            <a:gd name="T2" fmla="*/ 0 w 21600"/>
            <a:gd name="T3" fmla="*/ 10800 h 21600"/>
            <a:gd name="T4" fmla="*/ 10800 w 21600"/>
            <a:gd name="T5" fmla="*/ 21600 h 21600"/>
            <a:gd name="T6" fmla="*/ 21600 w 21600"/>
            <a:gd name="T7" fmla="*/ 10800 h 21600"/>
            <a:gd name="T8" fmla="*/ G1 w 21600"/>
            <a:gd name="T9" fmla="*/ G3 h 21600"/>
            <a:gd name="T10" fmla="*/ G2 w 21600"/>
            <a:gd name="T11" fmla="*/ G4 h 21600"/>
          </a:gdLst>
          <a:ahLst/>
          <a:cxnLst>
            <a:cxn ang="0">
              <a:pos x="T0" y="T1"/>
            </a:cxn>
            <a:cxn ang="0">
              <a:pos x="T2" y="T3"/>
            </a:cxn>
            <a:cxn ang="0">
              <a:pos x="T4" y="T5"/>
            </a:cxn>
            <a:cxn ang="0">
              <a:pos x="T6" y="T7"/>
            </a:cxn>
          </a:cxnLst>
          <a:rect l="T8" t="T9" r="T10" b="T11"/>
          <a:pathLst>
            <a:path w="21600" h="21600">
              <a:moveTo>
                <a:pt x="0" y="0"/>
              </a:moveTo>
              <a:lnTo>
                <a:pt x="0" y="5400"/>
              </a:lnTo>
              <a:lnTo>
                <a:pt x="0" y="5400"/>
              </a:lnTo>
              <a:lnTo>
                <a:pt x="0" y="16200"/>
              </a:lnTo>
              <a:lnTo>
                <a:pt x="0" y="16200"/>
              </a:lnTo>
              <a:lnTo>
                <a:pt x="0" y="21600"/>
              </a:lnTo>
              <a:lnTo>
                <a:pt x="21600" y="21600"/>
              </a:lnTo>
              <a:lnTo>
                <a:pt x="21600" y="16200"/>
              </a:lnTo>
              <a:lnTo>
                <a:pt x="21600" y="16200"/>
              </a:lnTo>
              <a:lnTo>
                <a:pt x="21600" y="5400"/>
              </a:lnTo>
              <a:lnTo>
                <a:pt x="21600" y="5400"/>
              </a:lnTo>
              <a:lnTo>
                <a:pt x="21600" y="0"/>
              </a:lnTo>
              <a:close/>
            </a:path>
          </a:pathLst>
        </a:custGeom>
        <a:solidFill>
          <a:srgbClr val="D8EBB3"/>
        </a:solidFill>
        <a:ln w="9525">
          <a:solidFill>
            <a:srgbClr val="000000"/>
          </a:solidFill>
          <a:miter lim="800000"/>
          <a:headEnd/>
          <a:tailEnd/>
        </a:ln>
        <a:effectLst>
          <a:outerShdw dist="107763" dir="2700000" algn="ctr" rotWithShape="0">
            <a:srgbClr val="808080"/>
          </a:outerShdw>
        </a:effectLst>
      </xdr:spPr>
      <xdr:txBody>
        <a:bodyPr vertOverflow="clip" wrap="square" lIns="90000" tIns="72000" rIns="90000" bIns="46800" anchor="ctr" upright="1"/>
        <a:lstStyle/>
        <a:p>
          <a:pPr algn="ctr" rtl="0">
            <a:defRPr sz="1000"/>
          </a:pPr>
          <a:r>
            <a:rPr lang="ja-JP" altLang="en-US" sz="1600" b="1" i="0" u="none" strike="noStrike" baseline="0">
              <a:solidFill>
                <a:srgbClr val="000000"/>
              </a:solidFill>
              <a:latin typeface="ＭＳ ゴシック"/>
              <a:ea typeface="ＭＳ ゴシック"/>
            </a:rPr>
            <a:t>以上で点検は終了です。お疲れ様でした。</a:t>
          </a:r>
          <a:endParaRPr lang="ja-JP" altLang="en-US" sz="900" b="1"/>
        </a:p>
      </xdr:txBody>
    </xdr:sp>
    <xdr:clientData/>
  </xdr:twoCellAnchor>
  <xdr:twoCellAnchor>
    <xdr:from>
      <xdr:col>0</xdr:col>
      <xdr:colOff>182214</xdr:colOff>
      <xdr:row>1205</xdr:row>
      <xdr:rowOff>91113</xdr:rowOff>
    </xdr:from>
    <xdr:to>
      <xdr:col>4</xdr:col>
      <xdr:colOff>99625</xdr:colOff>
      <xdr:row>1205</xdr:row>
      <xdr:rowOff>717281</xdr:rowOff>
    </xdr:to>
    <xdr:sp macro="" textlink="">
      <xdr:nvSpPr>
        <xdr:cNvPr id="22" name="AutoShape 21">
          <a:extLst>
            <a:ext uri="{FF2B5EF4-FFF2-40B4-BE49-F238E27FC236}">
              <a16:creationId xmlns:a16="http://schemas.microsoft.com/office/drawing/2014/main" id="{D958A3DD-2453-4451-BDB8-779EA3269F96}"/>
            </a:ext>
          </a:extLst>
        </xdr:cNvPr>
        <xdr:cNvSpPr>
          <a:spLocks noChangeArrowheads="1"/>
        </xdr:cNvSpPr>
      </xdr:nvSpPr>
      <xdr:spPr bwMode="auto">
        <a:xfrm>
          <a:off x="182214" y="368592656"/>
          <a:ext cx="936172" cy="626168"/>
        </a:xfrm>
        <a:prstGeom prst="irregularSeal1">
          <a:avLst/>
        </a:prstGeom>
        <a:solidFill>
          <a:srgbClr val="FFFFFF"/>
        </a:solidFill>
        <a:ln w="9525">
          <a:solidFill>
            <a:srgbClr val="000000"/>
          </a:solidFill>
          <a:miter lim="800000"/>
          <a:headEnd/>
          <a:tailEnd/>
        </a:ln>
      </xdr:spPr>
      <xdr:txBody>
        <a:bodyPr vertOverflow="clip" wrap="square" lIns="74295" tIns="8890" rIns="74295" bIns="8890" anchor="t" upright="1"/>
        <a:lstStyle/>
        <a:p>
          <a:pPr algn="l" rtl="0">
            <a:defRPr sz="1000"/>
          </a:pPr>
          <a:r>
            <a:rPr lang="ja-JP" altLang="en-US" sz="1200" b="0" i="0" u="none" strike="noStrike" baseline="0">
              <a:solidFill>
                <a:srgbClr val="000000"/>
              </a:solidFill>
              <a:latin typeface="+mn-ea"/>
              <a:ea typeface="+mn-ea"/>
            </a:rPr>
            <a:t>注意</a:t>
          </a:r>
          <a:endParaRPr lang="ja-JP" altLang="en-US" sz="1200" b="0" i="0" u="none" strike="noStrike" baseline="0">
            <a:solidFill>
              <a:srgbClr val="000000"/>
            </a:solidFill>
            <a:latin typeface="+mn-ea"/>
            <a:ea typeface="+mn-ea"/>
            <a:cs typeface="Times New Roman"/>
          </a:endParaRPr>
        </a:p>
        <a:p>
          <a:pPr algn="l" rtl="0">
            <a:defRPr sz="1000"/>
          </a:pPr>
          <a:endParaRPr lang="ja-JP" altLang="en-US"/>
        </a:p>
      </xdr:txBody>
    </xdr:sp>
    <xdr:clientData/>
  </xdr:twoCellAnchor>
  <xdr:twoCellAnchor>
    <xdr:from>
      <xdr:col>4</xdr:col>
      <xdr:colOff>97854</xdr:colOff>
      <xdr:row>1205</xdr:row>
      <xdr:rowOff>104134</xdr:rowOff>
    </xdr:from>
    <xdr:to>
      <xdr:col>25</xdr:col>
      <xdr:colOff>207067</xdr:colOff>
      <xdr:row>1205</xdr:row>
      <xdr:rowOff>778566</xdr:rowOff>
    </xdr:to>
    <xdr:sp macro="" textlink="">
      <xdr:nvSpPr>
        <xdr:cNvPr id="23" name="AutoShape 20">
          <a:extLst>
            <a:ext uri="{FF2B5EF4-FFF2-40B4-BE49-F238E27FC236}">
              <a16:creationId xmlns:a16="http://schemas.microsoft.com/office/drawing/2014/main" id="{F9C32E83-102F-4E22-A1B7-BAC4C61FD89C}"/>
            </a:ext>
          </a:extLst>
        </xdr:cNvPr>
        <xdr:cNvSpPr>
          <a:spLocks noChangeArrowheads="1"/>
        </xdr:cNvSpPr>
      </xdr:nvSpPr>
      <xdr:spPr bwMode="auto">
        <a:xfrm>
          <a:off x="1116615" y="368605677"/>
          <a:ext cx="5600582" cy="674432"/>
        </a:xfrm>
        <a:prstGeom prst="foldedCorner">
          <a:avLst>
            <a:gd name="adj" fmla="val 12500"/>
          </a:avLst>
        </a:prstGeom>
        <a:solidFill>
          <a:srgbClr val="FFFFFF"/>
        </a:solidFill>
        <a:ln w="9525">
          <a:solidFill>
            <a:srgbClr val="000000"/>
          </a:solidFill>
          <a:round/>
          <a:headEnd/>
          <a:tailEnd/>
        </a:ln>
      </xdr:spPr>
      <xdr:txBody>
        <a:bodyPr vertOverflow="clip" wrap="square" lIns="74295" tIns="8890" rIns="74295" bIns="8890"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Times New Roman"/>
            </a:rPr>
            <a:t>１日でも定員を超過すれば人員基準違反です。「減算にならなければよい」といった考え方で事業を運営しないようにしてください。</a:t>
          </a:r>
          <a:endParaRPr kumimoji="0" lang="en-US" altLang="ja-JP" sz="11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Times New Roman"/>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Times New Roman"/>
            </a:rPr>
            <a:t> 定員を超過する場合は、市に報告してください。</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419100</xdr:colOff>
      <xdr:row>43</xdr:row>
      <xdr:rowOff>266700</xdr:rowOff>
    </xdr:from>
    <xdr:to>
      <xdr:col>22</xdr:col>
      <xdr:colOff>3467100</xdr:colOff>
      <xdr:row>57</xdr:row>
      <xdr:rowOff>266700</xdr:rowOff>
    </xdr:to>
    <xdr:sp macro="" textlink="">
      <xdr:nvSpPr>
        <xdr:cNvPr id="2" name="正方形/長方形 1">
          <a:extLst>
            <a:ext uri="{FF2B5EF4-FFF2-40B4-BE49-F238E27FC236}">
              <a16:creationId xmlns:a16="http://schemas.microsoft.com/office/drawing/2014/main" id="{963A1072-BF1A-4379-961E-C0790AC744A3}"/>
            </a:ext>
          </a:extLst>
        </xdr:cNvPr>
        <xdr:cNvSpPr/>
      </xdr:nvSpPr>
      <xdr:spPr>
        <a:xfrm>
          <a:off x="542925" y="14192250"/>
          <a:ext cx="17573625" cy="4533900"/>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600">
              <a:solidFill>
                <a:sysClr val="windowText" lastClr="000000"/>
              </a:solidFill>
              <a:latin typeface="+mn-ea"/>
              <a:ea typeface="+mn-ea"/>
            </a:rPr>
            <a:t>平成</a:t>
          </a:r>
          <a:r>
            <a:rPr kumimoji="1" lang="en-US" altLang="ja-JP" sz="1600">
              <a:solidFill>
                <a:sysClr val="windowText" lastClr="000000"/>
              </a:solidFill>
              <a:latin typeface="+mn-ea"/>
              <a:ea typeface="+mn-ea"/>
            </a:rPr>
            <a:t>24</a:t>
          </a:r>
          <a:r>
            <a:rPr kumimoji="1" lang="ja-JP" altLang="en-US" sz="1600">
              <a:solidFill>
                <a:sysClr val="windowText" lastClr="000000"/>
              </a:solidFill>
              <a:latin typeface="+mn-ea"/>
              <a:ea typeface="+mn-ea"/>
            </a:rPr>
            <a:t>年度介護報酬改定に関する</a:t>
          </a:r>
          <a:r>
            <a:rPr kumimoji="1" lang="en-US" altLang="ja-JP" sz="1600">
              <a:solidFill>
                <a:sysClr val="windowText" lastClr="000000"/>
              </a:solidFill>
              <a:latin typeface="+mn-ea"/>
              <a:ea typeface="+mn-ea"/>
            </a:rPr>
            <a:t>Q&amp;A</a:t>
          </a:r>
          <a:r>
            <a:rPr kumimoji="1" lang="ja-JP" altLang="en-US" sz="1600">
              <a:solidFill>
                <a:sysClr val="windowText" lastClr="000000"/>
              </a:solidFill>
              <a:latin typeface="+mn-ea"/>
              <a:ea typeface="+mn-ea"/>
            </a:rPr>
            <a:t>（</a:t>
          </a:r>
          <a:r>
            <a:rPr kumimoji="1" lang="en-US" altLang="ja-JP" sz="1600">
              <a:solidFill>
                <a:sysClr val="windowText" lastClr="000000"/>
              </a:solidFill>
              <a:latin typeface="+mn-ea"/>
              <a:ea typeface="+mn-ea"/>
            </a:rPr>
            <a:t>Vol.1</a:t>
          </a:r>
          <a:r>
            <a:rPr kumimoji="1" lang="ja-JP" altLang="en-US" sz="1600">
              <a:solidFill>
                <a:sysClr val="windowText" lastClr="000000"/>
              </a:solidFill>
              <a:latin typeface="+mn-ea"/>
              <a:ea typeface="+mn-ea"/>
            </a:rPr>
            <a:t>）（平成</a:t>
          </a:r>
          <a:r>
            <a:rPr kumimoji="1" lang="en-US" altLang="ja-JP" sz="1600">
              <a:solidFill>
                <a:sysClr val="windowText" lastClr="000000"/>
              </a:solidFill>
              <a:latin typeface="+mn-ea"/>
              <a:ea typeface="+mn-ea"/>
            </a:rPr>
            <a:t>24</a:t>
          </a:r>
          <a:r>
            <a:rPr kumimoji="1" lang="ja-JP" altLang="en-US" sz="1600">
              <a:solidFill>
                <a:sysClr val="windowText" lastClr="000000"/>
              </a:solidFill>
              <a:latin typeface="+mn-ea"/>
              <a:ea typeface="+mn-ea"/>
            </a:rPr>
            <a:t>年</a:t>
          </a:r>
          <a:r>
            <a:rPr kumimoji="1" lang="en-US" altLang="ja-JP" sz="1600">
              <a:solidFill>
                <a:sysClr val="windowText" lastClr="000000"/>
              </a:solidFill>
              <a:latin typeface="+mn-ea"/>
              <a:ea typeface="+mn-ea"/>
            </a:rPr>
            <a:t>3</a:t>
          </a:r>
          <a:r>
            <a:rPr kumimoji="1" lang="ja-JP" altLang="en-US" sz="1600">
              <a:solidFill>
                <a:sysClr val="windowText" lastClr="000000"/>
              </a:solidFill>
              <a:latin typeface="+mn-ea"/>
              <a:ea typeface="+mn-ea"/>
            </a:rPr>
            <a:t>月</a:t>
          </a:r>
          <a:r>
            <a:rPr kumimoji="1" lang="en-US" altLang="ja-JP" sz="1600">
              <a:solidFill>
                <a:sysClr val="windowText" lastClr="000000"/>
              </a:solidFill>
              <a:latin typeface="+mn-ea"/>
              <a:ea typeface="+mn-ea"/>
            </a:rPr>
            <a:t>16</a:t>
          </a:r>
          <a:r>
            <a:rPr kumimoji="1" lang="ja-JP" altLang="en-US" sz="1600">
              <a:solidFill>
                <a:sysClr val="windowText" lastClr="000000"/>
              </a:solidFill>
              <a:latin typeface="+mn-ea"/>
              <a:ea typeface="+mn-ea"/>
            </a:rPr>
            <a:t>日）</a:t>
          </a:r>
          <a:endParaRPr kumimoji="1" lang="en-US" altLang="ja-JP" sz="1600">
            <a:solidFill>
              <a:sysClr val="windowText" lastClr="000000"/>
            </a:solidFill>
            <a:latin typeface="+mn-ea"/>
            <a:ea typeface="+mn-ea"/>
          </a:endParaRPr>
        </a:p>
        <a:p>
          <a:pPr algn="l"/>
          <a:r>
            <a:rPr kumimoji="1" lang="ja-JP" altLang="en-US" sz="1600">
              <a:solidFill>
                <a:sysClr val="windowText" lastClr="000000"/>
              </a:solidFill>
              <a:latin typeface="+mn-ea"/>
              <a:ea typeface="+mn-ea"/>
            </a:rPr>
            <a:t>問</a:t>
          </a:r>
          <a:r>
            <a:rPr kumimoji="1" lang="en-US" altLang="ja-JP" sz="1600">
              <a:solidFill>
                <a:sysClr val="windowText" lastClr="000000"/>
              </a:solidFill>
              <a:latin typeface="+mn-ea"/>
              <a:ea typeface="+mn-ea"/>
            </a:rPr>
            <a:t>63</a:t>
          </a:r>
          <a:r>
            <a:rPr kumimoji="1" lang="ja-JP" altLang="en-US" sz="1600">
              <a:solidFill>
                <a:sysClr val="windowText" lastClr="000000"/>
              </a:solidFill>
              <a:latin typeface="+mn-ea"/>
              <a:ea typeface="+mn-ea"/>
            </a:rPr>
            <a:t>　通所介護において、確保すべき従業者の勤務延時間数は、実労働時間しか算入できないのか。休憩時間はどのように取扱うのか。</a:t>
          </a:r>
          <a:endParaRPr kumimoji="1" lang="en-US" altLang="ja-JP" sz="1600">
            <a:solidFill>
              <a:sysClr val="windowText" lastClr="000000"/>
            </a:solidFill>
            <a:latin typeface="+mn-ea"/>
            <a:ea typeface="+mn-ea"/>
          </a:endParaRPr>
        </a:p>
        <a:p>
          <a:pPr algn="l"/>
          <a:r>
            <a:rPr kumimoji="1" lang="ja-JP" altLang="en-US" sz="1600">
              <a:solidFill>
                <a:sysClr val="windowText" lastClr="000000"/>
              </a:solidFill>
              <a:latin typeface="+mn-ea"/>
              <a:ea typeface="+mn-ea"/>
            </a:rPr>
            <a:t>（答）労働基準法第</a:t>
          </a:r>
          <a:r>
            <a:rPr kumimoji="1" lang="en-US" altLang="ja-JP" sz="1600">
              <a:solidFill>
                <a:sysClr val="windowText" lastClr="000000"/>
              </a:solidFill>
              <a:latin typeface="+mn-ea"/>
              <a:ea typeface="+mn-ea"/>
            </a:rPr>
            <a:t>34 </a:t>
          </a:r>
          <a:r>
            <a:rPr kumimoji="1" lang="ja-JP" altLang="en-US" sz="1600">
              <a:solidFill>
                <a:sysClr val="windowText" lastClr="000000"/>
              </a:solidFill>
              <a:latin typeface="+mn-ea"/>
              <a:ea typeface="+mn-ea"/>
            </a:rPr>
            <a:t>条において最低限確保すべきとされている程度の休憩時間については、確保すべき勤務延時間数に含めて差し支えない。ただし、その場合においても、居宅基準第</a:t>
          </a:r>
          <a:r>
            <a:rPr kumimoji="1" lang="en-US" altLang="ja-JP" sz="1600">
              <a:solidFill>
                <a:sysClr val="windowText" lastClr="000000"/>
              </a:solidFill>
              <a:latin typeface="+mn-ea"/>
              <a:ea typeface="+mn-ea"/>
            </a:rPr>
            <a:t>93 </a:t>
          </a:r>
          <a:r>
            <a:rPr kumimoji="1" lang="ja-JP" altLang="en-US" sz="1600">
              <a:solidFill>
                <a:sysClr val="windowText" lastClr="000000"/>
              </a:solidFill>
              <a:latin typeface="+mn-ea"/>
              <a:ea typeface="+mn-ea"/>
            </a:rPr>
            <a:t>条第</a:t>
          </a:r>
          <a:r>
            <a:rPr kumimoji="1" lang="en-US" altLang="ja-JP" sz="1600">
              <a:solidFill>
                <a:sysClr val="windowText" lastClr="000000"/>
              </a:solidFill>
              <a:latin typeface="+mn-ea"/>
              <a:ea typeface="+mn-ea"/>
            </a:rPr>
            <a:t>3 </a:t>
          </a:r>
          <a:r>
            <a:rPr kumimoji="1" lang="ja-JP" altLang="en-US" sz="1600">
              <a:solidFill>
                <a:sysClr val="windowText" lastClr="000000"/>
              </a:solidFill>
              <a:latin typeface="+mn-ea"/>
              <a:ea typeface="+mn-ea"/>
            </a:rPr>
            <a:t>項を満たす必要があることから、介護職員全員が同一時間帯に一斉に休憩を取ることがないようにすること。また、介護職員が常時１名しか配置されていない事業所については、当該職員が休憩を取る時間帯に、介護職員以外で利用者に対して直接ケアを行う職員（居宅基準第</a:t>
          </a:r>
          <a:r>
            <a:rPr kumimoji="1" lang="en-US" altLang="ja-JP" sz="1600">
              <a:solidFill>
                <a:sysClr val="windowText" lastClr="000000"/>
              </a:solidFill>
              <a:latin typeface="+mn-ea"/>
              <a:ea typeface="+mn-ea"/>
            </a:rPr>
            <a:t>93 </a:t>
          </a:r>
          <a:r>
            <a:rPr kumimoji="1" lang="ja-JP" altLang="en-US" sz="1600">
              <a:solidFill>
                <a:sysClr val="windowText" lastClr="000000"/>
              </a:solidFill>
              <a:latin typeface="+mn-ea"/>
              <a:ea typeface="+mn-ea"/>
            </a:rPr>
            <a:t>条第</a:t>
          </a:r>
          <a:r>
            <a:rPr kumimoji="1" lang="en-US" altLang="ja-JP" sz="1600">
              <a:solidFill>
                <a:sysClr val="windowText" lastClr="000000"/>
              </a:solidFill>
              <a:latin typeface="+mn-ea"/>
              <a:ea typeface="+mn-ea"/>
            </a:rPr>
            <a:t>1 </a:t>
          </a:r>
          <a:r>
            <a:rPr kumimoji="1" lang="ja-JP" altLang="en-US" sz="1600">
              <a:solidFill>
                <a:sysClr val="windowText" lastClr="000000"/>
              </a:solidFill>
              <a:latin typeface="+mn-ea"/>
              <a:ea typeface="+mn-ea"/>
            </a:rPr>
            <a:t>項第</a:t>
          </a:r>
          <a:r>
            <a:rPr kumimoji="1" lang="en-US" altLang="ja-JP" sz="1600">
              <a:solidFill>
                <a:sysClr val="windowText" lastClr="000000"/>
              </a:solidFill>
              <a:latin typeface="+mn-ea"/>
              <a:ea typeface="+mn-ea"/>
            </a:rPr>
            <a:t>1 </a:t>
          </a:r>
          <a:r>
            <a:rPr kumimoji="1" lang="ja-JP" altLang="en-US" sz="1600">
              <a:solidFill>
                <a:sysClr val="windowText" lastClr="000000"/>
              </a:solidFill>
              <a:latin typeface="+mn-ea"/>
              <a:ea typeface="+mn-ea"/>
            </a:rPr>
            <a:t>号の生活相談員又は同項第</a:t>
          </a:r>
          <a:r>
            <a:rPr kumimoji="1" lang="en-US" altLang="ja-JP" sz="1600">
              <a:solidFill>
                <a:sysClr val="windowText" lastClr="000000"/>
              </a:solidFill>
              <a:latin typeface="+mn-ea"/>
              <a:ea typeface="+mn-ea"/>
            </a:rPr>
            <a:t>2 </a:t>
          </a:r>
          <a:r>
            <a:rPr kumimoji="1" lang="ja-JP" altLang="en-US" sz="1600">
              <a:solidFill>
                <a:sysClr val="windowText" lastClr="000000"/>
              </a:solidFill>
              <a:latin typeface="+mn-ea"/>
              <a:ea typeface="+mn-ea"/>
            </a:rPr>
            <a:t>号の看護職員）が配置されていれば、居宅基準第</a:t>
          </a:r>
          <a:r>
            <a:rPr kumimoji="1" lang="en-US" altLang="ja-JP" sz="1600">
              <a:solidFill>
                <a:sysClr val="windowText" lastClr="000000"/>
              </a:solidFill>
              <a:latin typeface="+mn-ea"/>
              <a:ea typeface="+mn-ea"/>
            </a:rPr>
            <a:t>93 </a:t>
          </a:r>
          <a:r>
            <a:rPr kumimoji="1" lang="ja-JP" altLang="en-US" sz="1600">
              <a:solidFill>
                <a:sysClr val="windowText" lastClr="000000"/>
              </a:solidFill>
              <a:latin typeface="+mn-ea"/>
              <a:ea typeface="+mn-ea"/>
            </a:rPr>
            <a:t>条第</a:t>
          </a:r>
          <a:r>
            <a:rPr kumimoji="1" lang="en-US" altLang="ja-JP" sz="1600">
              <a:solidFill>
                <a:sysClr val="windowText" lastClr="000000"/>
              </a:solidFill>
              <a:latin typeface="+mn-ea"/>
              <a:ea typeface="+mn-ea"/>
            </a:rPr>
            <a:t>3 </a:t>
          </a:r>
          <a:r>
            <a:rPr kumimoji="1" lang="ja-JP" altLang="en-US" sz="1600">
              <a:solidFill>
                <a:sysClr val="windowText" lastClr="000000"/>
              </a:solidFill>
              <a:latin typeface="+mn-ea"/>
              <a:ea typeface="+mn-ea"/>
            </a:rPr>
            <a:t>項の規定を満たすものとして取り扱って差し支えない。</a:t>
          </a:r>
          <a:endParaRPr kumimoji="1" lang="en-US" altLang="ja-JP" sz="1600">
            <a:solidFill>
              <a:sysClr val="windowText" lastClr="000000"/>
            </a:solidFill>
            <a:latin typeface="+mn-ea"/>
            <a:ea typeface="+mn-ea"/>
          </a:endParaRPr>
        </a:p>
        <a:p>
          <a:pPr algn="l"/>
          <a:r>
            <a:rPr kumimoji="1" lang="ja-JP" altLang="en-US" sz="1600">
              <a:solidFill>
                <a:sysClr val="windowText" lastClr="000000"/>
              </a:solidFill>
              <a:latin typeface="+mn-ea"/>
              <a:ea typeface="+mn-ea"/>
            </a:rPr>
            <a:t>　このような取扱いは、通常の常勤換算方法とは異なりサービス提供時間内において必要な労働力を確保しつつピークタイムに手厚く配置することを可能とするなど、交代で休憩を取得したとしても必ずしもサービスの質の低下には繋がらないと考えられる通所介護（療養通所介護は除く）に限って認められるものである。</a:t>
          </a:r>
        </a:p>
        <a:p>
          <a:pPr algn="l"/>
          <a:r>
            <a:rPr kumimoji="1" lang="ja-JP" altLang="en-US" sz="1600">
              <a:solidFill>
                <a:sysClr val="windowText" lastClr="000000"/>
              </a:solidFill>
              <a:latin typeface="+mn-ea"/>
              <a:ea typeface="+mn-ea"/>
            </a:rPr>
            <a:t>　なお、管理者は従業者の雇用管理を一元的に行うものとされていることから、休憩時間の取得等について労働関係法規を遵守すること。</a:t>
          </a:r>
        </a:p>
        <a:p>
          <a:pPr algn="l"/>
          <a:r>
            <a:rPr kumimoji="1" lang="ja-JP" altLang="en-US" sz="1600">
              <a:solidFill>
                <a:sysClr val="windowText" lastClr="000000"/>
              </a:solidFill>
              <a:latin typeface="+mn-ea"/>
              <a:ea typeface="+mn-ea"/>
            </a:rPr>
            <a:t>　認知症対応型通所介護についても同様の考え方とする。</a:t>
          </a:r>
          <a:endParaRPr kumimoji="1" lang="en-US" altLang="ja-JP" sz="1600">
            <a:solidFill>
              <a:sysClr val="windowText" lastClr="000000"/>
            </a:solidFill>
            <a:latin typeface="+mn-ea"/>
            <a:ea typeface="+mn-ea"/>
          </a:endParaRPr>
        </a:p>
      </xdr:txBody>
    </xdr:sp>
    <xdr:clientData/>
  </xdr:twoCellAnchor>
  <xdr:twoCellAnchor>
    <xdr:from>
      <xdr:col>8</xdr:col>
      <xdr:colOff>698500</xdr:colOff>
      <xdr:row>28</xdr:row>
      <xdr:rowOff>304800</xdr:rowOff>
    </xdr:from>
    <xdr:to>
      <xdr:col>20</xdr:col>
      <xdr:colOff>723900</xdr:colOff>
      <xdr:row>30</xdr:row>
      <xdr:rowOff>317500</xdr:rowOff>
    </xdr:to>
    <xdr:sp macro="" textlink="">
      <xdr:nvSpPr>
        <xdr:cNvPr id="3" name="正方形/長方形 2">
          <a:extLst>
            <a:ext uri="{FF2B5EF4-FFF2-40B4-BE49-F238E27FC236}">
              <a16:creationId xmlns:a16="http://schemas.microsoft.com/office/drawing/2014/main" id="{561BA801-AB0E-4CC5-BB96-17749DEB68B7}"/>
            </a:ext>
          </a:extLst>
        </xdr:cNvPr>
        <xdr:cNvSpPr/>
      </xdr:nvSpPr>
      <xdr:spPr>
        <a:xfrm>
          <a:off x="5213350" y="9372600"/>
          <a:ext cx="8712200" cy="66040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en-US" altLang="ja-JP" sz="2400" b="1" u="sng"/>
            <a:t>※</a:t>
          </a:r>
          <a:r>
            <a:rPr kumimoji="1" lang="ja-JP" altLang="en-US" sz="2400" b="1" u="sng"/>
            <a:t>グレーの部分については、入力しないようにしてください。</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4</xdr:col>
      <xdr:colOff>381000</xdr:colOff>
      <xdr:row>3</xdr:row>
      <xdr:rowOff>85725</xdr:rowOff>
    </xdr:from>
    <xdr:to>
      <xdr:col>4</xdr:col>
      <xdr:colOff>457200</xdr:colOff>
      <xdr:row>4</xdr:row>
      <xdr:rowOff>247650</xdr:rowOff>
    </xdr:to>
    <xdr:sp macro="" textlink="">
      <xdr:nvSpPr>
        <xdr:cNvPr id="2" name="右中かっこ 1">
          <a:extLst>
            <a:ext uri="{FF2B5EF4-FFF2-40B4-BE49-F238E27FC236}">
              <a16:creationId xmlns:a16="http://schemas.microsoft.com/office/drawing/2014/main" id="{00000000-0008-0000-0400-000002000000}"/>
            </a:ext>
          </a:extLst>
        </xdr:cNvPr>
        <xdr:cNvSpPr/>
      </xdr:nvSpPr>
      <xdr:spPr>
        <a:xfrm>
          <a:off x="5229225" y="838200"/>
          <a:ext cx="76200" cy="419100"/>
        </a:xfrm>
        <a:prstGeom prst="rightBrace">
          <a:avLst/>
        </a:prstGeom>
        <a:ln w="19050">
          <a:prstDash val="solid"/>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xdr:col>
      <xdr:colOff>95250</xdr:colOff>
      <xdr:row>77</xdr:row>
      <xdr:rowOff>19051</xdr:rowOff>
    </xdr:from>
    <xdr:to>
      <xdr:col>15</xdr:col>
      <xdr:colOff>285750</xdr:colOff>
      <xdr:row>84</xdr:row>
      <xdr:rowOff>54429</xdr:rowOff>
    </xdr:to>
    <xdr:sp macro="" textlink="">
      <xdr:nvSpPr>
        <xdr:cNvPr id="3" name="正方形/長方形 2">
          <a:extLst>
            <a:ext uri="{FF2B5EF4-FFF2-40B4-BE49-F238E27FC236}">
              <a16:creationId xmlns:a16="http://schemas.microsoft.com/office/drawing/2014/main" id="{87ED308A-60A0-4B44-A077-20130D5524A9}"/>
            </a:ext>
          </a:extLst>
        </xdr:cNvPr>
        <xdr:cNvSpPr/>
      </xdr:nvSpPr>
      <xdr:spPr>
        <a:xfrm>
          <a:off x="244929" y="18579194"/>
          <a:ext cx="12518571" cy="1749878"/>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留意事項</a:t>
          </a:r>
          <a:r>
            <a:rPr kumimoji="1" lang="en-US" altLang="ja-JP" sz="1100">
              <a:solidFill>
                <a:sysClr val="windowText" lastClr="000000"/>
              </a:solidFill>
            </a:rPr>
            <a:t>】</a:t>
          </a:r>
        </a:p>
        <a:p>
          <a:pPr algn="l"/>
          <a:r>
            <a:rPr kumimoji="1" lang="ja-JP" altLang="en-US" sz="1100">
              <a:solidFill>
                <a:sysClr val="windowText" lastClr="000000"/>
              </a:solidFill>
            </a:rPr>
            <a:t>・初期設定では、誤入力防止のため「従業者の勤務の体制及び勤務形態一覧表」のシートに保護がかかっていますので、行の追加・削除等を行う場合は「シートの保護」を解除してください。</a:t>
          </a:r>
          <a:endParaRPr kumimoji="1" lang="en-US" altLang="ja-JP" sz="1100">
            <a:solidFill>
              <a:sysClr val="windowText" lastClr="000000"/>
            </a:solidFill>
          </a:endParaRPr>
        </a:p>
        <a:p>
          <a:pPr algn="l"/>
          <a:r>
            <a:rPr kumimoji="1" lang="ja-JP" altLang="en-US" sz="1100">
              <a:solidFill>
                <a:sysClr val="windowText" lastClr="000000"/>
              </a:solidFill>
            </a:rPr>
            <a:t>　（「校閲」⇒「シート保護の解除」をクリック。</a:t>
          </a:r>
          <a:r>
            <a:rPr kumimoji="1" lang="en-US" altLang="ja-JP" sz="1100">
              <a:solidFill>
                <a:sysClr val="windowText" lastClr="000000"/>
              </a:solidFill>
            </a:rPr>
            <a:t>PW</a:t>
          </a:r>
          <a:r>
            <a:rPr kumimoji="1" lang="ja-JP" altLang="en-US" sz="1100">
              <a:solidFill>
                <a:sysClr val="windowText" lastClr="000000"/>
              </a:solidFill>
            </a:rPr>
            <a:t>は設定していません。再度、シートを保護する場合は、「シートの保護」⇒「</a:t>
          </a:r>
          <a:r>
            <a:rPr kumimoji="1" lang="en-US" altLang="ja-JP" sz="1100">
              <a:solidFill>
                <a:sysClr val="windowText" lastClr="000000"/>
              </a:solidFill>
            </a:rPr>
            <a:t>OK</a:t>
          </a:r>
          <a:r>
            <a:rPr kumimoji="1" lang="ja-JP" altLang="en-US" sz="1100">
              <a:solidFill>
                <a:sysClr val="windowText" lastClr="000000"/>
              </a:solidFill>
            </a:rPr>
            <a:t>」をクリック。）</a:t>
          </a:r>
          <a:endParaRPr kumimoji="1" lang="en-US" altLang="ja-JP" sz="1100">
            <a:solidFill>
              <a:sysClr val="windowText" lastClr="000000"/>
            </a:solidFill>
          </a:endParaRPr>
        </a:p>
        <a:p>
          <a:pPr algn="l"/>
          <a:r>
            <a:rPr kumimoji="1" lang="ja-JP" altLang="en-US" sz="1100">
              <a:solidFill>
                <a:sysClr val="windowText" lastClr="000000"/>
              </a:solidFill>
            </a:rPr>
            <a:t>・従業者の入力行が足りない場合は、適宜、行を追加してください。その際、計算式及びプルダウンの設定に支障をきたさないよう留意してください。</a:t>
          </a:r>
          <a:endParaRPr kumimoji="1" lang="en-US" altLang="ja-JP" sz="1100">
            <a:solidFill>
              <a:sysClr val="windowText" lastClr="000000"/>
            </a:solidFill>
          </a:endParaRPr>
        </a:p>
        <a:p>
          <a:pPr algn="l"/>
          <a:r>
            <a:rPr kumimoji="1" lang="ja-JP" altLang="en-US" sz="1100">
              <a:solidFill>
                <a:sysClr val="windowText" lastClr="000000"/>
              </a:solidFill>
            </a:rPr>
            <a:t>・</a:t>
          </a:r>
          <a:r>
            <a:rPr kumimoji="1" lang="ja-JP" altLang="ja-JP" sz="1100">
              <a:solidFill>
                <a:sysClr val="windowText" lastClr="000000"/>
              </a:solidFill>
              <a:effectLst/>
              <a:latin typeface="+mn-lt"/>
              <a:ea typeface="+mn-ea"/>
              <a:cs typeface="+mn-cs"/>
            </a:rPr>
            <a:t>「従業者の勤務の体制及び勤務形態一覧表」</a:t>
          </a:r>
          <a:r>
            <a:rPr kumimoji="1" lang="ja-JP" altLang="en-US" sz="1100">
              <a:solidFill>
                <a:sysClr val="windowText" lastClr="000000"/>
              </a:solidFill>
              <a:effectLst/>
              <a:latin typeface="+mn-lt"/>
              <a:ea typeface="+mn-ea"/>
              <a:cs typeface="+mn-cs"/>
            </a:rPr>
            <a:t>（参考様式）には計算式を設定していますが、入力の補助を目的とするものですので、結果については作成者の責任にてご確認ください。</a:t>
          </a:r>
          <a:endParaRPr kumimoji="1" lang="en-US" altLang="ja-JP" sz="1100">
            <a:solidFill>
              <a:sysClr val="windowText" lastClr="000000"/>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・必要項目を満たしていれば、各事業所で使用するシフト表等をもって代替書類として差し支えありません。</a:t>
          </a:r>
          <a:endParaRPr lang="ja-JP" altLang="ja-JP">
            <a:solidFill>
              <a:sysClr val="windowText" lastClr="000000"/>
            </a:solidFill>
            <a:effectLst/>
          </a:endParaRPr>
        </a:p>
        <a:p>
          <a:pPr algn="l"/>
          <a:endParaRPr kumimoji="1" lang="ja-JP" altLang="en-US" sz="1100">
            <a:solidFill>
              <a:sysClr val="windowText" lastClr="000000"/>
            </a:solidFill>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21</xdr:col>
      <xdr:colOff>238125</xdr:colOff>
      <xdr:row>21</xdr:row>
      <xdr:rowOff>19050</xdr:rowOff>
    </xdr:from>
    <xdr:to>
      <xdr:col>21</xdr:col>
      <xdr:colOff>495300</xdr:colOff>
      <xdr:row>31</xdr:row>
      <xdr:rowOff>190500</xdr:rowOff>
    </xdr:to>
    <xdr:sp macro="" textlink="">
      <xdr:nvSpPr>
        <xdr:cNvPr id="4" name="右中かっこ 3">
          <a:extLst>
            <a:ext uri="{FF2B5EF4-FFF2-40B4-BE49-F238E27FC236}">
              <a16:creationId xmlns:a16="http://schemas.microsoft.com/office/drawing/2014/main" id="{00000000-0008-0000-0300-000004000000}"/>
            </a:ext>
          </a:extLst>
        </xdr:cNvPr>
        <xdr:cNvSpPr/>
      </xdr:nvSpPr>
      <xdr:spPr>
        <a:xfrm>
          <a:off x="15478125" y="5019675"/>
          <a:ext cx="257175" cy="2552700"/>
        </a:xfrm>
        <a:prstGeom prst="rightBrace">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22</xdr:col>
      <xdr:colOff>152400</xdr:colOff>
      <xdr:row>23</xdr:row>
      <xdr:rowOff>190500</xdr:rowOff>
    </xdr:from>
    <xdr:to>
      <xdr:col>29</xdr:col>
      <xdr:colOff>28575</xdr:colOff>
      <xdr:row>29</xdr:row>
      <xdr:rowOff>66675</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16078200" y="5667375"/>
          <a:ext cx="4676775" cy="1304925"/>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職種ごとの勤務時間を「○：○○～○：○○」と表記することが困難な場合は、勤務時間数のみを入力してください。</a:t>
          </a:r>
          <a:endParaRPr kumimoji="1" lang="en-US" altLang="ja-JP" sz="1100">
            <a:solidFill>
              <a:sysClr val="windowText" lastClr="000000"/>
            </a:solidFill>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3</xdr:col>
      <xdr:colOff>200025</xdr:colOff>
      <xdr:row>2</xdr:row>
      <xdr:rowOff>0</xdr:rowOff>
    </xdr:from>
    <xdr:to>
      <xdr:col>5</xdr:col>
      <xdr:colOff>771525</xdr:colOff>
      <xdr:row>6</xdr:row>
      <xdr:rowOff>76200</xdr:rowOff>
    </xdr:to>
    <xdr:sp macro="" textlink="">
      <xdr:nvSpPr>
        <xdr:cNvPr id="2" name="正方形/長方形 1">
          <a:extLst>
            <a:ext uri="{FF2B5EF4-FFF2-40B4-BE49-F238E27FC236}">
              <a16:creationId xmlns:a16="http://schemas.microsoft.com/office/drawing/2014/main" id="{00000000-0008-0000-0500-000002000000}"/>
            </a:ext>
          </a:extLst>
        </xdr:cNvPr>
        <xdr:cNvSpPr/>
      </xdr:nvSpPr>
      <xdr:spPr>
        <a:xfrm>
          <a:off x="4114800" y="476250"/>
          <a:ext cx="6762750" cy="102870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自治体の皆様へ</a:t>
          </a:r>
          <a:r>
            <a:rPr kumimoji="1" lang="en-US" altLang="ja-JP" sz="1100">
              <a:solidFill>
                <a:sysClr val="windowText" lastClr="000000"/>
              </a:solidFill>
            </a:rPr>
            <a:t>】</a:t>
          </a:r>
        </a:p>
        <a:p>
          <a:pPr algn="l"/>
          <a:r>
            <a:rPr kumimoji="1" lang="ja-JP" altLang="en-US" sz="1100">
              <a:solidFill>
                <a:sysClr val="windowText" lastClr="000000"/>
              </a:solidFill>
            </a:rPr>
            <a:t>本様式を使用する想定のサービス種別と、代表的な組み合わせを記載しています。ここにない組み合わせについては、地域の実情に応じて適宜追加してください。</a:t>
          </a:r>
          <a:endParaRPr kumimoji="1" lang="en-US" altLang="ja-JP" sz="1100">
            <a:solidFill>
              <a:sysClr val="windowText" lastClr="000000"/>
            </a:solidFill>
          </a:endParaRPr>
        </a:p>
        <a:p>
          <a:pPr algn="l"/>
          <a:endParaRPr kumimoji="1" lang="ja-JP" altLang="en-US" sz="1100">
            <a:solidFill>
              <a:sysClr val="windowText" lastClr="000000"/>
            </a:solidFill>
          </a:endParaRPr>
        </a:p>
      </xdr:txBody>
    </xdr: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22238;&#24489;&#12373;&#12428;&#12383;&#22806;&#37096;&#12522;&#12531;&#12463;1"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記載例】地密通所"/>
      <sheetName val="【記載例】シフト記号表（勤務時間帯）"/>
      <sheetName val="地密通所（1枚版）"/>
      <sheetName val="地密通所（100名）"/>
      <sheetName val="シフト記号表（勤務時間帯）"/>
      <sheetName val="記入方法"/>
      <sheetName val="プルダウン・リスト"/>
    </sheetNames>
    <sheetDataSet>
      <sheetData sheetId="0" refreshError="1"/>
      <sheetData sheetId="1">
        <row r="6">
          <cell r="C6" t="str">
            <v>a</v>
          </cell>
        </row>
        <row r="7">
          <cell r="C7" t="str">
            <v>b</v>
          </cell>
        </row>
        <row r="8">
          <cell r="C8" t="str">
            <v>c</v>
          </cell>
        </row>
        <row r="9">
          <cell r="C9" t="str">
            <v>d</v>
          </cell>
        </row>
        <row r="10">
          <cell r="C10" t="str">
            <v>e</v>
          </cell>
        </row>
        <row r="11">
          <cell r="C11" t="str">
            <v>f</v>
          </cell>
        </row>
        <row r="12">
          <cell r="C12" t="str">
            <v>g</v>
          </cell>
        </row>
        <row r="13">
          <cell r="C13" t="str">
            <v>h</v>
          </cell>
        </row>
        <row r="14">
          <cell r="C14" t="str">
            <v>i</v>
          </cell>
        </row>
        <row r="15">
          <cell r="C15" t="str">
            <v>j</v>
          </cell>
        </row>
        <row r="16">
          <cell r="C16" t="str">
            <v>k</v>
          </cell>
        </row>
        <row r="17">
          <cell r="C17" t="str">
            <v>l</v>
          </cell>
        </row>
        <row r="18">
          <cell r="C18" t="str">
            <v>m</v>
          </cell>
        </row>
        <row r="19">
          <cell r="C19" t="str">
            <v>n</v>
          </cell>
        </row>
        <row r="20">
          <cell r="C20" t="str">
            <v>o</v>
          </cell>
        </row>
        <row r="21">
          <cell r="C21" t="str">
            <v>p</v>
          </cell>
        </row>
        <row r="22">
          <cell r="C22" t="str">
            <v>q</v>
          </cell>
        </row>
        <row r="23">
          <cell r="C23" t="str">
            <v>r</v>
          </cell>
        </row>
        <row r="24">
          <cell r="C24" t="str">
            <v>s</v>
          </cell>
        </row>
        <row r="25">
          <cell r="C25" t="str">
            <v>有休</v>
          </cell>
        </row>
        <row r="26">
          <cell r="C26" t="str">
            <v>u</v>
          </cell>
        </row>
        <row r="27">
          <cell r="C27" t="str">
            <v>v</v>
          </cell>
        </row>
        <row r="28">
          <cell r="C28" t="str">
            <v>w</v>
          </cell>
        </row>
        <row r="29">
          <cell r="C29" t="str">
            <v>x</v>
          </cell>
        </row>
        <row r="30">
          <cell r="C30" t="str">
            <v>y</v>
          </cell>
        </row>
        <row r="31">
          <cell r="C31" t="str">
            <v>z</v>
          </cell>
        </row>
        <row r="33">
          <cell r="C33" t="str">
            <v>-</v>
          </cell>
        </row>
        <row r="34">
          <cell r="C34" t="str">
            <v>-</v>
          </cell>
        </row>
        <row r="35">
          <cell r="C35" t="str">
            <v>-</v>
          </cell>
        </row>
      </sheetData>
      <sheetData sheetId="2"/>
      <sheetData sheetId="3" refreshError="1"/>
      <sheetData sheetId="4">
        <row r="6">
          <cell r="C6" t="str">
            <v>a</v>
          </cell>
          <cell r="D6" t="str">
            <v>：</v>
          </cell>
          <cell r="E6">
            <v>0.375</v>
          </cell>
          <cell r="F6" t="str">
            <v>～</v>
          </cell>
          <cell r="G6">
            <v>0.75</v>
          </cell>
          <cell r="H6" t="str">
            <v>（</v>
          </cell>
          <cell r="I6">
            <v>4.1666666666666664E-2</v>
          </cell>
          <cell r="J6" t="str">
            <v>)</v>
          </cell>
          <cell r="K6">
            <v>8</v>
          </cell>
          <cell r="M6">
            <v>0.39583333333333331</v>
          </cell>
          <cell r="N6" t="str">
            <v>～</v>
          </cell>
          <cell r="O6">
            <v>0.6875</v>
          </cell>
          <cell r="Q6">
            <v>0.39583333333333331</v>
          </cell>
          <cell r="R6" t="str">
            <v>～</v>
          </cell>
          <cell r="S6">
            <v>0.6875</v>
          </cell>
          <cell r="U6">
            <v>7</v>
          </cell>
        </row>
        <row r="7">
          <cell r="C7" t="str">
            <v>b</v>
          </cell>
          <cell r="D7" t="str">
            <v>：</v>
          </cell>
          <cell r="F7" t="str">
            <v>～</v>
          </cell>
          <cell r="H7" t="str">
            <v>（</v>
          </cell>
          <cell r="I7">
            <v>0</v>
          </cell>
          <cell r="J7" t="str">
            <v>)</v>
          </cell>
          <cell r="K7">
            <v>0</v>
          </cell>
          <cell r="N7" t="str">
            <v>～</v>
          </cell>
          <cell r="Q7">
            <v>0</v>
          </cell>
          <cell r="R7" t="str">
            <v>～</v>
          </cell>
          <cell r="S7">
            <v>0</v>
          </cell>
          <cell r="U7">
            <v>0</v>
          </cell>
        </row>
        <row r="8">
          <cell r="C8" t="str">
            <v>c</v>
          </cell>
          <cell r="D8" t="str">
            <v>：</v>
          </cell>
          <cell r="F8" t="str">
            <v>～</v>
          </cell>
          <cell r="H8" t="str">
            <v>（</v>
          </cell>
          <cell r="I8">
            <v>0</v>
          </cell>
          <cell r="J8" t="str">
            <v>)</v>
          </cell>
          <cell r="K8">
            <v>0</v>
          </cell>
          <cell r="N8" t="str">
            <v>～</v>
          </cell>
          <cell r="Q8">
            <v>0</v>
          </cell>
          <cell r="R8" t="str">
            <v>～</v>
          </cell>
          <cell r="S8">
            <v>0</v>
          </cell>
          <cell r="U8">
            <v>0</v>
          </cell>
        </row>
        <row r="9">
          <cell r="C9" t="str">
            <v>d</v>
          </cell>
          <cell r="D9" t="str">
            <v>：</v>
          </cell>
          <cell r="F9" t="str">
            <v>～</v>
          </cell>
          <cell r="H9" t="str">
            <v>（</v>
          </cell>
          <cell r="I9">
            <v>0</v>
          </cell>
          <cell r="J9" t="str">
            <v>)</v>
          </cell>
          <cell r="K9">
            <v>0</v>
          </cell>
          <cell r="N9" t="str">
            <v>～</v>
          </cell>
          <cell r="Q9">
            <v>0</v>
          </cell>
          <cell r="R9" t="str">
            <v>～</v>
          </cell>
          <cell r="S9">
            <v>0</v>
          </cell>
          <cell r="U9">
            <v>0</v>
          </cell>
        </row>
        <row r="10">
          <cell r="C10" t="str">
            <v>e</v>
          </cell>
          <cell r="D10" t="str">
            <v>：</v>
          </cell>
          <cell r="F10" t="str">
            <v>～</v>
          </cell>
          <cell r="H10" t="str">
            <v>（</v>
          </cell>
          <cell r="I10">
            <v>0</v>
          </cell>
          <cell r="J10" t="str">
            <v>)</v>
          </cell>
          <cell r="K10">
            <v>0</v>
          </cell>
          <cell r="N10" t="str">
            <v>～</v>
          </cell>
          <cell r="Q10">
            <v>0</v>
          </cell>
          <cell r="R10" t="str">
            <v>～</v>
          </cell>
          <cell r="S10">
            <v>0</v>
          </cell>
          <cell r="U10">
            <v>0</v>
          </cell>
        </row>
        <row r="11">
          <cell r="C11" t="str">
            <v>f</v>
          </cell>
          <cell r="D11" t="str">
            <v>：</v>
          </cell>
          <cell r="F11" t="str">
            <v>～</v>
          </cell>
          <cell r="H11" t="str">
            <v>（</v>
          </cell>
          <cell r="I11">
            <v>0</v>
          </cell>
          <cell r="J11" t="str">
            <v>)</v>
          </cell>
          <cell r="K11">
            <v>0</v>
          </cell>
          <cell r="N11" t="str">
            <v>～</v>
          </cell>
          <cell r="Q11">
            <v>0</v>
          </cell>
          <cell r="R11" t="str">
            <v>～</v>
          </cell>
          <cell r="S11">
            <v>0</v>
          </cell>
          <cell r="U11">
            <v>0</v>
          </cell>
        </row>
        <row r="12">
          <cell r="C12" t="str">
            <v>g</v>
          </cell>
          <cell r="D12" t="str">
            <v>：</v>
          </cell>
          <cell r="F12" t="str">
            <v>～</v>
          </cell>
          <cell r="H12" t="str">
            <v>（</v>
          </cell>
          <cell r="I12">
            <v>0</v>
          </cell>
          <cell r="J12" t="str">
            <v>)</v>
          </cell>
          <cell r="K12">
            <v>0</v>
          </cell>
          <cell r="N12" t="str">
            <v>～</v>
          </cell>
          <cell r="Q12">
            <v>0</v>
          </cell>
          <cell r="R12" t="str">
            <v>～</v>
          </cell>
          <cell r="S12">
            <v>0</v>
          </cell>
          <cell r="U12">
            <v>0</v>
          </cell>
        </row>
        <row r="13">
          <cell r="C13" t="str">
            <v>h</v>
          </cell>
          <cell r="D13" t="str">
            <v>：</v>
          </cell>
          <cell r="F13" t="str">
            <v>～</v>
          </cell>
          <cell r="H13" t="str">
            <v>（</v>
          </cell>
          <cell r="I13">
            <v>0</v>
          </cell>
          <cell r="J13" t="str">
            <v>)</v>
          </cell>
          <cell r="K13">
            <v>0</v>
          </cell>
          <cell r="N13" t="str">
            <v>～</v>
          </cell>
          <cell r="Q13">
            <v>0</v>
          </cell>
          <cell r="R13" t="str">
            <v>～</v>
          </cell>
          <cell r="S13">
            <v>0</v>
          </cell>
          <cell r="U13">
            <v>0</v>
          </cell>
        </row>
        <row r="14">
          <cell r="C14" t="str">
            <v>i</v>
          </cell>
          <cell r="D14" t="str">
            <v>：</v>
          </cell>
          <cell r="F14" t="str">
            <v>～</v>
          </cell>
          <cell r="H14" t="str">
            <v>（</v>
          </cell>
          <cell r="I14">
            <v>0</v>
          </cell>
          <cell r="J14" t="str">
            <v>)</v>
          </cell>
          <cell r="K14">
            <v>0</v>
          </cell>
          <cell r="N14" t="str">
            <v>～</v>
          </cell>
          <cell r="Q14">
            <v>0</v>
          </cell>
          <cell r="R14" t="str">
            <v>～</v>
          </cell>
          <cell r="S14">
            <v>0</v>
          </cell>
          <cell r="U14">
            <v>0</v>
          </cell>
        </row>
        <row r="15">
          <cell r="C15" t="str">
            <v>j</v>
          </cell>
          <cell r="D15" t="str">
            <v>：</v>
          </cell>
          <cell r="F15" t="str">
            <v>～</v>
          </cell>
          <cell r="H15" t="str">
            <v>（</v>
          </cell>
          <cell r="I15">
            <v>0</v>
          </cell>
          <cell r="J15" t="str">
            <v>)</v>
          </cell>
          <cell r="K15">
            <v>0</v>
          </cell>
          <cell r="N15" t="str">
            <v>～</v>
          </cell>
          <cell r="Q15">
            <v>0</v>
          </cell>
          <cell r="R15" t="str">
            <v>～</v>
          </cell>
          <cell r="S15">
            <v>0</v>
          </cell>
          <cell r="U15">
            <v>0</v>
          </cell>
        </row>
        <row r="16">
          <cell r="C16" t="str">
            <v>k</v>
          </cell>
          <cell r="D16" t="str">
            <v>：</v>
          </cell>
          <cell r="F16" t="str">
            <v>～</v>
          </cell>
          <cell r="H16" t="str">
            <v>（</v>
          </cell>
          <cell r="I16">
            <v>0</v>
          </cell>
          <cell r="J16" t="str">
            <v>)</v>
          </cell>
          <cell r="K16">
            <v>0</v>
          </cell>
          <cell r="N16" t="str">
            <v>～</v>
          </cell>
          <cell r="Q16">
            <v>0</v>
          </cell>
          <cell r="R16" t="str">
            <v>～</v>
          </cell>
          <cell r="S16">
            <v>0</v>
          </cell>
          <cell r="U16">
            <v>0</v>
          </cell>
        </row>
        <row r="17">
          <cell r="C17" t="str">
            <v>l</v>
          </cell>
          <cell r="D17" t="str">
            <v>：</v>
          </cell>
          <cell r="F17" t="str">
            <v>～</v>
          </cell>
          <cell r="H17" t="str">
            <v>（</v>
          </cell>
          <cell r="I17">
            <v>0</v>
          </cell>
          <cell r="J17" t="str">
            <v>)</v>
          </cell>
          <cell r="K17">
            <v>0</v>
          </cell>
          <cell r="N17" t="str">
            <v>～</v>
          </cell>
          <cell r="Q17">
            <v>0</v>
          </cell>
          <cell r="R17" t="str">
            <v>～</v>
          </cell>
          <cell r="S17">
            <v>0</v>
          </cell>
          <cell r="U17">
            <v>0</v>
          </cell>
        </row>
        <row r="18">
          <cell r="C18" t="str">
            <v>m</v>
          </cell>
          <cell r="D18" t="str">
            <v>：</v>
          </cell>
          <cell r="F18" t="str">
            <v>～</v>
          </cell>
          <cell r="H18" t="str">
            <v>（</v>
          </cell>
          <cell r="I18">
            <v>0</v>
          </cell>
          <cell r="J18" t="str">
            <v>)</v>
          </cell>
          <cell r="K18">
            <v>0</v>
          </cell>
          <cell r="N18" t="str">
            <v>～</v>
          </cell>
          <cell r="Q18">
            <v>0</v>
          </cell>
          <cell r="R18" t="str">
            <v>～</v>
          </cell>
          <cell r="S18">
            <v>0</v>
          </cell>
          <cell r="U18">
            <v>0</v>
          </cell>
        </row>
        <row r="19">
          <cell r="C19" t="str">
            <v>n</v>
          </cell>
          <cell r="D19" t="str">
            <v>：</v>
          </cell>
          <cell r="F19" t="str">
            <v>～</v>
          </cell>
          <cell r="H19" t="str">
            <v>（</v>
          </cell>
          <cell r="I19">
            <v>0</v>
          </cell>
          <cell r="J19" t="str">
            <v>)</v>
          </cell>
          <cell r="K19">
            <v>0</v>
          </cell>
          <cell r="N19" t="str">
            <v>～</v>
          </cell>
          <cell r="Q19">
            <v>0</v>
          </cell>
          <cell r="R19" t="str">
            <v>～</v>
          </cell>
          <cell r="S19">
            <v>0</v>
          </cell>
          <cell r="U19">
            <v>0</v>
          </cell>
        </row>
        <row r="20">
          <cell r="C20" t="str">
            <v>o</v>
          </cell>
          <cell r="D20" t="str">
            <v>：</v>
          </cell>
          <cell r="F20" t="str">
            <v>～</v>
          </cell>
          <cell r="H20" t="str">
            <v>（</v>
          </cell>
          <cell r="I20">
            <v>0</v>
          </cell>
          <cell r="J20" t="str">
            <v>)</v>
          </cell>
          <cell r="K20">
            <v>0</v>
          </cell>
          <cell r="N20" t="str">
            <v>～</v>
          </cell>
          <cell r="Q20">
            <v>0</v>
          </cell>
          <cell r="R20" t="str">
            <v>～</v>
          </cell>
          <cell r="S20">
            <v>0</v>
          </cell>
          <cell r="U20">
            <v>0</v>
          </cell>
        </row>
        <row r="21">
          <cell r="C21" t="str">
            <v>p</v>
          </cell>
          <cell r="D21" t="str">
            <v>：</v>
          </cell>
          <cell r="F21" t="str">
            <v>～</v>
          </cell>
          <cell r="H21" t="str">
            <v>（</v>
          </cell>
          <cell r="I21">
            <v>0</v>
          </cell>
          <cell r="J21" t="str">
            <v>)</v>
          </cell>
          <cell r="K21">
            <v>0</v>
          </cell>
          <cell r="N21" t="str">
            <v>～</v>
          </cell>
          <cell r="Q21">
            <v>0</v>
          </cell>
          <cell r="R21" t="str">
            <v>～</v>
          </cell>
          <cell r="S21">
            <v>0</v>
          </cell>
          <cell r="U21">
            <v>0</v>
          </cell>
        </row>
        <row r="22">
          <cell r="C22" t="str">
            <v>q</v>
          </cell>
          <cell r="D22" t="str">
            <v>：</v>
          </cell>
          <cell r="F22" t="str">
            <v>～</v>
          </cell>
          <cell r="H22" t="str">
            <v>（</v>
          </cell>
          <cell r="I22">
            <v>0</v>
          </cell>
          <cell r="J22" t="str">
            <v>)</v>
          </cell>
          <cell r="K22">
            <v>0</v>
          </cell>
          <cell r="N22" t="str">
            <v>～</v>
          </cell>
          <cell r="Q22">
            <v>0</v>
          </cell>
          <cell r="R22" t="str">
            <v>～</v>
          </cell>
          <cell r="S22">
            <v>0</v>
          </cell>
          <cell r="U22">
            <v>0</v>
          </cell>
        </row>
        <row r="23">
          <cell r="C23" t="str">
            <v>r</v>
          </cell>
          <cell r="D23" t="str">
            <v>：</v>
          </cell>
          <cell r="F23" t="str">
            <v>～</v>
          </cell>
          <cell r="H23" t="str">
            <v>（</v>
          </cell>
          <cell r="I23">
            <v>0</v>
          </cell>
          <cell r="J23" t="str">
            <v>)</v>
          </cell>
          <cell r="K23">
            <v>0</v>
          </cell>
          <cell r="N23" t="str">
            <v>～</v>
          </cell>
          <cell r="Q23">
            <v>0</v>
          </cell>
          <cell r="R23" t="str">
            <v>～</v>
          </cell>
          <cell r="S23">
            <v>0</v>
          </cell>
          <cell r="U23">
            <v>0</v>
          </cell>
        </row>
        <row r="24">
          <cell r="C24" t="str">
            <v>s</v>
          </cell>
          <cell r="D24" t="str">
            <v>：</v>
          </cell>
          <cell r="F24" t="str">
            <v>～</v>
          </cell>
          <cell r="H24" t="str">
            <v>（</v>
          </cell>
          <cell r="I24">
            <v>0</v>
          </cell>
          <cell r="J24" t="str">
            <v>)</v>
          </cell>
          <cell r="K24">
            <v>0</v>
          </cell>
          <cell r="N24" t="str">
            <v>～</v>
          </cell>
          <cell r="Q24">
            <v>0</v>
          </cell>
          <cell r="R24" t="str">
            <v>～</v>
          </cell>
          <cell r="S24">
            <v>0</v>
          </cell>
          <cell r="U24">
            <v>0</v>
          </cell>
        </row>
        <row r="25">
          <cell r="C25" t="str">
            <v>有休</v>
          </cell>
          <cell r="D25" t="str">
            <v>：</v>
          </cell>
          <cell r="F25" t="str">
            <v>～</v>
          </cell>
          <cell r="H25" t="str">
            <v>（</v>
          </cell>
          <cell r="I25">
            <v>0</v>
          </cell>
          <cell r="J25" t="str">
            <v>)</v>
          </cell>
          <cell r="K25">
            <v>0</v>
          </cell>
          <cell r="N25" t="str">
            <v>～</v>
          </cell>
          <cell r="Q25">
            <v>0</v>
          </cell>
          <cell r="R25" t="str">
            <v>～</v>
          </cell>
          <cell r="S25">
            <v>0</v>
          </cell>
          <cell r="U25">
            <v>0</v>
          </cell>
        </row>
        <row r="26">
          <cell r="C26" t="str">
            <v>u</v>
          </cell>
          <cell r="D26" t="str">
            <v>：</v>
          </cell>
          <cell r="F26" t="str">
            <v>～</v>
          </cell>
          <cell r="H26" t="str">
            <v>（</v>
          </cell>
          <cell r="J26" t="str">
            <v>)</v>
          </cell>
          <cell r="K26">
            <v>1</v>
          </cell>
          <cell r="N26" t="str">
            <v>～</v>
          </cell>
          <cell r="R26" t="str">
            <v>～</v>
          </cell>
          <cell r="U26">
            <v>1</v>
          </cell>
        </row>
        <row r="27">
          <cell r="C27" t="str">
            <v>v</v>
          </cell>
          <cell r="D27" t="str">
            <v>：</v>
          </cell>
          <cell r="F27" t="str">
            <v>～</v>
          </cell>
          <cell r="H27" t="str">
            <v>（</v>
          </cell>
          <cell r="J27" t="str">
            <v>)</v>
          </cell>
          <cell r="K27">
            <v>2</v>
          </cell>
          <cell r="N27" t="str">
            <v>～</v>
          </cell>
          <cell r="R27" t="str">
            <v>～</v>
          </cell>
          <cell r="U27">
            <v>2</v>
          </cell>
        </row>
        <row r="28">
          <cell r="C28" t="str">
            <v>w</v>
          </cell>
          <cell r="D28" t="str">
            <v>：</v>
          </cell>
          <cell r="F28" t="str">
            <v>～</v>
          </cell>
          <cell r="H28" t="str">
            <v>（</v>
          </cell>
          <cell r="J28" t="str">
            <v>)</v>
          </cell>
          <cell r="K28">
            <v>3</v>
          </cell>
          <cell r="N28" t="str">
            <v>～</v>
          </cell>
          <cell r="R28" t="str">
            <v>～</v>
          </cell>
          <cell r="U28">
            <v>3</v>
          </cell>
        </row>
        <row r="29">
          <cell r="C29" t="str">
            <v>x</v>
          </cell>
          <cell r="D29" t="str">
            <v>：</v>
          </cell>
          <cell r="F29" t="str">
            <v>～</v>
          </cell>
          <cell r="H29" t="str">
            <v>（</v>
          </cell>
          <cell r="J29" t="str">
            <v>)</v>
          </cell>
          <cell r="K29">
            <v>4</v>
          </cell>
          <cell r="N29" t="str">
            <v>～</v>
          </cell>
          <cell r="R29" t="str">
            <v>～</v>
          </cell>
          <cell r="U29">
            <v>4</v>
          </cell>
        </row>
        <row r="30">
          <cell r="C30" t="str">
            <v>y</v>
          </cell>
          <cell r="D30" t="str">
            <v>：</v>
          </cell>
          <cell r="F30" t="str">
            <v>～</v>
          </cell>
          <cell r="H30" t="str">
            <v>（</v>
          </cell>
          <cell r="J30" t="str">
            <v>)</v>
          </cell>
          <cell r="K30">
            <v>4</v>
          </cell>
          <cell r="N30" t="str">
            <v>～</v>
          </cell>
          <cell r="R30" t="str">
            <v>～</v>
          </cell>
          <cell r="U30">
            <v>3</v>
          </cell>
        </row>
        <row r="31">
          <cell r="C31" t="str">
            <v>z</v>
          </cell>
          <cell r="D31" t="str">
            <v>：</v>
          </cell>
          <cell r="F31" t="str">
            <v>～</v>
          </cell>
          <cell r="H31" t="str">
            <v>（</v>
          </cell>
          <cell r="J31" t="str">
            <v>)</v>
          </cell>
          <cell r="K31">
            <v>5</v>
          </cell>
          <cell r="N31" t="str">
            <v>～</v>
          </cell>
          <cell r="R31" t="str">
            <v>～</v>
          </cell>
          <cell r="U31">
            <v>5</v>
          </cell>
        </row>
        <row r="32">
          <cell r="D32" t="str">
            <v>：</v>
          </cell>
          <cell r="F32" t="str">
            <v>～</v>
          </cell>
          <cell r="H32" t="str">
            <v>（</v>
          </cell>
          <cell r="J32" t="str">
            <v>)</v>
          </cell>
          <cell r="K32">
            <v>0</v>
          </cell>
          <cell r="N32" t="str">
            <v>～</v>
          </cell>
          <cell r="R32" t="str">
            <v>～</v>
          </cell>
          <cell r="U32">
            <v>0</v>
          </cell>
        </row>
        <row r="33">
          <cell r="C33" t="str">
            <v>-</v>
          </cell>
          <cell r="D33" t="str">
            <v>：</v>
          </cell>
          <cell r="F33" t="str">
            <v>～</v>
          </cell>
          <cell r="H33" t="str">
            <v>（</v>
          </cell>
          <cell r="J33" t="str">
            <v>)</v>
          </cell>
          <cell r="N33" t="str">
            <v>～</v>
          </cell>
          <cell r="R33" t="str">
            <v>～</v>
          </cell>
        </row>
        <row r="34">
          <cell r="C34" t="str">
            <v>-</v>
          </cell>
          <cell r="D34" t="str">
            <v>：</v>
          </cell>
          <cell r="F34" t="str">
            <v>～</v>
          </cell>
          <cell r="H34" t="str">
            <v>（</v>
          </cell>
          <cell r="J34" t="str">
            <v>)</v>
          </cell>
          <cell r="N34" t="str">
            <v>～</v>
          </cell>
          <cell r="R34" t="str">
            <v>～</v>
          </cell>
        </row>
        <row r="35">
          <cell r="C35" t="str">
            <v>-</v>
          </cell>
          <cell r="D35" t="str">
            <v>：</v>
          </cell>
          <cell r="F35" t="str">
            <v>～</v>
          </cell>
          <cell r="H35" t="str">
            <v>（</v>
          </cell>
          <cell r="J35" t="str">
            <v>)</v>
          </cell>
          <cell r="N35" t="str">
            <v>～</v>
          </cell>
          <cell r="R35" t="str">
            <v>～</v>
          </cell>
        </row>
      </sheetData>
      <sheetData sheetId="5" refreshError="1"/>
      <sheetData sheetId="6">
        <row r="12">
          <cell r="C12" t="str">
            <v>管理者</v>
          </cell>
          <cell r="D12" t="str">
            <v>生活相談員</v>
          </cell>
          <cell r="E12" t="str">
            <v>看護職員</v>
          </cell>
          <cell r="F12" t="str">
            <v>介護職員</v>
          </cell>
          <cell r="G12" t="str">
            <v>機能訓練指導員</v>
          </cell>
          <cell r="H12" t="str">
            <v>調理員</v>
          </cell>
          <cell r="I12" t="str">
            <v>ー</v>
          </cell>
          <cell r="J12" t="str">
            <v>ー</v>
          </cell>
          <cell r="K12" t="str">
            <v>ー</v>
          </cell>
          <cell r="L12" t="str">
            <v>ー</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39E2FA-29C7-435F-A206-16986BB61ABF}">
  <sheetPr>
    <outlinePr summaryBelow="0" summaryRight="0"/>
    <pageSetUpPr fitToPage="1"/>
  </sheetPr>
  <dimension ref="A1:AO1406"/>
  <sheetViews>
    <sheetView showGridLines="0" tabSelected="1" view="pageBreakPreview" topLeftCell="A16" zoomScale="85" zoomScaleNormal="85" zoomScaleSheetLayoutView="85" workbookViewId="0">
      <selection activeCell="AI13" sqref="AI13"/>
    </sheetView>
  </sheetViews>
  <sheetFormatPr defaultColWidth="3.125" defaultRowHeight="12.75" customHeight="1"/>
  <cols>
    <col min="1" max="1" width="3.75" style="396" customWidth="1"/>
    <col min="2" max="23" width="3.375" style="396" customWidth="1"/>
    <col min="24" max="24" width="4.75" style="396" customWidth="1"/>
    <col min="25" max="26" width="3.25" style="397" customWidth="1"/>
    <col min="27" max="27" width="2.375" style="397" customWidth="1"/>
    <col min="28" max="16384" width="3.125" style="165"/>
  </cols>
  <sheetData>
    <row r="1" spans="1:27" ht="40.5" customHeight="1">
      <c r="A1" s="974" t="s">
        <v>1042</v>
      </c>
      <c r="B1" s="974"/>
      <c r="C1" s="974"/>
      <c r="D1" s="974"/>
      <c r="E1" s="974"/>
      <c r="F1" s="974"/>
      <c r="G1" s="974"/>
      <c r="H1" s="974"/>
      <c r="I1" s="974"/>
      <c r="J1" s="974"/>
      <c r="K1" s="974"/>
      <c r="L1" s="974"/>
      <c r="M1" s="974"/>
      <c r="N1" s="974"/>
      <c r="O1" s="974"/>
      <c r="P1" s="974"/>
      <c r="Q1" s="974"/>
      <c r="R1" s="974"/>
      <c r="S1" s="974"/>
      <c r="T1" s="974"/>
      <c r="U1" s="974"/>
      <c r="V1" s="974"/>
      <c r="W1" s="974"/>
      <c r="X1" s="974"/>
      <c r="Y1" s="974"/>
      <c r="Z1" s="974"/>
      <c r="AA1" s="974"/>
    </row>
    <row r="2" spans="1:27" ht="29.25" customHeight="1">
      <c r="A2" s="975" t="s">
        <v>735</v>
      </c>
      <c r="B2" s="975"/>
      <c r="C2" s="975"/>
      <c r="D2" s="975"/>
      <c r="E2" s="975"/>
      <c r="F2" s="975"/>
      <c r="G2" s="975"/>
      <c r="H2" s="975"/>
      <c r="I2" s="975"/>
      <c r="J2" s="975"/>
      <c r="K2" s="975"/>
      <c r="L2" s="975"/>
      <c r="M2" s="975"/>
      <c r="N2" s="975"/>
      <c r="O2" s="975"/>
      <c r="P2" s="975"/>
      <c r="Q2" s="975"/>
      <c r="R2" s="975"/>
      <c r="S2" s="975"/>
      <c r="T2" s="975"/>
      <c r="U2" s="975"/>
      <c r="V2" s="975"/>
      <c r="W2" s="975"/>
      <c r="X2" s="975"/>
      <c r="Y2" s="975"/>
      <c r="Z2" s="975"/>
      <c r="AA2" s="975"/>
    </row>
    <row r="3" spans="1:27" ht="12" customHeight="1"/>
    <row r="4" spans="1:27" s="166" customFormat="1" ht="12" customHeight="1">
      <c r="A4" s="976" t="s">
        <v>197</v>
      </c>
      <c r="B4" s="977"/>
      <c r="C4" s="977"/>
      <c r="D4" s="977"/>
      <c r="E4" s="977"/>
      <c r="F4" s="977"/>
      <c r="G4" s="977"/>
      <c r="H4" s="398"/>
      <c r="I4" s="398"/>
      <c r="J4" s="399"/>
      <c r="K4" s="400" t="s">
        <v>198</v>
      </c>
      <c r="L4" s="400"/>
      <c r="M4" s="400"/>
      <c r="N4" s="400"/>
      <c r="O4" s="400"/>
      <c r="P4" s="400"/>
      <c r="Q4" s="400"/>
      <c r="R4" s="398"/>
      <c r="S4" s="398"/>
      <c r="T4" s="398"/>
      <c r="U4" s="401"/>
      <c r="V4" s="401"/>
      <c r="W4" s="401"/>
      <c r="X4" s="401"/>
      <c r="Y4" s="402"/>
      <c r="Z4" s="402"/>
      <c r="AA4" s="403"/>
    </row>
    <row r="5" spans="1:27" s="166" customFormat="1" ht="12" customHeight="1">
      <c r="A5" s="978" t="s">
        <v>199</v>
      </c>
      <c r="B5" s="979"/>
      <c r="C5" s="979"/>
      <c r="D5" s="979"/>
      <c r="E5" s="979"/>
      <c r="F5" s="979"/>
      <c r="G5" s="979"/>
      <c r="H5" s="979"/>
      <c r="I5" s="979"/>
      <c r="J5" s="980"/>
      <c r="K5" s="984"/>
      <c r="L5" s="985"/>
      <c r="M5" s="985"/>
      <c r="N5" s="985"/>
      <c r="O5" s="985"/>
      <c r="P5" s="985"/>
      <c r="Q5" s="985"/>
      <c r="R5" s="985"/>
      <c r="S5" s="985"/>
      <c r="T5" s="985"/>
      <c r="U5" s="985"/>
      <c r="V5" s="985"/>
      <c r="W5" s="985"/>
      <c r="X5" s="985"/>
      <c r="Y5" s="985"/>
      <c r="Z5" s="985"/>
      <c r="AA5" s="986"/>
    </row>
    <row r="6" spans="1:27" s="166" customFormat="1" ht="12" customHeight="1">
      <c r="A6" s="981"/>
      <c r="B6" s="982"/>
      <c r="C6" s="982"/>
      <c r="D6" s="982"/>
      <c r="E6" s="982"/>
      <c r="F6" s="982"/>
      <c r="G6" s="982"/>
      <c r="H6" s="982"/>
      <c r="I6" s="982"/>
      <c r="J6" s="983"/>
      <c r="K6" s="987"/>
      <c r="L6" s="988"/>
      <c r="M6" s="988"/>
      <c r="N6" s="988"/>
      <c r="O6" s="988"/>
      <c r="P6" s="988"/>
      <c r="Q6" s="988"/>
      <c r="R6" s="988"/>
      <c r="S6" s="988"/>
      <c r="T6" s="988"/>
      <c r="U6" s="988"/>
      <c r="V6" s="988"/>
      <c r="W6" s="988"/>
      <c r="X6" s="988"/>
      <c r="Y6" s="988"/>
      <c r="Z6" s="988"/>
      <c r="AA6" s="989"/>
    </row>
    <row r="7" spans="1:27" s="166" customFormat="1" ht="12" customHeight="1">
      <c r="A7" s="404"/>
      <c r="B7" s="404"/>
      <c r="C7" s="404"/>
      <c r="D7" s="404"/>
      <c r="E7" s="404"/>
      <c r="F7" s="404"/>
      <c r="G7" s="404"/>
      <c r="H7" s="404"/>
      <c r="I7" s="404"/>
      <c r="J7" s="404"/>
      <c r="K7" s="405"/>
      <c r="L7" s="405"/>
      <c r="M7" s="405"/>
      <c r="N7" s="405"/>
      <c r="O7" s="405"/>
      <c r="P7" s="405"/>
      <c r="Q7" s="405"/>
      <c r="R7" s="405"/>
      <c r="S7" s="405"/>
      <c r="T7" s="405"/>
      <c r="U7" s="405"/>
      <c r="V7" s="405"/>
      <c r="W7" s="405"/>
      <c r="X7" s="405"/>
      <c r="Y7" s="405"/>
      <c r="Z7" s="405"/>
      <c r="AA7" s="405"/>
    </row>
    <row r="8" spans="1:27" s="166" customFormat="1" ht="16.5" customHeight="1">
      <c r="A8" s="990" t="s">
        <v>200</v>
      </c>
      <c r="B8" s="991"/>
      <c r="C8" s="991"/>
      <c r="D8" s="991"/>
      <c r="E8" s="991"/>
      <c r="F8" s="992"/>
      <c r="G8" s="996" t="s">
        <v>734</v>
      </c>
      <c r="H8" s="997"/>
      <c r="I8" s="997"/>
      <c r="J8" s="997"/>
      <c r="K8" s="997"/>
      <c r="L8" s="997"/>
      <c r="M8" s="997"/>
      <c r="N8" s="997"/>
      <c r="O8" s="997"/>
      <c r="P8" s="997"/>
      <c r="Q8" s="997"/>
      <c r="R8" s="997"/>
      <c r="S8" s="997"/>
      <c r="T8" s="997"/>
      <c r="U8" s="997"/>
      <c r="V8" s="997"/>
      <c r="W8" s="997"/>
      <c r="X8" s="997"/>
      <c r="Y8" s="997"/>
      <c r="Z8" s="997"/>
      <c r="AA8" s="998"/>
    </row>
    <row r="9" spans="1:27" s="166" customFormat="1" ht="12" customHeight="1">
      <c r="A9" s="993"/>
      <c r="B9" s="994"/>
      <c r="C9" s="994"/>
      <c r="D9" s="994"/>
      <c r="E9" s="994"/>
      <c r="F9" s="995"/>
      <c r="G9" s="999"/>
      <c r="H9" s="1000"/>
      <c r="I9" s="1000"/>
      <c r="J9" s="1000"/>
      <c r="K9" s="1000"/>
      <c r="L9" s="1000"/>
      <c r="M9" s="1000"/>
      <c r="N9" s="1000"/>
      <c r="O9" s="1000"/>
      <c r="P9" s="1000"/>
      <c r="Q9" s="1000"/>
      <c r="R9" s="1000"/>
      <c r="S9" s="1000"/>
      <c r="T9" s="1000"/>
      <c r="U9" s="1000"/>
      <c r="V9" s="1000"/>
      <c r="W9" s="1000"/>
      <c r="X9" s="1000"/>
      <c r="Y9" s="1000"/>
      <c r="Z9" s="1000"/>
      <c r="AA9" s="1001"/>
    </row>
    <row r="10" spans="1:27" s="166" customFormat="1" ht="13.5" customHeight="1">
      <c r="A10" s="1049" t="s">
        <v>201</v>
      </c>
      <c r="B10" s="1050"/>
      <c r="C10" s="1050"/>
      <c r="D10" s="1050"/>
      <c r="E10" s="1050"/>
      <c r="F10" s="1051"/>
      <c r="G10" s="1053"/>
      <c r="H10" s="1054"/>
      <c r="I10" s="1054"/>
      <c r="J10" s="1054"/>
      <c r="K10" s="1054"/>
      <c r="L10" s="1054"/>
      <c r="M10" s="1054"/>
      <c r="N10" s="1054"/>
      <c r="O10" s="1054"/>
      <c r="P10" s="1054"/>
      <c r="Q10" s="1054"/>
      <c r="R10" s="1054"/>
      <c r="S10" s="1054"/>
      <c r="T10" s="1054"/>
      <c r="U10" s="1054"/>
      <c r="V10" s="1054"/>
      <c r="W10" s="1054"/>
      <c r="X10" s="1054"/>
      <c r="Y10" s="1054"/>
      <c r="Z10" s="1054"/>
      <c r="AA10" s="1055"/>
    </row>
    <row r="11" spans="1:27" s="166" customFormat="1" ht="12" customHeight="1">
      <c r="A11" s="646"/>
      <c r="B11" s="723"/>
      <c r="C11" s="723"/>
      <c r="D11" s="723"/>
      <c r="E11" s="723"/>
      <c r="F11" s="1052"/>
      <c r="G11" s="1056"/>
      <c r="H11" s="982"/>
      <c r="I11" s="982"/>
      <c r="J11" s="982"/>
      <c r="K11" s="982"/>
      <c r="L11" s="982"/>
      <c r="M11" s="982"/>
      <c r="N11" s="982"/>
      <c r="O11" s="982"/>
      <c r="P11" s="982"/>
      <c r="Q11" s="982"/>
      <c r="R11" s="982"/>
      <c r="S11" s="982"/>
      <c r="T11" s="982"/>
      <c r="U11" s="982"/>
      <c r="V11" s="982"/>
      <c r="W11" s="982"/>
      <c r="X11" s="982"/>
      <c r="Y11" s="982"/>
      <c r="Z11" s="982"/>
      <c r="AA11" s="1057"/>
    </row>
    <row r="12" spans="1:27" s="166" customFormat="1" ht="12" customHeight="1">
      <c r="A12" s="388" t="s">
        <v>202</v>
      </c>
      <c r="B12" s="406"/>
      <c r="C12" s="406"/>
      <c r="D12" s="406"/>
      <c r="E12" s="406"/>
      <c r="F12" s="406"/>
      <c r="G12" s="406"/>
      <c r="H12" s="406"/>
      <c r="I12" s="406"/>
      <c r="J12" s="406"/>
      <c r="K12" s="406"/>
      <c r="L12" s="406"/>
      <c r="M12" s="406"/>
      <c r="N12" s="406"/>
      <c r="O12" s="406"/>
      <c r="P12" s="406"/>
      <c r="Q12" s="406"/>
      <c r="R12" s="406"/>
      <c r="S12" s="406"/>
      <c r="T12" s="406"/>
      <c r="U12" s="406"/>
      <c r="V12" s="406"/>
      <c r="W12" s="406"/>
      <c r="X12" s="406"/>
      <c r="Y12" s="407"/>
      <c r="Z12" s="407"/>
      <c r="AA12" s="407"/>
    </row>
    <row r="13" spans="1:27" s="166" customFormat="1" ht="12" customHeight="1">
      <c r="A13" s="1058" t="s">
        <v>203</v>
      </c>
      <c r="B13" s="1059"/>
      <c r="C13" s="645" t="s">
        <v>204</v>
      </c>
      <c r="D13" s="1064"/>
      <c r="E13" s="1064"/>
      <c r="F13" s="1064"/>
      <c r="G13" s="1065"/>
      <c r="H13" s="1031">
        <v>1</v>
      </c>
      <c r="I13" s="1032"/>
      <c r="J13" s="1031">
        <v>4</v>
      </c>
      <c r="K13" s="1032"/>
      <c r="L13" s="1031"/>
      <c r="M13" s="1032"/>
      <c r="N13" s="1031"/>
      <c r="O13" s="1032"/>
      <c r="P13" s="1031"/>
      <c r="Q13" s="1032"/>
      <c r="R13" s="1031"/>
      <c r="S13" s="1032"/>
      <c r="T13" s="1031"/>
      <c r="U13" s="1032"/>
      <c r="V13" s="1031"/>
      <c r="W13" s="1032"/>
      <c r="X13" s="1031"/>
      <c r="Y13" s="1032"/>
      <c r="Z13" s="1031"/>
      <c r="AA13" s="1035"/>
    </row>
    <row r="14" spans="1:27" s="166" customFormat="1" ht="12" customHeight="1">
      <c r="A14" s="1060"/>
      <c r="B14" s="1061"/>
      <c r="C14" s="1037" t="s">
        <v>205</v>
      </c>
      <c r="D14" s="1038"/>
      <c r="E14" s="1038"/>
      <c r="F14" s="1038"/>
      <c r="G14" s="1039"/>
      <c r="H14" s="1033"/>
      <c r="I14" s="1034"/>
      <c r="J14" s="1033"/>
      <c r="K14" s="1034"/>
      <c r="L14" s="1033"/>
      <c r="M14" s="1034"/>
      <c r="N14" s="1033"/>
      <c r="O14" s="1034"/>
      <c r="P14" s="1033"/>
      <c r="Q14" s="1034"/>
      <c r="R14" s="1033"/>
      <c r="S14" s="1034"/>
      <c r="T14" s="1033"/>
      <c r="U14" s="1034"/>
      <c r="V14" s="1033"/>
      <c r="W14" s="1034"/>
      <c r="X14" s="1033"/>
      <c r="Y14" s="1034"/>
      <c r="Z14" s="1033"/>
      <c r="AA14" s="1036"/>
    </row>
    <row r="15" spans="1:27" s="166" customFormat="1" ht="8.25" customHeight="1">
      <c r="A15" s="1060"/>
      <c r="B15" s="1061"/>
      <c r="C15" s="871" t="s">
        <v>206</v>
      </c>
      <c r="D15" s="1019"/>
      <c r="E15" s="1019"/>
      <c r="F15" s="1019"/>
      <c r="G15" s="1020"/>
      <c r="H15" s="1043"/>
      <c r="I15" s="1044"/>
      <c r="J15" s="1044"/>
      <c r="K15" s="1044"/>
      <c r="L15" s="1044"/>
      <c r="M15" s="1044"/>
      <c r="N15" s="1044"/>
      <c r="O15" s="1044"/>
      <c r="P15" s="1044"/>
      <c r="Q15" s="1044"/>
      <c r="R15" s="1044"/>
      <c r="S15" s="1044"/>
      <c r="T15" s="1044"/>
      <c r="U15" s="1044"/>
      <c r="V15" s="1044"/>
      <c r="W15" s="1044"/>
      <c r="X15" s="1044"/>
      <c r="Y15" s="1044"/>
      <c r="Z15" s="1044"/>
      <c r="AA15" s="1045"/>
    </row>
    <row r="16" spans="1:27" s="166" customFormat="1" ht="8.25" customHeight="1">
      <c r="A16" s="1060"/>
      <c r="B16" s="1061"/>
      <c r="C16" s="1040"/>
      <c r="D16" s="1041"/>
      <c r="E16" s="1041"/>
      <c r="F16" s="1041"/>
      <c r="G16" s="1042"/>
      <c r="H16" s="1046"/>
      <c r="I16" s="1047"/>
      <c r="J16" s="1047"/>
      <c r="K16" s="1047"/>
      <c r="L16" s="1047"/>
      <c r="M16" s="1047"/>
      <c r="N16" s="1047"/>
      <c r="O16" s="1047"/>
      <c r="P16" s="1047"/>
      <c r="Q16" s="1047"/>
      <c r="R16" s="1047"/>
      <c r="S16" s="1047"/>
      <c r="T16" s="1047"/>
      <c r="U16" s="1047"/>
      <c r="V16" s="1047"/>
      <c r="W16" s="1047"/>
      <c r="X16" s="1047"/>
      <c r="Y16" s="1047"/>
      <c r="Z16" s="1047"/>
      <c r="AA16" s="1048"/>
    </row>
    <row r="17" spans="1:27" s="166" customFormat="1" ht="12" customHeight="1">
      <c r="A17" s="1060"/>
      <c r="B17" s="1061"/>
      <c r="C17" s="1002" t="s">
        <v>207</v>
      </c>
      <c r="D17" s="1003"/>
      <c r="E17" s="1003"/>
      <c r="F17" s="1003"/>
      <c r="G17" s="1004"/>
      <c r="H17" s="1010"/>
      <c r="I17" s="1011"/>
      <c r="J17" s="1011"/>
      <c r="K17" s="1011"/>
      <c r="L17" s="1011"/>
      <c r="M17" s="1011"/>
      <c r="N17" s="1011"/>
      <c r="O17" s="1011"/>
      <c r="P17" s="1011"/>
      <c r="Q17" s="1011"/>
      <c r="R17" s="1011"/>
      <c r="S17" s="1011"/>
      <c r="T17" s="1011"/>
      <c r="U17" s="1011"/>
      <c r="V17" s="1011"/>
      <c r="W17" s="1011"/>
      <c r="X17" s="1011"/>
      <c r="Y17" s="1011"/>
      <c r="Z17" s="1011"/>
      <c r="AA17" s="1012"/>
    </row>
    <row r="18" spans="1:27" s="166" customFormat="1" ht="12" customHeight="1">
      <c r="A18" s="1060"/>
      <c r="B18" s="1061"/>
      <c r="C18" s="1005"/>
      <c r="D18" s="1006"/>
      <c r="E18" s="1006"/>
      <c r="F18" s="1006"/>
      <c r="G18" s="1007"/>
      <c r="H18" s="1013"/>
      <c r="I18" s="1014"/>
      <c r="J18" s="1014"/>
      <c r="K18" s="1014"/>
      <c r="L18" s="1014"/>
      <c r="M18" s="1014"/>
      <c r="N18" s="1014"/>
      <c r="O18" s="1014"/>
      <c r="P18" s="1014"/>
      <c r="Q18" s="1014"/>
      <c r="R18" s="1014"/>
      <c r="S18" s="1014"/>
      <c r="T18" s="1014"/>
      <c r="U18" s="1014"/>
      <c r="V18" s="1014"/>
      <c r="W18" s="1014"/>
      <c r="X18" s="1014"/>
      <c r="Y18" s="1014"/>
      <c r="Z18" s="1014"/>
      <c r="AA18" s="1015"/>
    </row>
    <row r="19" spans="1:27" s="166" customFormat="1" ht="12" customHeight="1">
      <c r="A19" s="1060"/>
      <c r="B19" s="1061"/>
      <c r="C19" s="872"/>
      <c r="D19" s="1008"/>
      <c r="E19" s="1008"/>
      <c r="F19" s="1008"/>
      <c r="G19" s="1009"/>
      <c r="H19" s="1016"/>
      <c r="I19" s="1017"/>
      <c r="J19" s="1017"/>
      <c r="K19" s="1017"/>
      <c r="L19" s="1017"/>
      <c r="M19" s="1017"/>
      <c r="N19" s="1017"/>
      <c r="O19" s="1017"/>
      <c r="P19" s="1017"/>
      <c r="Q19" s="1017"/>
      <c r="R19" s="1017"/>
      <c r="S19" s="1017"/>
      <c r="T19" s="1017"/>
      <c r="U19" s="1017"/>
      <c r="V19" s="1017"/>
      <c r="W19" s="1017"/>
      <c r="X19" s="1017"/>
      <c r="Y19" s="1017"/>
      <c r="Z19" s="1017"/>
      <c r="AA19" s="1018"/>
    </row>
    <row r="20" spans="1:27" s="166" customFormat="1" ht="12" customHeight="1">
      <c r="A20" s="1060"/>
      <c r="B20" s="1061"/>
      <c r="C20" s="871" t="s">
        <v>208</v>
      </c>
      <c r="D20" s="1019"/>
      <c r="E20" s="1019"/>
      <c r="F20" s="1019"/>
      <c r="G20" s="1020"/>
      <c r="H20" s="1021" t="s">
        <v>209</v>
      </c>
      <c r="I20" s="1022"/>
      <c r="J20" s="1022"/>
      <c r="K20" s="1022"/>
      <c r="L20" s="1022"/>
      <c r="M20" s="1022"/>
      <c r="N20" s="1022"/>
      <c r="O20" s="408"/>
      <c r="P20" s="408"/>
      <c r="Q20" s="408"/>
      <c r="R20" s="408"/>
      <c r="S20" s="408"/>
      <c r="T20" s="408"/>
      <c r="U20" s="408"/>
      <c r="V20" s="408"/>
      <c r="W20" s="408"/>
      <c r="X20" s="408"/>
      <c r="Y20" s="409"/>
      <c r="Z20" s="409"/>
      <c r="AA20" s="410"/>
    </row>
    <row r="21" spans="1:27" s="166" customFormat="1" ht="12" customHeight="1">
      <c r="A21" s="1060"/>
      <c r="B21" s="1061"/>
      <c r="C21" s="1005"/>
      <c r="D21" s="1006"/>
      <c r="E21" s="1006"/>
      <c r="F21" s="1006"/>
      <c r="G21" s="1007"/>
      <c r="H21" s="1023"/>
      <c r="I21" s="741"/>
      <c r="J21" s="741"/>
      <c r="K21" s="741"/>
      <c r="L21" s="741"/>
      <c r="M21" s="741"/>
      <c r="N21" s="741"/>
      <c r="O21" s="741"/>
      <c r="P21" s="741"/>
      <c r="Q21" s="741"/>
      <c r="R21" s="741"/>
      <c r="S21" s="741"/>
      <c r="T21" s="741"/>
      <c r="U21" s="741"/>
      <c r="V21" s="741"/>
      <c r="W21" s="741"/>
      <c r="X21" s="741"/>
      <c r="Y21" s="741"/>
      <c r="Z21" s="741"/>
      <c r="AA21" s="1024"/>
    </row>
    <row r="22" spans="1:27" s="166" customFormat="1" ht="12" customHeight="1">
      <c r="A22" s="1060"/>
      <c r="B22" s="1061"/>
      <c r="C22" s="872"/>
      <c r="D22" s="1008"/>
      <c r="E22" s="1008"/>
      <c r="F22" s="1008"/>
      <c r="G22" s="1009"/>
      <c r="H22" s="1025"/>
      <c r="I22" s="1026"/>
      <c r="J22" s="1026"/>
      <c r="K22" s="1026"/>
      <c r="L22" s="1026"/>
      <c r="M22" s="1026"/>
      <c r="N22" s="1026"/>
      <c r="O22" s="1026"/>
      <c r="P22" s="1026"/>
      <c r="Q22" s="1026"/>
      <c r="R22" s="1026"/>
      <c r="S22" s="1026"/>
      <c r="T22" s="1026"/>
      <c r="U22" s="1026"/>
      <c r="V22" s="1026"/>
      <c r="W22" s="1026"/>
      <c r="X22" s="1026"/>
      <c r="Y22" s="1026"/>
      <c r="Z22" s="1026"/>
      <c r="AA22" s="1027"/>
    </row>
    <row r="23" spans="1:27" s="166" customFormat="1" ht="12" customHeight="1">
      <c r="A23" s="1060"/>
      <c r="B23" s="1061"/>
      <c r="C23" s="871" t="s">
        <v>210</v>
      </c>
      <c r="D23" s="1019"/>
      <c r="E23" s="1019"/>
      <c r="F23" s="1019"/>
      <c r="G23" s="1020"/>
      <c r="H23" s="411"/>
      <c r="I23" s="398"/>
      <c r="J23" s="398"/>
      <c r="K23" s="1028"/>
      <c r="L23" s="1029"/>
      <c r="M23" s="1029"/>
      <c r="N23" s="1029"/>
      <c r="O23" s="1029"/>
      <c r="P23" s="1029"/>
      <c r="Q23" s="1030"/>
      <c r="R23" s="411"/>
      <c r="S23" s="398"/>
      <c r="T23" s="398"/>
      <c r="U23" s="1028"/>
      <c r="V23" s="1029"/>
      <c r="W23" s="1029"/>
      <c r="X23" s="1029"/>
      <c r="Y23" s="1029"/>
      <c r="Z23" s="1029"/>
      <c r="AA23" s="1030"/>
    </row>
    <row r="24" spans="1:27" s="166" customFormat="1" ht="12" customHeight="1">
      <c r="A24" s="1060"/>
      <c r="B24" s="1061"/>
      <c r="C24" s="1005"/>
      <c r="D24" s="1006"/>
      <c r="E24" s="1006"/>
      <c r="F24" s="1006"/>
      <c r="G24" s="1007"/>
      <c r="H24" s="1023" t="s">
        <v>211</v>
      </c>
      <c r="I24" s="770"/>
      <c r="J24" s="771"/>
      <c r="K24" s="1023"/>
      <c r="L24" s="741"/>
      <c r="M24" s="741"/>
      <c r="N24" s="741"/>
      <c r="O24" s="741"/>
      <c r="P24" s="741"/>
      <c r="Q24" s="1024"/>
      <c r="R24" s="1023" t="s">
        <v>212</v>
      </c>
      <c r="S24" s="770"/>
      <c r="T24" s="771"/>
      <c r="U24" s="1023"/>
      <c r="V24" s="741"/>
      <c r="W24" s="741"/>
      <c r="X24" s="741"/>
      <c r="Y24" s="741"/>
      <c r="Z24" s="741"/>
      <c r="AA24" s="1024"/>
    </row>
    <row r="25" spans="1:27" s="166" customFormat="1" ht="12" customHeight="1">
      <c r="A25" s="1062"/>
      <c r="B25" s="1063"/>
      <c r="C25" s="872"/>
      <c r="D25" s="1008"/>
      <c r="E25" s="1008"/>
      <c r="F25" s="1008"/>
      <c r="G25" s="1009"/>
      <c r="H25" s="412"/>
      <c r="I25" s="413"/>
      <c r="J25" s="413"/>
      <c r="K25" s="1025"/>
      <c r="L25" s="1026"/>
      <c r="M25" s="1026"/>
      <c r="N25" s="1026"/>
      <c r="O25" s="1026"/>
      <c r="P25" s="1026"/>
      <c r="Q25" s="1027"/>
      <c r="R25" s="412"/>
      <c r="S25" s="413"/>
      <c r="T25" s="413"/>
      <c r="U25" s="1025"/>
      <c r="V25" s="1026"/>
      <c r="W25" s="1026"/>
      <c r="X25" s="1026"/>
      <c r="Y25" s="1026"/>
      <c r="Z25" s="1026"/>
      <c r="AA25" s="1027"/>
    </row>
    <row r="26" spans="1:27" s="166" customFormat="1" ht="12" customHeight="1">
      <c r="A26" s="414"/>
      <c r="B26" s="414"/>
      <c r="C26" s="415"/>
      <c r="D26" s="416"/>
      <c r="E26" s="416"/>
      <c r="F26" s="416"/>
      <c r="G26" s="416"/>
      <c r="H26" s="417"/>
      <c r="I26" s="417"/>
      <c r="J26" s="417"/>
      <c r="K26" s="417"/>
      <c r="L26" s="417"/>
      <c r="M26" s="417"/>
      <c r="N26" s="417"/>
      <c r="O26" s="417"/>
      <c r="P26" s="417"/>
      <c r="Q26" s="417"/>
      <c r="R26" s="417"/>
      <c r="S26" s="417"/>
      <c r="T26" s="417"/>
      <c r="U26" s="417"/>
      <c r="V26" s="417"/>
      <c r="W26" s="417"/>
      <c r="X26" s="417"/>
      <c r="Y26" s="417"/>
      <c r="Z26" s="417"/>
      <c r="AA26" s="417"/>
    </row>
    <row r="27" spans="1:27" s="166" customFormat="1" ht="12" customHeight="1">
      <c r="A27" s="1072" t="s">
        <v>213</v>
      </c>
      <c r="B27" s="1073"/>
      <c r="C27" s="1073"/>
      <c r="D27" s="1073"/>
      <c r="E27" s="1073"/>
      <c r="F27" s="1073"/>
      <c r="G27" s="1073"/>
      <c r="H27" s="1073"/>
      <c r="I27" s="1073"/>
      <c r="J27" s="1073"/>
      <c r="K27" s="1073"/>
      <c r="L27" s="1073"/>
      <c r="M27" s="1073"/>
      <c r="N27" s="1073"/>
      <c r="O27" s="1073"/>
      <c r="P27" s="1073"/>
      <c r="Q27" s="1073"/>
      <c r="R27" s="1074"/>
      <c r="S27" s="1081" t="s">
        <v>214</v>
      </c>
      <c r="T27" s="1082"/>
      <c r="U27" s="1082"/>
      <c r="V27" s="1082"/>
      <c r="W27" s="1082"/>
      <c r="X27" s="1082"/>
      <c r="Y27" s="1082"/>
      <c r="Z27" s="1082"/>
      <c r="AA27" s="1083"/>
    </row>
    <row r="28" spans="1:27" s="166" customFormat="1" ht="12" customHeight="1">
      <c r="A28" s="1075"/>
      <c r="B28" s="1076"/>
      <c r="C28" s="1076"/>
      <c r="D28" s="1076"/>
      <c r="E28" s="1076"/>
      <c r="F28" s="1076"/>
      <c r="G28" s="1076"/>
      <c r="H28" s="1076"/>
      <c r="I28" s="1076"/>
      <c r="J28" s="1076"/>
      <c r="K28" s="1076"/>
      <c r="L28" s="1076"/>
      <c r="M28" s="1076"/>
      <c r="N28" s="1076"/>
      <c r="O28" s="1076"/>
      <c r="P28" s="1076"/>
      <c r="Q28" s="1076"/>
      <c r="R28" s="1077"/>
      <c r="S28" s="1084"/>
      <c r="T28" s="1085"/>
      <c r="U28" s="1085"/>
      <c r="V28" s="1085"/>
      <c r="W28" s="1085"/>
      <c r="X28" s="1085"/>
      <c r="Y28" s="1085"/>
      <c r="Z28" s="1085"/>
      <c r="AA28" s="1086"/>
    </row>
    <row r="29" spans="1:27" s="166" customFormat="1" ht="12" customHeight="1">
      <c r="A29" s="1078"/>
      <c r="B29" s="1079"/>
      <c r="C29" s="1079"/>
      <c r="D29" s="1079"/>
      <c r="E29" s="1079"/>
      <c r="F29" s="1079"/>
      <c r="G29" s="1079"/>
      <c r="H29" s="1079"/>
      <c r="I29" s="1079"/>
      <c r="J29" s="1079"/>
      <c r="K29" s="1079"/>
      <c r="L29" s="1079"/>
      <c r="M29" s="1079"/>
      <c r="N29" s="1079"/>
      <c r="O29" s="1079"/>
      <c r="P29" s="1079"/>
      <c r="Q29" s="1079"/>
      <c r="R29" s="1080"/>
      <c r="S29" s="1087"/>
      <c r="T29" s="1088"/>
      <c r="U29" s="1088"/>
      <c r="V29" s="1088"/>
      <c r="W29" s="1088"/>
      <c r="X29" s="1088"/>
      <c r="Y29" s="1088"/>
      <c r="Z29" s="1088"/>
      <c r="AA29" s="1089"/>
    </row>
    <row r="30" spans="1:27" s="166" customFormat="1" ht="12" customHeight="1">
      <c r="A30" s="414"/>
      <c r="B30" s="414"/>
      <c r="C30" s="415"/>
      <c r="D30" s="416"/>
      <c r="E30" s="416"/>
      <c r="F30" s="416"/>
      <c r="G30" s="416"/>
      <c r="H30" s="417"/>
      <c r="I30" s="417"/>
      <c r="J30" s="417"/>
      <c r="K30" s="417"/>
      <c r="L30" s="417"/>
      <c r="M30" s="417"/>
      <c r="N30" s="417"/>
      <c r="O30" s="417"/>
      <c r="P30" s="417"/>
      <c r="Q30" s="417"/>
      <c r="R30" s="417"/>
      <c r="S30" s="417"/>
      <c r="T30" s="417"/>
      <c r="U30" s="417"/>
      <c r="V30" s="417"/>
      <c r="W30" s="417"/>
      <c r="X30" s="417"/>
      <c r="Y30" s="417"/>
      <c r="Z30" s="417"/>
      <c r="AA30" s="417"/>
    </row>
    <row r="31" spans="1:27" ht="12" customHeight="1"/>
    <row r="32" spans="1:27" s="167" customFormat="1" ht="20.100000000000001" customHeight="1">
      <c r="A32" s="1090"/>
      <c r="B32" s="1090"/>
      <c r="C32" s="1090"/>
      <c r="D32" s="1090"/>
      <c r="E32" s="1090"/>
      <c r="F32" s="1090"/>
      <c r="G32" s="1090"/>
      <c r="H32" s="1090"/>
      <c r="I32" s="1090"/>
      <c r="J32" s="1090"/>
      <c r="K32" s="1090"/>
      <c r="L32" s="1090"/>
      <c r="M32" s="1090"/>
      <c r="N32" s="1090"/>
      <c r="O32" s="1090"/>
      <c r="P32" s="1090"/>
      <c r="Q32" s="1090"/>
      <c r="R32" s="1090"/>
      <c r="S32" s="1090"/>
      <c r="T32" s="1090"/>
      <c r="U32" s="1090"/>
      <c r="V32" s="1090"/>
      <c r="W32" s="1090"/>
      <c r="X32" s="1090"/>
      <c r="Y32" s="1090"/>
      <c r="Z32" s="1090"/>
      <c r="AA32" s="1090"/>
    </row>
    <row r="33" spans="1:27" s="167" customFormat="1" ht="20.100000000000001" customHeight="1">
      <c r="A33" s="1090" t="s">
        <v>215</v>
      </c>
      <c r="B33" s="1090"/>
      <c r="C33" s="1090"/>
      <c r="D33" s="1090"/>
      <c r="E33" s="1090"/>
      <c r="F33" s="1090"/>
      <c r="G33" s="1090"/>
      <c r="H33" s="1090"/>
      <c r="I33" s="1090"/>
      <c r="J33" s="1090"/>
      <c r="K33" s="1090"/>
      <c r="L33" s="1090"/>
      <c r="M33" s="1090"/>
      <c r="N33" s="1090"/>
      <c r="O33" s="1090"/>
      <c r="P33" s="1090"/>
      <c r="Q33" s="1090"/>
      <c r="R33" s="1090"/>
      <c r="S33" s="1090"/>
      <c r="T33" s="1090"/>
      <c r="U33" s="1090"/>
      <c r="V33" s="1090"/>
      <c r="W33" s="1090"/>
      <c r="X33" s="1090"/>
      <c r="Y33" s="1090"/>
      <c r="Z33" s="1090"/>
      <c r="AA33" s="1090"/>
    </row>
    <row r="34" spans="1:27" ht="27.75" customHeight="1">
      <c r="A34" s="418"/>
      <c r="B34" s="419"/>
      <c r="C34" s="420"/>
      <c r="D34" s="420"/>
      <c r="E34" s="421"/>
      <c r="F34" s="421"/>
      <c r="G34" s="421"/>
      <c r="H34" s="421"/>
      <c r="I34" s="421"/>
      <c r="J34" s="421"/>
      <c r="K34" s="421"/>
      <c r="L34" s="421"/>
      <c r="M34" s="421"/>
      <c r="N34" s="420"/>
      <c r="O34" s="420"/>
      <c r="P34" s="420"/>
      <c r="Q34" s="422"/>
      <c r="S34" s="423"/>
    </row>
    <row r="35" spans="1:27" ht="27.75" customHeight="1">
      <c r="A35" s="418"/>
      <c r="B35" s="419"/>
      <c r="C35" s="420"/>
      <c r="D35" s="420"/>
      <c r="E35" s="421"/>
      <c r="F35" s="421"/>
      <c r="G35" s="421"/>
      <c r="H35" s="421"/>
      <c r="I35" s="421"/>
      <c r="J35" s="421"/>
      <c r="K35" s="421"/>
      <c r="L35" s="421"/>
      <c r="M35" s="421"/>
      <c r="N35" s="420"/>
      <c r="O35" s="420"/>
      <c r="P35" s="420"/>
      <c r="Q35" s="422"/>
      <c r="S35" s="423"/>
    </row>
    <row r="36" spans="1:27" ht="27.75" customHeight="1">
      <c r="A36" s="418"/>
      <c r="B36" s="419"/>
      <c r="C36" s="420"/>
      <c r="D36" s="420"/>
      <c r="E36" s="421"/>
      <c r="F36" s="421"/>
      <c r="G36" s="421"/>
      <c r="H36" s="421"/>
      <c r="I36" s="421"/>
      <c r="J36" s="421"/>
      <c r="K36" s="421"/>
      <c r="L36" s="421"/>
      <c r="M36" s="421"/>
      <c r="N36" s="420"/>
      <c r="O36" s="420"/>
      <c r="P36" s="420"/>
      <c r="Q36" s="422"/>
      <c r="S36" s="423"/>
    </row>
    <row r="37" spans="1:27" ht="27.75" customHeight="1">
      <c r="A37" s="418"/>
      <c r="B37" s="419"/>
      <c r="C37" s="420"/>
      <c r="D37" s="420"/>
      <c r="E37" s="421"/>
      <c r="F37" s="421"/>
      <c r="G37" s="421"/>
      <c r="H37" s="421"/>
      <c r="I37" s="421"/>
      <c r="J37" s="421"/>
      <c r="K37" s="421"/>
      <c r="L37" s="421"/>
      <c r="M37" s="421"/>
      <c r="N37" s="420"/>
      <c r="O37" s="420"/>
      <c r="P37" s="420"/>
      <c r="Q37" s="422"/>
      <c r="S37" s="423"/>
    </row>
    <row r="38" spans="1:27" ht="27.75" customHeight="1">
      <c r="A38" s="418"/>
      <c r="B38" s="419"/>
      <c r="C38" s="420"/>
      <c r="D38" s="420"/>
      <c r="E38" s="421"/>
      <c r="F38" s="421"/>
      <c r="G38" s="421"/>
      <c r="H38" s="421"/>
      <c r="I38" s="421"/>
      <c r="J38" s="421"/>
      <c r="K38" s="421"/>
      <c r="L38" s="421"/>
      <c r="M38" s="421"/>
      <c r="N38" s="420"/>
      <c r="O38" s="420"/>
      <c r="P38" s="420"/>
      <c r="Q38" s="422"/>
      <c r="S38" s="423"/>
    </row>
    <row r="39" spans="1:27" ht="27.75" customHeight="1">
      <c r="A39" s="418"/>
      <c r="B39" s="419"/>
      <c r="C39" s="420"/>
      <c r="D39" s="420"/>
      <c r="E39" s="421"/>
      <c r="F39" s="421"/>
      <c r="G39" s="421"/>
      <c r="H39" s="421"/>
      <c r="I39" s="421"/>
      <c r="J39" s="421"/>
      <c r="K39" s="421"/>
      <c r="L39" s="421"/>
      <c r="M39" s="421"/>
      <c r="N39" s="420"/>
      <c r="O39" s="420"/>
      <c r="P39" s="420"/>
      <c r="Q39" s="422"/>
      <c r="S39" s="423"/>
    </row>
    <row r="40" spans="1:27" ht="27.75" customHeight="1">
      <c r="A40" s="418"/>
      <c r="B40" s="419"/>
      <c r="C40" s="420"/>
      <c r="D40" s="420"/>
      <c r="E40" s="421"/>
      <c r="F40" s="421"/>
      <c r="G40" s="421"/>
      <c r="H40" s="421"/>
      <c r="I40" s="421"/>
      <c r="J40" s="421"/>
      <c r="K40" s="421"/>
      <c r="L40" s="421"/>
      <c r="M40" s="421"/>
      <c r="N40" s="420"/>
      <c r="O40" s="420"/>
      <c r="P40" s="420"/>
      <c r="Q40" s="422"/>
      <c r="S40" s="423"/>
    </row>
    <row r="41" spans="1:27" ht="27.75" customHeight="1">
      <c r="A41" s="418"/>
      <c r="B41" s="419"/>
      <c r="C41" s="420"/>
      <c r="D41" s="420"/>
      <c r="E41" s="421"/>
      <c r="F41" s="421"/>
      <c r="G41" s="421"/>
      <c r="H41" s="421"/>
      <c r="I41" s="421"/>
      <c r="J41" s="421"/>
      <c r="K41" s="421"/>
      <c r="L41" s="421"/>
      <c r="M41" s="421"/>
      <c r="N41" s="420"/>
      <c r="O41" s="420"/>
      <c r="P41" s="420"/>
      <c r="Q41" s="422"/>
      <c r="S41" s="423"/>
    </row>
    <row r="42" spans="1:27" ht="27.75" customHeight="1">
      <c r="A42" s="418"/>
      <c r="B42" s="419"/>
      <c r="C42" s="420"/>
      <c r="D42" s="420"/>
      <c r="E42" s="421"/>
      <c r="F42" s="421"/>
      <c r="G42" s="421"/>
      <c r="H42" s="421"/>
      <c r="I42" s="421"/>
      <c r="J42" s="421"/>
      <c r="K42" s="421"/>
      <c r="L42" s="421"/>
      <c r="M42" s="421"/>
      <c r="N42" s="420"/>
      <c r="O42" s="420"/>
      <c r="P42" s="420"/>
      <c r="Q42" s="422"/>
      <c r="S42" s="423"/>
    </row>
    <row r="43" spans="1:27" ht="27.75" customHeight="1">
      <c r="A43" s="418"/>
      <c r="B43" s="419"/>
      <c r="C43" s="420"/>
      <c r="D43" s="420"/>
      <c r="E43" s="421"/>
      <c r="F43" s="421"/>
      <c r="G43" s="421"/>
      <c r="H43" s="421"/>
      <c r="I43" s="421"/>
      <c r="J43" s="421"/>
      <c r="K43" s="421"/>
      <c r="L43" s="421"/>
      <c r="M43" s="421"/>
      <c r="N43" s="420"/>
      <c r="O43" s="420"/>
      <c r="P43" s="420"/>
      <c r="Q43" s="422"/>
      <c r="S43" s="423"/>
    </row>
    <row r="44" spans="1:27" ht="13.5" customHeight="1">
      <c r="A44" s="418"/>
      <c r="B44" s="419"/>
      <c r="C44" s="420"/>
      <c r="D44" s="420"/>
      <c r="E44" s="421"/>
      <c r="F44" s="421"/>
      <c r="G44" s="421"/>
      <c r="H44" s="421"/>
      <c r="I44" s="421"/>
      <c r="J44" s="421"/>
      <c r="K44" s="421"/>
      <c r="L44" s="421"/>
      <c r="M44" s="421"/>
      <c r="N44" s="420"/>
      <c r="O44" s="420"/>
      <c r="P44" s="420"/>
      <c r="Q44" s="422"/>
      <c r="S44" s="423"/>
    </row>
    <row r="45" spans="1:27" ht="24" customHeight="1">
      <c r="A45" s="420"/>
      <c r="B45" s="420"/>
      <c r="C45" s="420"/>
      <c r="D45" s="420"/>
      <c r="E45" s="421"/>
      <c r="F45" s="421"/>
      <c r="G45" s="421"/>
      <c r="H45" s="421"/>
      <c r="I45" s="421"/>
      <c r="J45" s="421"/>
      <c r="K45" s="421"/>
      <c r="L45" s="421"/>
      <c r="M45" s="421"/>
      <c r="N45" s="420"/>
      <c r="O45" s="420"/>
      <c r="P45" s="420"/>
      <c r="Q45" s="422"/>
      <c r="S45" s="424"/>
      <c r="T45" s="424"/>
      <c r="U45" s="424"/>
      <c r="V45" s="425"/>
      <c r="W45" s="425"/>
      <c r="X45" s="425"/>
      <c r="Y45" s="425"/>
      <c r="Z45" s="425"/>
      <c r="AA45" s="425"/>
    </row>
    <row r="46" spans="1:27" ht="24" customHeight="1">
      <c r="A46" s="426"/>
      <c r="B46" s="426"/>
      <c r="C46" s="426"/>
      <c r="D46" s="426"/>
      <c r="E46" s="426"/>
      <c r="F46" s="426"/>
      <c r="G46" s="426"/>
      <c r="H46" s="426"/>
      <c r="I46" s="426"/>
      <c r="S46" s="424"/>
      <c r="T46" s="424"/>
      <c r="U46" s="424"/>
      <c r="V46" s="425"/>
      <c r="W46" s="425"/>
      <c r="X46" s="425"/>
      <c r="Y46" s="425"/>
      <c r="Z46" s="425"/>
      <c r="AA46" s="425"/>
    </row>
    <row r="47" spans="1:27" ht="20.100000000000001" customHeight="1">
      <c r="A47" s="177" t="s">
        <v>216</v>
      </c>
      <c r="B47" s="427"/>
      <c r="C47" s="426"/>
      <c r="D47" s="426"/>
      <c r="E47" s="426"/>
      <c r="F47" s="426"/>
      <c r="G47" s="426"/>
      <c r="H47" s="426"/>
      <c r="I47" s="426"/>
      <c r="U47" s="723"/>
      <c r="V47" s="723"/>
      <c r="W47" s="723"/>
      <c r="X47" s="723"/>
      <c r="Y47" s="723"/>
      <c r="Z47" s="723"/>
      <c r="AA47" s="770"/>
    </row>
    <row r="48" spans="1:27" ht="30" customHeight="1">
      <c r="A48" s="519" t="s">
        <v>217</v>
      </c>
      <c r="B48" s="520" t="s">
        <v>1043</v>
      </c>
      <c r="C48" s="521"/>
      <c r="D48" s="521"/>
      <c r="E48" s="521"/>
      <c r="F48" s="521"/>
      <c r="G48" s="521"/>
      <c r="H48" s="521"/>
      <c r="I48" s="521"/>
      <c r="J48" s="521"/>
      <c r="K48" s="521"/>
      <c r="L48" s="521"/>
      <c r="M48" s="521"/>
      <c r="N48" s="521"/>
      <c r="O48" s="521"/>
      <c r="P48" s="521"/>
      <c r="Q48" s="521"/>
      <c r="R48" s="521"/>
      <c r="S48" s="521"/>
      <c r="T48" s="521"/>
      <c r="U48" s="521"/>
      <c r="V48" s="521"/>
      <c r="W48" s="521"/>
      <c r="X48" s="1091"/>
      <c r="Y48" s="1092"/>
      <c r="Z48" s="1093"/>
      <c r="AA48" s="428"/>
    </row>
    <row r="49" spans="1:27" ht="66.75" customHeight="1">
      <c r="A49" s="517"/>
      <c r="B49" s="650"/>
      <c r="C49" s="651"/>
      <c r="D49" s="651"/>
      <c r="E49" s="651"/>
      <c r="F49" s="651"/>
      <c r="G49" s="651"/>
      <c r="H49" s="651"/>
      <c r="I49" s="651"/>
      <c r="J49" s="651"/>
      <c r="K49" s="651"/>
      <c r="L49" s="651"/>
      <c r="M49" s="651"/>
      <c r="N49" s="651"/>
      <c r="O49" s="651"/>
      <c r="P49" s="651"/>
      <c r="Q49" s="651"/>
      <c r="R49" s="651"/>
      <c r="S49" s="651"/>
      <c r="T49" s="651"/>
      <c r="U49" s="651"/>
      <c r="V49" s="651"/>
      <c r="W49" s="651"/>
      <c r="X49" s="1094"/>
      <c r="Y49" s="1095"/>
      <c r="Z49" s="1096"/>
      <c r="AA49" s="396"/>
    </row>
    <row r="50" spans="1:27" ht="30" customHeight="1">
      <c r="A50" s="788"/>
      <c r="B50" s="378"/>
      <c r="C50" s="969" t="s">
        <v>218</v>
      </c>
      <c r="D50" s="970"/>
      <c r="E50" s="970"/>
      <c r="F50" s="970"/>
      <c r="G50" s="971"/>
      <c r="H50" s="972"/>
      <c r="I50" s="972"/>
      <c r="J50" s="972"/>
      <c r="K50" s="972"/>
      <c r="L50" s="973"/>
      <c r="M50" s="379"/>
      <c r="N50" s="379"/>
      <c r="O50" s="379"/>
      <c r="P50" s="379"/>
      <c r="Q50" s="379"/>
      <c r="R50" s="379"/>
      <c r="S50" s="379"/>
      <c r="T50" s="379"/>
      <c r="U50" s="379"/>
      <c r="V50" s="379"/>
      <c r="W50" s="379"/>
      <c r="X50" s="1097"/>
      <c r="Y50" s="1098"/>
      <c r="Z50" s="1099"/>
      <c r="AA50" s="396"/>
    </row>
    <row r="51" spans="1:27" ht="30" customHeight="1">
      <c r="A51" s="788"/>
      <c r="B51" s="378"/>
      <c r="C51" s="379"/>
      <c r="D51" s="379"/>
      <c r="E51" s="379"/>
      <c r="F51" s="379"/>
      <c r="G51" s="379"/>
      <c r="H51" s="379"/>
      <c r="I51" s="1066" t="s">
        <v>219</v>
      </c>
      <c r="J51" s="916"/>
      <c r="K51" s="916"/>
      <c r="L51" s="916"/>
      <c r="M51" s="916"/>
      <c r="N51" s="916"/>
      <c r="O51" s="916"/>
      <c r="P51" s="916"/>
      <c r="Q51" s="916"/>
      <c r="R51" s="379"/>
      <c r="S51" s="379"/>
      <c r="T51" s="379"/>
      <c r="U51" s="379"/>
      <c r="V51" s="379"/>
      <c r="W51" s="379"/>
      <c r="X51" s="1097"/>
      <c r="Y51" s="1098"/>
      <c r="Z51" s="1099"/>
      <c r="AA51" s="396"/>
    </row>
    <row r="52" spans="1:27" ht="18" customHeight="1">
      <c r="A52" s="788"/>
      <c r="B52" s="378"/>
      <c r="C52" s="429" t="s">
        <v>220</v>
      </c>
      <c r="D52" s="379"/>
      <c r="E52" s="379"/>
      <c r="F52" s="379"/>
      <c r="G52" s="379"/>
      <c r="H52" s="379"/>
      <c r="I52" s="379"/>
      <c r="J52" s="379"/>
      <c r="K52" s="379"/>
      <c r="L52" s="379"/>
      <c r="M52" s="379"/>
      <c r="N52" s="379"/>
      <c r="O52" s="379"/>
      <c r="P52" s="379"/>
      <c r="Q52" s="379"/>
      <c r="R52" s="379"/>
      <c r="S52" s="379"/>
      <c r="T52" s="379"/>
      <c r="U52" s="379"/>
      <c r="V52" s="379"/>
      <c r="W52" s="379"/>
      <c r="X52" s="1097"/>
      <c r="Y52" s="1098"/>
      <c r="Z52" s="1099"/>
      <c r="AA52" s="396"/>
    </row>
    <row r="53" spans="1:27" ht="30" customHeight="1">
      <c r="A53" s="788"/>
      <c r="B53" s="378"/>
      <c r="C53" s="969" t="s">
        <v>221</v>
      </c>
      <c r="D53" s="970"/>
      <c r="E53" s="970"/>
      <c r="F53" s="970"/>
      <c r="G53" s="971"/>
      <c r="H53" s="972"/>
      <c r="I53" s="972"/>
      <c r="J53" s="972"/>
      <c r="K53" s="972"/>
      <c r="L53" s="973"/>
      <c r="M53" s="379"/>
      <c r="N53" s="379"/>
      <c r="O53" s="379"/>
      <c r="P53" s="379"/>
      <c r="Q53" s="379"/>
      <c r="R53" s="379"/>
      <c r="S53" s="379"/>
      <c r="T53" s="379"/>
      <c r="U53" s="379"/>
      <c r="V53" s="379"/>
      <c r="W53" s="379"/>
      <c r="X53" s="1097"/>
      <c r="Y53" s="1098"/>
      <c r="Z53" s="1099"/>
      <c r="AA53" s="396"/>
    </row>
    <row r="54" spans="1:27" ht="19.5" customHeight="1">
      <c r="A54" s="788"/>
      <c r="B54" s="378"/>
      <c r="C54" s="429" t="s">
        <v>222</v>
      </c>
      <c r="D54" s="379"/>
      <c r="E54" s="379"/>
      <c r="F54" s="379"/>
      <c r="G54" s="379"/>
      <c r="H54" s="379"/>
      <c r="I54" s="379"/>
      <c r="J54" s="379"/>
      <c r="K54" s="379"/>
      <c r="L54" s="379"/>
      <c r="M54" s="379"/>
      <c r="N54" s="379"/>
      <c r="O54" s="379"/>
      <c r="P54" s="379"/>
      <c r="Q54" s="379"/>
      <c r="R54" s="379"/>
      <c r="S54" s="379"/>
      <c r="T54" s="379"/>
      <c r="U54" s="379"/>
      <c r="V54" s="379"/>
      <c r="W54" s="379"/>
      <c r="X54" s="1097"/>
      <c r="Y54" s="1098"/>
      <c r="Z54" s="1099"/>
      <c r="AA54" s="396"/>
    </row>
    <row r="55" spans="1:27" ht="30" customHeight="1">
      <c r="A55" s="788"/>
      <c r="B55" s="378"/>
      <c r="C55" s="969" t="s">
        <v>223</v>
      </c>
      <c r="D55" s="970"/>
      <c r="E55" s="970"/>
      <c r="F55" s="970"/>
      <c r="G55" s="1067"/>
      <c r="H55" s="1068"/>
      <c r="I55" s="1068"/>
      <c r="J55" s="1068"/>
      <c r="K55" s="1068"/>
      <c r="L55" s="1068"/>
      <c r="M55" s="1068"/>
      <c r="N55" s="1068"/>
      <c r="O55" s="1068"/>
      <c r="P55" s="1068"/>
      <c r="Q55" s="1068"/>
      <c r="R55" s="1068"/>
      <c r="S55" s="1068"/>
      <c r="T55" s="1068"/>
      <c r="U55" s="1068"/>
      <c r="V55" s="1069"/>
      <c r="W55" s="379"/>
      <c r="X55" s="1097"/>
      <c r="Y55" s="1098"/>
      <c r="Z55" s="1099"/>
      <c r="AA55" s="396"/>
    </row>
    <row r="56" spans="1:27" ht="30" customHeight="1">
      <c r="A56" s="788"/>
      <c r="B56" s="378"/>
      <c r="C56" s="969" t="s">
        <v>221</v>
      </c>
      <c r="D56" s="970"/>
      <c r="E56" s="970"/>
      <c r="F56" s="970"/>
      <c r="G56" s="971"/>
      <c r="H56" s="972"/>
      <c r="I56" s="972"/>
      <c r="J56" s="972"/>
      <c r="K56" s="972"/>
      <c r="L56" s="973"/>
      <c r="M56" s="969" t="s">
        <v>224</v>
      </c>
      <c r="N56" s="970"/>
      <c r="O56" s="970"/>
      <c r="P56" s="970"/>
      <c r="Q56" s="1067"/>
      <c r="R56" s="1068"/>
      <c r="S56" s="1068"/>
      <c r="T56" s="1068"/>
      <c r="U56" s="1070" t="s">
        <v>225</v>
      </c>
      <c r="V56" s="1071"/>
      <c r="W56" s="379"/>
      <c r="X56" s="1097"/>
      <c r="Y56" s="1098"/>
      <c r="Z56" s="1099"/>
      <c r="AA56" s="396"/>
    </row>
    <row r="57" spans="1:27" ht="12.75" customHeight="1">
      <c r="A57" s="673"/>
      <c r="B57" s="368"/>
      <c r="C57" s="369"/>
      <c r="D57" s="369"/>
      <c r="E57" s="369"/>
      <c r="F57" s="369"/>
      <c r="G57" s="369"/>
      <c r="H57" s="369"/>
      <c r="I57" s="369"/>
      <c r="J57" s="369"/>
      <c r="K57" s="369"/>
      <c r="L57" s="369"/>
      <c r="M57" s="369"/>
      <c r="N57" s="369"/>
      <c r="O57" s="369"/>
      <c r="P57" s="369"/>
      <c r="Q57" s="369"/>
      <c r="R57" s="369"/>
      <c r="S57" s="369"/>
      <c r="T57" s="369"/>
      <c r="U57" s="369"/>
      <c r="V57" s="369"/>
      <c r="W57" s="369"/>
      <c r="X57" s="1100"/>
      <c r="Y57" s="1101"/>
      <c r="Z57" s="1102"/>
      <c r="AA57" s="396"/>
    </row>
    <row r="58" spans="1:27" ht="12.75" customHeight="1">
      <c r="A58" s="426"/>
      <c r="B58" s="420"/>
      <c r="C58" s="426"/>
      <c r="D58" s="426"/>
      <c r="E58" s="426"/>
      <c r="F58" s="426"/>
      <c r="G58" s="426"/>
      <c r="H58" s="426"/>
      <c r="I58" s="426"/>
      <c r="V58" s="424"/>
      <c r="W58" s="424"/>
      <c r="X58" s="424"/>
      <c r="Y58" s="424"/>
      <c r="Z58" s="424"/>
      <c r="AA58" s="424"/>
    </row>
    <row r="59" spans="1:27" ht="20.100000000000001" customHeight="1">
      <c r="A59" s="177" t="s">
        <v>226</v>
      </c>
      <c r="B59" s="420"/>
      <c r="C59" s="426"/>
      <c r="D59" s="426"/>
      <c r="E59" s="426"/>
      <c r="F59" s="426"/>
      <c r="G59" s="426"/>
      <c r="H59" s="426"/>
      <c r="I59" s="426"/>
      <c r="U59" s="770"/>
      <c r="V59" s="770"/>
      <c r="W59" s="770"/>
      <c r="X59" s="770"/>
      <c r="Y59" s="770"/>
      <c r="Z59" s="770"/>
      <c r="AA59" s="770"/>
    </row>
    <row r="60" spans="1:27" s="170" customFormat="1" ht="25.5" customHeight="1">
      <c r="A60" s="519" t="s">
        <v>217</v>
      </c>
      <c r="B60" s="520" t="s">
        <v>227</v>
      </c>
      <c r="C60" s="521"/>
      <c r="D60" s="521"/>
      <c r="E60" s="521"/>
      <c r="F60" s="521"/>
      <c r="G60" s="521"/>
      <c r="H60" s="521"/>
      <c r="I60" s="521"/>
      <c r="J60" s="521"/>
      <c r="K60" s="521"/>
      <c r="L60" s="521"/>
      <c r="M60" s="521"/>
      <c r="N60" s="521"/>
      <c r="O60" s="521"/>
      <c r="P60" s="521"/>
      <c r="Q60" s="521"/>
      <c r="R60" s="521"/>
      <c r="S60" s="521"/>
      <c r="T60" s="521"/>
      <c r="U60" s="521"/>
      <c r="V60" s="521"/>
      <c r="W60" s="522"/>
      <c r="X60" s="526"/>
      <c r="Y60" s="527"/>
      <c r="Z60" s="528"/>
      <c r="AA60" s="179"/>
    </row>
    <row r="61" spans="1:27" s="170" customFormat="1" ht="6.75" customHeight="1">
      <c r="A61" s="788"/>
      <c r="B61" s="378"/>
      <c r="C61" s="379"/>
      <c r="D61" s="379"/>
      <c r="E61" s="379"/>
      <c r="F61" s="379"/>
      <c r="G61" s="379"/>
      <c r="H61" s="379"/>
      <c r="I61" s="379"/>
      <c r="J61" s="379"/>
      <c r="K61" s="379"/>
      <c r="L61" s="379"/>
      <c r="M61" s="379"/>
      <c r="N61" s="379"/>
      <c r="O61" s="379"/>
      <c r="P61" s="379"/>
      <c r="Q61" s="379"/>
      <c r="R61" s="379"/>
      <c r="S61" s="379"/>
      <c r="T61" s="379"/>
      <c r="U61" s="379"/>
      <c r="V61" s="379"/>
      <c r="W61" s="391"/>
      <c r="X61" s="769"/>
      <c r="Y61" s="770"/>
      <c r="Z61" s="771"/>
      <c r="AA61" s="179"/>
    </row>
    <row r="62" spans="1:27" s="170" customFormat="1" ht="49.5" customHeight="1">
      <c r="A62" s="673"/>
      <c r="B62" s="523" t="s">
        <v>228</v>
      </c>
      <c r="C62" s="679"/>
      <c r="D62" s="679"/>
      <c r="E62" s="679"/>
      <c r="F62" s="679"/>
      <c r="G62" s="679"/>
      <c r="H62" s="679"/>
      <c r="I62" s="679"/>
      <c r="J62" s="679"/>
      <c r="K62" s="679"/>
      <c r="L62" s="679"/>
      <c r="M62" s="679"/>
      <c r="N62" s="679"/>
      <c r="O62" s="679"/>
      <c r="P62" s="679"/>
      <c r="Q62" s="679"/>
      <c r="R62" s="679"/>
      <c r="S62" s="679"/>
      <c r="T62" s="679"/>
      <c r="U62" s="679"/>
      <c r="V62" s="679"/>
      <c r="W62" s="680"/>
      <c r="X62" s="646"/>
      <c r="Y62" s="723"/>
      <c r="Z62" s="724"/>
      <c r="AA62" s="179"/>
    </row>
    <row r="63" spans="1:27" s="170" customFormat="1" ht="16.5" customHeight="1">
      <c r="A63" s="519" t="s">
        <v>229</v>
      </c>
      <c r="B63" s="520" t="s">
        <v>230</v>
      </c>
      <c r="C63" s="521"/>
      <c r="D63" s="521"/>
      <c r="E63" s="521"/>
      <c r="F63" s="521"/>
      <c r="G63" s="521"/>
      <c r="H63" s="521"/>
      <c r="I63" s="521"/>
      <c r="J63" s="521"/>
      <c r="K63" s="521"/>
      <c r="L63" s="521"/>
      <c r="M63" s="521"/>
      <c r="N63" s="521"/>
      <c r="O63" s="521"/>
      <c r="P63" s="521"/>
      <c r="Q63" s="521"/>
      <c r="R63" s="521"/>
      <c r="S63" s="521"/>
      <c r="T63" s="521"/>
      <c r="U63" s="521"/>
      <c r="V63" s="521"/>
      <c r="W63" s="522"/>
      <c r="X63" s="526"/>
      <c r="Y63" s="527"/>
      <c r="Z63" s="528"/>
      <c r="AA63" s="179"/>
    </row>
    <row r="64" spans="1:27" s="170" customFormat="1" ht="14.25" customHeight="1">
      <c r="A64" s="788"/>
      <c r="B64" s="650"/>
      <c r="C64" s="651"/>
      <c r="D64" s="651"/>
      <c r="E64" s="651"/>
      <c r="F64" s="651"/>
      <c r="G64" s="651"/>
      <c r="H64" s="651"/>
      <c r="I64" s="651"/>
      <c r="J64" s="651"/>
      <c r="K64" s="651"/>
      <c r="L64" s="651"/>
      <c r="M64" s="651"/>
      <c r="N64" s="651"/>
      <c r="O64" s="651"/>
      <c r="P64" s="651"/>
      <c r="Q64" s="651"/>
      <c r="R64" s="651"/>
      <c r="S64" s="651"/>
      <c r="T64" s="651"/>
      <c r="U64" s="651"/>
      <c r="V64" s="651"/>
      <c r="W64" s="722"/>
      <c r="X64" s="532"/>
      <c r="Y64" s="540"/>
      <c r="Z64" s="541"/>
      <c r="AA64" s="179"/>
    </row>
    <row r="65" spans="1:27" s="170" customFormat="1" ht="6" customHeight="1">
      <c r="A65" s="788"/>
      <c r="B65" s="378"/>
      <c r="C65" s="379"/>
      <c r="D65" s="379"/>
      <c r="E65" s="379"/>
      <c r="F65" s="379"/>
      <c r="G65" s="379"/>
      <c r="H65" s="379"/>
      <c r="I65" s="379"/>
      <c r="J65" s="379"/>
      <c r="K65" s="379"/>
      <c r="L65" s="379"/>
      <c r="M65" s="379"/>
      <c r="N65" s="379"/>
      <c r="O65" s="379"/>
      <c r="P65" s="379"/>
      <c r="Q65" s="379"/>
      <c r="R65" s="379"/>
      <c r="S65" s="379"/>
      <c r="T65" s="379"/>
      <c r="U65" s="379"/>
      <c r="V65" s="379"/>
      <c r="W65" s="379"/>
      <c r="X65" s="769"/>
      <c r="Y65" s="770"/>
      <c r="Z65" s="771"/>
      <c r="AA65" s="179"/>
    </row>
    <row r="66" spans="1:27" s="170" customFormat="1" ht="18" customHeight="1">
      <c r="A66" s="788"/>
      <c r="B66" s="377" t="s">
        <v>231</v>
      </c>
      <c r="C66" s="379"/>
      <c r="D66" s="379"/>
      <c r="E66" s="379"/>
      <c r="F66" s="379"/>
      <c r="G66" s="379"/>
      <c r="H66" s="379"/>
      <c r="I66" s="379"/>
      <c r="J66" s="379"/>
      <c r="K66" s="379"/>
      <c r="L66" s="379"/>
      <c r="M66" s="379"/>
      <c r="N66" s="379"/>
      <c r="O66" s="379"/>
      <c r="P66" s="379"/>
      <c r="Q66" s="379"/>
      <c r="R66" s="379"/>
      <c r="S66" s="379"/>
      <c r="T66" s="379"/>
      <c r="U66" s="379"/>
      <c r="V66" s="379"/>
      <c r="W66" s="379"/>
      <c r="X66" s="829"/>
      <c r="Y66" s="830"/>
      <c r="Z66" s="831"/>
      <c r="AA66" s="179"/>
    </row>
    <row r="67" spans="1:27" s="170" customFormat="1" ht="23.25" customHeight="1">
      <c r="A67" s="788"/>
      <c r="B67" s="390"/>
      <c r="C67" s="173" t="s">
        <v>232</v>
      </c>
      <c r="D67" s="613" t="s">
        <v>737</v>
      </c>
      <c r="E67" s="613"/>
      <c r="F67" s="613"/>
      <c r="G67" s="613"/>
      <c r="H67" s="613"/>
      <c r="I67" s="613"/>
      <c r="J67" s="613"/>
      <c r="K67" s="613"/>
      <c r="L67" s="613"/>
      <c r="M67" s="613"/>
      <c r="N67" s="613"/>
      <c r="O67" s="613"/>
      <c r="P67" s="913"/>
      <c r="Q67" s="913"/>
      <c r="R67" s="913"/>
      <c r="S67" s="913"/>
      <c r="T67" s="913"/>
      <c r="U67" s="913"/>
      <c r="V67" s="913"/>
      <c r="W67" s="913"/>
      <c r="X67" s="545"/>
      <c r="Y67" s="605"/>
      <c r="Z67" s="606"/>
      <c r="AA67" s="179"/>
    </row>
    <row r="68" spans="1:27" s="170" customFormat="1" ht="23.25" customHeight="1">
      <c r="A68" s="788"/>
      <c r="B68" s="390"/>
      <c r="C68" s="173" t="s">
        <v>233</v>
      </c>
      <c r="D68" s="613" t="s">
        <v>738</v>
      </c>
      <c r="E68" s="613"/>
      <c r="F68" s="613"/>
      <c r="G68" s="613"/>
      <c r="H68" s="613"/>
      <c r="I68" s="613"/>
      <c r="J68" s="613"/>
      <c r="K68" s="613"/>
      <c r="L68" s="613"/>
      <c r="M68" s="613"/>
      <c r="N68" s="613"/>
      <c r="O68" s="613"/>
      <c r="P68" s="913"/>
      <c r="Q68" s="913"/>
      <c r="R68" s="913"/>
      <c r="S68" s="913"/>
      <c r="T68" s="913"/>
      <c r="U68" s="913"/>
      <c r="V68" s="913"/>
      <c r="W68" s="913"/>
      <c r="X68" s="535"/>
      <c r="Y68" s="549"/>
      <c r="Z68" s="550"/>
      <c r="AA68" s="179"/>
    </row>
    <row r="69" spans="1:27" s="170" customFormat="1" ht="48.75" customHeight="1">
      <c r="A69" s="673"/>
      <c r="B69" s="430"/>
      <c r="C69" s="431" t="s">
        <v>235</v>
      </c>
      <c r="D69" s="699" t="s">
        <v>947</v>
      </c>
      <c r="E69" s="958"/>
      <c r="F69" s="958"/>
      <c r="G69" s="958"/>
      <c r="H69" s="958"/>
      <c r="I69" s="958"/>
      <c r="J69" s="958"/>
      <c r="K69" s="958"/>
      <c r="L69" s="958"/>
      <c r="M69" s="958"/>
      <c r="N69" s="958"/>
      <c r="O69" s="958"/>
      <c r="P69" s="959"/>
      <c r="Q69" s="959"/>
      <c r="R69" s="959"/>
      <c r="S69" s="959"/>
      <c r="T69" s="959"/>
      <c r="U69" s="959"/>
      <c r="V69" s="959"/>
      <c r="W69" s="959"/>
      <c r="X69" s="938"/>
      <c r="Y69" s="960"/>
      <c r="Z69" s="961"/>
      <c r="AA69" s="179"/>
    </row>
    <row r="70" spans="1:27" ht="12.75" customHeight="1">
      <c r="A70" s="426"/>
      <c r="B70" s="420"/>
      <c r="C70" s="386"/>
      <c r="D70" s="386"/>
      <c r="E70" s="386"/>
      <c r="F70" s="386"/>
      <c r="G70" s="386"/>
      <c r="H70" s="386"/>
      <c r="I70" s="386"/>
      <c r="J70" s="386"/>
      <c r="K70" s="386"/>
      <c r="L70" s="386"/>
      <c r="M70" s="386"/>
      <c r="N70" s="386"/>
      <c r="O70" s="386"/>
      <c r="P70" s="386"/>
      <c r="Q70" s="386"/>
      <c r="R70" s="386"/>
      <c r="S70" s="386"/>
      <c r="T70" s="386"/>
      <c r="U70" s="386"/>
      <c r="V70" s="386"/>
      <c r="W70" s="386"/>
      <c r="X70" s="386"/>
      <c r="Y70" s="424"/>
      <c r="Z70" s="424"/>
      <c r="AA70" s="424"/>
    </row>
    <row r="71" spans="1:27" ht="20.100000000000001" customHeight="1">
      <c r="A71" s="177" t="s">
        <v>236</v>
      </c>
      <c r="B71" s="426"/>
      <c r="C71" s="426"/>
      <c r="D71" s="426"/>
      <c r="E71" s="426"/>
      <c r="F71" s="426"/>
      <c r="G71" s="426"/>
      <c r="H71" s="426"/>
      <c r="I71" s="426"/>
      <c r="Y71" s="197"/>
      <c r="Z71" s="197"/>
      <c r="AA71" s="197"/>
    </row>
    <row r="72" spans="1:27" s="170" customFormat="1" ht="21.75" customHeight="1">
      <c r="A72" s="519" t="s">
        <v>217</v>
      </c>
      <c r="B72" s="520" t="s">
        <v>237</v>
      </c>
      <c r="C72" s="596"/>
      <c r="D72" s="596"/>
      <c r="E72" s="596"/>
      <c r="F72" s="596"/>
      <c r="G72" s="596"/>
      <c r="H72" s="596"/>
      <c r="I72" s="596"/>
      <c r="J72" s="596"/>
      <c r="K72" s="596"/>
      <c r="L72" s="596"/>
      <c r="M72" s="596"/>
      <c r="N72" s="596"/>
      <c r="O72" s="596"/>
      <c r="P72" s="596"/>
      <c r="Q72" s="596"/>
      <c r="R72" s="596"/>
      <c r="S72" s="596"/>
      <c r="T72" s="596"/>
      <c r="U72" s="596"/>
      <c r="V72" s="596"/>
      <c r="W72" s="597"/>
      <c r="X72" s="526"/>
      <c r="Y72" s="527"/>
      <c r="Z72" s="528"/>
      <c r="AA72" s="179"/>
    </row>
    <row r="73" spans="1:27" s="170" customFormat="1" ht="18.75" customHeight="1">
      <c r="A73" s="517"/>
      <c r="B73" s="650" t="s">
        <v>238</v>
      </c>
      <c r="C73" s="789"/>
      <c r="D73" s="789"/>
      <c r="E73" s="789"/>
      <c r="F73" s="789"/>
      <c r="G73" s="789"/>
      <c r="H73" s="789"/>
      <c r="I73" s="789"/>
      <c r="J73" s="789"/>
      <c r="K73" s="789"/>
      <c r="L73" s="789"/>
      <c r="M73" s="789"/>
      <c r="N73" s="789"/>
      <c r="O73" s="789"/>
      <c r="P73" s="789"/>
      <c r="Q73" s="789"/>
      <c r="R73" s="789"/>
      <c r="S73" s="789"/>
      <c r="T73" s="789"/>
      <c r="U73" s="789"/>
      <c r="V73" s="789"/>
      <c r="W73" s="790"/>
      <c r="X73" s="532"/>
      <c r="Y73" s="540"/>
      <c r="Z73" s="541"/>
      <c r="AA73" s="179"/>
    </row>
    <row r="74" spans="1:27" s="170" customFormat="1" ht="18.75" customHeight="1">
      <c r="A74" s="517"/>
      <c r="B74" s="678"/>
      <c r="C74" s="679"/>
      <c r="D74" s="679"/>
      <c r="E74" s="679"/>
      <c r="F74" s="679"/>
      <c r="G74" s="679"/>
      <c r="H74" s="679"/>
      <c r="I74" s="679"/>
      <c r="J74" s="679"/>
      <c r="K74" s="679"/>
      <c r="L74" s="679"/>
      <c r="M74" s="679"/>
      <c r="N74" s="679"/>
      <c r="O74" s="679"/>
      <c r="P74" s="679"/>
      <c r="Q74" s="679"/>
      <c r="R74" s="679"/>
      <c r="S74" s="679"/>
      <c r="T74" s="679"/>
      <c r="U74" s="679"/>
      <c r="V74" s="679"/>
      <c r="W74" s="680"/>
      <c r="X74" s="529"/>
      <c r="Y74" s="530"/>
      <c r="Z74" s="531"/>
      <c r="AA74" s="179"/>
    </row>
    <row r="75" spans="1:27" s="170" customFormat="1" ht="51" customHeight="1">
      <c r="A75" s="519" t="s">
        <v>239</v>
      </c>
      <c r="B75" s="520" t="s">
        <v>739</v>
      </c>
      <c r="C75" s="521"/>
      <c r="D75" s="521"/>
      <c r="E75" s="521"/>
      <c r="F75" s="521"/>
      <c r="G75" s="521"/>
      <c r="H75" s="521"/>
      <c r="I75" s="521"/>
      <c r="J75" s="521"/>
      <c r="K75" s="521"/>
      <c r="L75" s="521"/>
      <c r="M75" s="521"/>
      <c r="N75" s="521"/>
      <c r="O75" s="521"/>
      <c r="P75" s="521"/>
      <c r="Q75" s="521"/>
      <c r="R75" s="521"/>
      <c r="S75" s="521"/>
      <c r="T75" s="521"/>
      <c r="U75" s="521"/>
      <c r="V75" s="521"/>
      <c r="W75" s="522"/>
      <c r="X75" s="526"/>
      <c r="Y75" s="527"/>
      <c r="Z75" s="528"/>
      <c r="AA75" s="179"/>
    </row>
    <row r="76" spans="1:27" s="170" customFormat="1" ht="51" customHeight="1">
      <c r="A76" s="518"/>
      <c r="B76" s="523"/>
      <c r="C76" s="524"/>
      <c r="D76" s="524"/>
      <c r="E76" s="524"/>
      <c r="F76" s="524"/>
      <c r="G76" s="524"/>
      <c r="H76" s="524"/>
      <c r="I76" s="524"/>
      <c r="J76" s="524"/>
      <c r="K76" s="524"/>
      <c r="L76" s="524"/>
      <c r="M76" s="524"/>
      <c r="N76" s="524"/>
      <c r="O76" s="524"/>
      <c r="P76" s="524"/>
      <c r="Q76" s="524"/>
      <c r="R76" s="524"/>
      <c r="S76" s="524"/>
      <c r="T76" s="524"/>
      <c r="U76" s="524"/>
      <c r="V76" s="524"/>
      <c r="W76" s="525"/>
      <c r="X76" s="529"/>
      <c r="Y76" s="530"/>
      <c r="Z76" s="531"/>
      <c r="AA76" s="179"/>
    </row>
    <row r="77" spans="1:27" s="170" customFormat="1" ht="30" customHeight="1">
      <c r="A77" s="432" t="s">
        <v>245</v>
      </c>
      <c r="B77" s="520" t="s">
        <v>1003</v>
      </c>
      <c r="C77" s="521"/>
      <c r="D77" s="521"/>
      <c r="E77" s="521"/>
      <c r="F77" s="521"/>
      <c r="G77" s="521"/>
      <c r="H77" s="521"/>
      <c r="I77" s="521"/>
      <c r="J77" s="521"/>
      <c r="K77" s="521"/>
      <c r="L77" s="521"/>
      <c r="M77" s="521"/>
      <c r="N77" s="521"/>
      <c r="O77" s="521"/>
      <c r="P77" s="521"/>
      <c r="Q77" s="521"/>
      <c r="R77" s="521"/>
      <c r="S77" s="521"/>
      <c r="T77" s="521"/>
      <c r="U77" s="521"/>
      <c r="V77" s="521"/>
      <c r="W77" s="522"/>
      <c r="X77" s="966"/>
      <c r="Y77" s="967"/>
      <c r="Z77" s="968"/>
      <c r="AA77" s="179"/>
    </row>
    <row r="78" spans="1:27" s="170" customFormat="1" ht="18" customHeight="1">
      <c r="A78" s="433"/>
      <c r="B78" s="965"/>
      <c r="C78" s="965"/>
      <c r="D78" s="965"/>
      <c r="E78" s="965"/>
      <c r="F78" s="965"/>
      <c r="G78" s="965"/>
      <c r="H78" s="965"/>
      <c r="I78" s="965"/>
      <c r="J78" s="965"/>
      <c r="K78" s="965"/>
      <c r="L78" s="965"/>
      <c r="M78" s="965"/>
      <c r="N78" s="965"/>
      <c r="O78" s="965"/>
      <c r="P78" s="965"/>
      <c r="Q78" s="965"/>
      <c r="R78" s="965"/>
      <c r="S78" s="965"/>
      <c r="T78" s="965"/>
      <c r="U78" s="965"/>
      <c r="V78" s="965"/>
      <c r="W78" s="965"/>
      <c r="X78" s="965"/>
      <c r="Y78" s="965"/>
      <c r="Z78" s="965"/>
      <c r="AA78" s="434"/>
    </row>
    <row r="79" spans="1:27" ht="22.5" customHeight="1">
      <c r="A79" s="964" t="s">
        <v>240</v>
      </c>
      <c r="B79" s="964"/>
      <c r="C79" s="964"/>
      <c r="D79" s="964"/>
      <c r="E79" s="964"/>
      <c r="F79" s="964"/>
      <c r="G79" s="964"/>
      <c r="H79" s="964"/>
      <c r="I79" s="964"/>
      <c r="J79" s="964"/>
      <c r="K79" s="964"/>
      <c r="L79" s="964"/>
      <c r="M79" s="964"/>
      <c r="N79" s="964"/>
      <c r="O79" s="964"/>
      <c r="P79" s="964"/>
      <c r="Q79" s="964"/>
      <c r="R79" s="964"/>
      <c r="S79" s="964"/>
      <c r="T79" s="964"/>
      <c r="U79" s="964"/>
      <c r="V79" s="964"/>
      <c r="W79" s="964"/>
      <c r="X79" s="964"/>
      <c r="Y79" s="964"/>
      <c r="Z79" s="964"/>
      <c r="AA79" s="179"/>
    </row>
    <row r="80" spans="1:27" ht="6.75" customHeight="1">
      <c r="A80" s="177"/>
      <c r="B80" s="420"/>
      <c r="C80" s="426"/>
      <c r="D80" s="426"/>
      <c r="E80" s="426"/>
      <c r="F80" s="426"/>
      <c r="G80" s="426"/>
      <c r="H80" s="426"/>
      <c r="I80" s="426"/>
      <c r="U80" s="435"/>
      <c r="V80" s="435"/>
      <c r="W80" s="435"/>
      <c r="X80" s="435"/>
      <c r="Y80" s="435"/>
      <c r="Z80" s="435"/>
      <c r="AA80" s="435"/>
    </row>
    <row r="81" spans="1:27" ht="18" customHeight="1">
      <c r="A81" s="177" t="s">
        <v>241</v>
      </c>
      <c r="B81" s="420"/>
      <c r="C81" s="426"/>
      <c r="D81" s="426"/>
      <c r="E81" s="426"/>
      <c r="F81" s="426"/>
      <c r="G81" s="426"/>
      <c r="H81" s="426"/>
      <c r="I81" s="426"/>
      <c r="Y81" s="197"/>
      <c r="Z81" s="197"/>
      <c r="AA81" s="197"/>
    </row>
    <row r="82" spans="1:27" s="170" customFormat="1" ht="16.5" customHeight="1">
      <c r="A82" s="554" t="s">
        <v>217</v>
      </c>
      <c r="B82" s="520" t="s">
        <v>242</v>
      </c>
      <c r="C82" s="521"/>
      <c r="D82" s="521"/>
      <c r="E82" s="521"/>
      <c r="F82" s="521"/>
      <c r="G82" s="521"/>
      <c r="H82" s="521"/>
      <c r="I82" s="521"/>
      <c r="J82" s="521"/>
      <c r="K82" s="521"/>
      <c r="L82" s="521"/>
      <c r="M82" s="521"/>
      <c r="N82" s="521"/>
      <c r="O82" s="521"/>
      <c r="P82" s="521"/>
      <c r="Q82" s="521"/>
      <c r="R82" s="521"/>
      <c r="S82" s="521"/>
      <c r="T82" s="521"/>
      <c r="U82" s="521"/>
      <c r="V82" s="521"/>
      <c r="W82" s="522"/>
      <c r="X82" s="889"/>
      <c r="Y82" s="889"/>
      <c r="Z82" s="889"/>
      <c r="AA82" s="179"/>
    </row>
    <row r="83" spans="1:27" s="170" customFormat="1" ht="5.25" customHeight="1">
      <c r="A83" s="554"/>
      <c r="B83" s="650"/>
      <c r="C83" s="651"/>
      <c r="D83" s="651"/>
      <c r="E83" s="651"/>
      <c r="F83" s="651"/>
      <c r="G83" s="651"/>
      <c r="H83" s="651"/>
      <c r="I83" s="651"/>
      <c r="J83" s="651"/>
      <c r="K83" s="651"/>
      <c r="L83" s="651"/>
      <c r="M83" s="651"/>
      <c r="N83" s="651"/>
      <c r="O83" s="651"/>
      <c r="P83" s="651"/>
      <c r="Q83" s="651"/>
      <c r="R83" s="651"/>
      <c r="S83" s="651"/>
      <c r="T83" s="651"/>
      <c r="U83" s="651"/>
      <c r="V83" s="651"/>
      <c r="W83" s="722"/>
      <c r="X83" s="889"/>
      <c r="Y83" s="889"/>
      <c r="Z83" s="889"/>
      <c r="AA83" s="179"/>
    </row>
    <row r="84" spans="1:27" s="170" customFormat="1" ht="42.75" customHeight="1">
      <c r="A84" s="554" t="s">
        <v>239</v>
      </c>
      <c r="B84" s="520" t="s">
        <v>243</v>
      </c>
      <c r="C84" s="596"/>
      <c r="D84" s="596"/>
      <c r="E84" s="596"/>
      <c r="F84" s="596"/>
      <c r="G84" s="596"/>
      <c r="H84" s="596"/>
      <c r="I84" s="596"/>
      <c r="J84" s="596"/>
      <c r="K84" s="596"/>
      <c r="L84" s="596"/>
      <c r="M84" s="596"/>
      <c r="N84" s="596"/>
      <c r="O84" s="596"/>
      <c r="P84" s="596"/>
      <c r="Q84" s="596"/>
      <c r="R84" s="596"/>
      <c r="S84" s="596"/>
      <c r="T84" s="596"/>
      <c r="U84" s="596"/>
      <c r="V84" s="596"/>
      <c r="W84" s="597"/>
      <c r="X84" s="889"/>
      <c r="Y84" s="889"/>
      <c r="Z84" s="889"/>
      <c r="AA84" s="179"/>
    </row>
    <row r="85" spans="1:27" s="170" customFormat="1" ht="42.75" customHeight="1">
      <c r="A85" s="554"/>
      <c r="B85" s="826"/>
      <c r="C85" s="789"/>
      <c r="D85" s="789"/>
      <c r="E85" s="789"/>
      <c r="F85" s="789"/>
      <c r="G85" s="789"/>
      <c r="H85" s="789"/>
      <c r="I85" s="789"/>
      <c r="J85" s="789"/>
      <c r="K85" s="789"/>
      <c r="L85" s="789"/>
      <c r="M85" s="789"/>
      <c r="N85" s="789"/>
      <c r="O85" s="789"/>
      <c r="P85" s="789"/>
      <c r="Q85" s="789"/>
      <c r="R85" s="789"/>
      <c r="S85" s="789"/>
      <c r="T85" s="789"/>
      <c r="U85" s="789"/>
      <c r="V85" s="789"/>
      <c r="W85" s="790"/>
      <c r="X85" s="889"/>
      <c r="Y85" s="889"/>
      <c r="Z85" s="889"/>
      <c r="AA85" s="179"/>
    </row>
    <row r="86" spans="1:27" s="170" customFormat="1" ht="42.75" customHeight="1">
      <c r="A86" s="554"/>
      <c r="B86" s="711" t="s">
        <v>244</v>
      </c>
      <c r="C86" s="727"/>
      <c r="D86" s="727"/>
      <c r="E86" s="727"/>
      <c r="F86" s="727"/>
      <c r="G86" s="727"/>
      <c r="H86" s="727"/>
      <c r="I86" s="727"/>
      <c r="J86" s="727"/>
      <c r="K86" s="727"/>
      <c r="L86" s="727"/>
      <c r="M86" s="727"/>
      <c r="N86" s="727"/>
      <c r="O86" s="727"/>
      <c r="P86" s="727"/>
      <c r="Q86" s="727"/>
      <c r="R86" s="727"/>
      <c r="S86" s="727"/>
      <c r="T86" s="727"/>
      <c r="U86" s="727"/>
      <c r="V86" s="727"/>
      <c r="W86" s="728"/>
      <c r="X86" s="889"/>
      <c r="Y86" s="889"/>
      <c r="Z86" s="889"/>
      <c r="AA86" s="179"/>
    </row>
    <row r="87" spans="1:27" s="170" customFormat="1" ht="18" customHeight="1">
      <c r="A87" s="554" t="s">
        <v>245</v>
      </c>
      <c r="B87" s="520" t="s">
        <v>740</v>
      </c>
      <c r="C87" s="521"/>
      <c r="D87" s="521"/>
      <c r="E87" s="521"/>
      <c r="F87" s="521"/>
      <c r="G87" s="521"/>
      <c r="H87" s="521"/>
      <c r="I87" s="521"/>
      <c r="J87" s="521"/>
      <c r="K87" s="521"/>
      <c r="L87" s="521"/>
      <c r="M87" s="521"/>
      <c r="N87" s="521"/>
      <c r="O87" s="521"/>
      <c r="P87" s="521"/>
      <c r="Q87" s="521"/>
      <c r="R87" s="521"/>
      <c r="S87" s="521"/>
      <c r="T87" s="521"/>
      <c r="U87" s="521"/>
      <c r="V87" s="521"/>
      <c r="W87" s="522"/>
      <c r="X87" s="889"/>
      <c r="Y87" s="889"/>
      <c r="Z87" s="889"/>
      <c r="AA87" s="179"/>
    </row>
    <row r="88" spans="1:27" s="170" customFormat="1" ht="18" customHeight="1">
      <c r="A88" s="554"/>
      <c r="B88" s="523"/>
      <c r="C88" s="524"/>
      <c r="D88" s="524"/>
      <c r="E88" s="524"/>
      <c r="F88" s="524"/>
      <c r="G88" s="524"/>
      <c r="H88" s="524"/>
      <c r="I88" s="524"/>
      <c r="J88" s="524"/>
      <c r="K88" s="524"/>
      <c r="L88" s="524"/>
      <c r="M88" s="524"/>
      <c r="N88" s="524"/>
      <c r="O88" s="524"/>
      <c r="P88" s="524"/>
      <c r="Q88" s="524"/>
      <c r="R88" s="524"/>
      <c r="S88" s="524"/>
      <c r="T88" s="524"/>
      <c r="U88" s="524"/>
      <c r="V88" s="524"/>
      <c r="W88" s="525"/>
      <c r="X88" s="889"/>
      <c r="Y88" s="889"/>
      <c r="Z88" s="889"/>
      <c r="AA88" s="179"/>
    </row>
    <row r="89" spans="1:27" ht="9" customHeight="1">
      <c r="A89" s="426"/>
      <c r="B89" s="420"/>
      <c r="C89" s="386"/>
      <c r="D89" s="386"/>
      <c r="E89" s="386"/>
      <c r="F89" s="386"/>
      <c r="G89" s="386"/>
      <c r="H89" s="386"/>
      <c r="I89" s="386"/>
      <c r="J89" s="386"/>
      <c r="K89" s="386"/>
      <c r="L89" s="386"/>
      <c r="M89" s="386"/>
      <c r="N89" s="386"/>
      <c r="O89" s="386"/>
      <c r="P89" s="386"/>
      <c r="Q89" s="386"/>
      <c r="R89" s="386"/>
      <c r="S89" s="386"/>
      <c r="T89" s="386"/>
      <c r="U89" s="386"/>
      <c r="V89" s="386"/>
      <c r="W89" s="386"/>
      <c r="X89" s="386"/>
      <c r="Y89" s="424"/>
      <c r="Z89" s="424"/>
      <c r="AA89" s="424"/>
    </row>
    <row r="90" spans="1:27" ht="20.100000000000001" customHeight="1">
      <c r="A90" s="177" t="s">
        <v>246</v>
      </c>
      <c r="B90" s="426"/>
      <c r="C90" s="426"/>
      <c r="D90" s="426"/>
      <c r="E90" s="426"/>
      <c r="F90" s="426"/>
      <c r="G90" s="426"/>
      <c r="H90" s="426"/>
      <c r="I90" s="426"/>
      <c r="Y90" s="197"/>
      <c r="Z90" s="197"/>
      <c r="AA90" s="197"/>
    </row>
    <row r="91" spans="1:27" s="170" customFormat="1" ht="21" customHeight="1">
      <c r="A91" s="519" t="s">
        <v>217</v>
      </c>
      <c r="B91" s="520" t="s">
        <v>247</v>
      </c>
      <c r="C91" s="745"/>
      <c r="D91" s="745"/>
      <c r="E91" s="745"/>
      <c r="F91" s="745"/>
      <c r="G91" s="745"/>
      <c r="H91" s="745"/>
      <c r="I91" s="745"/>
      <c r="J91" s="745"/>
      <c r="K91" s="745"/>
      <c r="L91" s="745"/>
      <c r="M91" s="745"/>
      <c r="N91" s="745"/>
      <c r="O91" s="745"/>
      <c r="P91" s="745"/>
      <c r="Q91" s="745"/>
      <c r="R91" s="745"/>
      <c r="S91" s="745"/>
      <c r="T91" s="745"/>
      <c r="U91" s="745"/>
      <c r="V91" s="745"/>
      <c r="W91" s="746"/>
      <c r="X91" s="526"/>
      <c r="Y91" s="527"/>
      <c r="Z91" s="528"/>
      <c r="AA91" s="179"/>
    </row>
    <row r="92" spans="1:27" s="170" customFormat="1" ht="51.75" customHeight="1">
      <c r="A92" s="517"/>
      <c r="B92" s="650" t="s">
        <v>248</v>
      </c>
      <c r="C92" s="653"/>
      <c r="D92" s="653"/>
      <c r="E92" s="653"/>
      <c r="F92" s="653"/>
      <c r="G92" s="653"/>
      <c r="H92" s="653"/>
      <c r="I92" s="653"/>
      <c r="J92" s="653"/>
      <c r="K92" s="653"/>
      <c r="L92" s="653"/>
      <c r="M92" s="653"/>
      <c r="N92" s="653"/>
      <c r="O92" s="653"/>
      <c r="P92" s="653"/>
      <c r="Q92" s="653"/>
      <c r="R92" s="653"/>
      <c r="S92" s="653"/>
      <c r="T92" s="653"/>
      <c r="U92" s="653"/>
      <c r="V92" s="653"/>
      <c r="W92" s="654"/>
      <c r="X92" s="532"/>
      <c r="Y92" s="540"/>
      <c r="Z92" s="541"/>
      <c r="AA92" s="179"/>
    </row>
    <row r="93" spans="1:27" s="170" customFormat="1" ht="71.25" customHeight="1">
      <c r="A93" s="517"/>
      <c r="B93" s="714" t="s">
        <v>249</v>
      </c>
      <c r="C93" s="715"/>
      <c r="D93" s="715"/>
      <c r="E93" s="715"/>
      <c r="F93" s="715"/>
      <c r="G93" s="715"/>
      <c r="H93" s="715"/>
      <c r="I93" s="715"/>
      <c r="J93" s="715"/>
      <c r="K93" s="715"/>
      <c r="L93" s="715"/>
      <c r="M93" s="715"/>
      <c r="N93" s="715"/>
      <c r="O93" s="715"/>
      <c r="P93" s="715"/>
      <c r="Q93" s="715"/>
      <c r="R93" s="715"/>
      <c r="S93" s="715"/>
      <c r="T93" s="715"/>
      <c r="U93" s="715"/>
      <c r="V93" s="715"/>
      <c r="W93" s="716"/>
      <c r="X93" s="532"/>
      <c r="Y93" s="540"/>
      <c r="Z93" s="541"/>
      <c r="AA93" s="179"/>
    </row>
    <row r="94" spans="1:27" s="170" customFormat="1" ht="61.5" customHeight="1">
      <c r="A94" s="517"/>
      <c r="B94" s="650" t="s">
        <v>250</v>
      </c>
      <c r="C94" s="789"/>
      <c r="D94" s="789"/>
      <c r="E94" s="789"/>
      <c r="F94" s="789"/>
      <c r="G94" s="789"/>
      <c r="H94" s="789"/>
      <c r="I94" s="789"/>
      <c r="J94" s="789"/>
      <c r="K94" s="789"/>
      <c r="L94" s="789"/>
      <c r="M94" s="789"/>
      <c r="N94" s="789"/>
      <c r="O94" s="789"/>
      <c r="P94" s="789"/>
      <c r="Q94" s="789"/>
      <c r="R94" s="789"/>
      <c r="S94" s="789"/>
      <c r="T94" s="789"/>
      <c r="U94" s="789"/>
      <c r="V94" s="789"/>
      <c r="W94" s="790"/>
      <c r="X94" s="532"/>
      <c r="Y94" s="540"/>
      <c r="Z94" s="541"/>
      <c r="AA94" s="179"/>
    </row>
    <row r="95" spans="1:27" s="170" customFormat="1" ht="36" customHeight="1">
      <c r="A95" s="517"/>
      <c r="B95" s="523" t="s">
        <v>948</v>
      </c>
      <c r="C95" s="679"/>
      <c r="D95" s="679"/>
      <c r="E95" s="679"/>
      <c r="F95" s="679"/>
      <c r="G95" s="679"/>
      <c r="H95" s="679"/>
      <c r="I95" s="679"/>
      <c r="J95" s="679"/>
      <c r="K95" s="679"/>
      <c r="L95" s="679"/>
      <c r="M95" s="679"/>
      <c r="N95" s="679"/>
      <c r="O95" s="679"/>
      <c r="P95" s="679"/>
      <c r="Q95" s="679"/>
      <c r="R95" s="679"/>
      <c r="S95" s="679"/>
      <c r="T95" s="679"/>
      <c r="U95" s="679"/>
      <c r="V95" s="679"/>
      <c r="W95" s="680"/>
      <c r="X95" s="529"/>
      <c r="Y95" s="530"/>
      <c r="Z95" s="531"/>
      <c r="AA95" s="179"/>
    </row>
    <row r="96" spans="1:27" s="170" customFormat="1" ht="13.5" customHeight="1">
      <c r="A96" s="519" t="s">
        <v>239</v>
      </c>
      <c r="B96" s="520" t="s">
        <v>251</v>
      </c>
      <c r="C96" s="521"/>
      <c r="D96" s="521"/>
      <c r="E96" s="521"/>
      <c r="F96" s="521"/>
      <c r="G96" s="521"/>
      <c r="H96" s="521"/>
      <c r="I96" s="521"/>
      <c r="J96" s="521"/>
      <c r="K96" s="521"/>
      <c r="L96" s="521"/>
      <c r="M96" s="521"/>
      <c r="N96" s="521"/>
      <c r="O96" s="521"/>
      <c r="P96" s="521"/>
      <c r="Q96" s="521"/>
      <c r="R96" s="521"/>
      <c r="S96" s="521"/>
      <c r="T96" s="521"/>
      <c r="U96" s="521"/>
      <c r="V96" s="521"/>
      <c r="W96" s="522"/>
      <c r="X96" s="526"/>
      <c r="Y96" s="527"/>
      <c r="Z96" s="528"/>
      <c r="AA96" s="179"/>
    </row>
    <row r="97" spans="1:27" s="170" customFormat="1" ht="13.5" customHeight="1">
      <c r="A97" s="517"/>
      <c r="B97" s="650"/>
      <c r="C97" s="651"/>
      <c r="D97" s="651"/>
      <c r="E97" s="651"/>
      <c r="F97" s="651"/>
      <c r="G97" s="651"/>
      <c r="H97" s="651"/>
      <c r="I97" s="651"/>
      <c r="J97" s="651"/>
      <c r="K97" s="651"/>
      <c r="L97" s="651"/>
      <c r="M97" s="651"/>
      <c r="N97" s="651"/>
      <c r="O97" s="651"/>
      <c r="P97" s="651"/>
      <c r="Q97" s="651"/>
      <c r="R97" s="651"/>
      <c r="S97" s="651"/>
      <c r="T97" s="651"/>
      <c r="U97" s="651"/>
      <c r="V97" s="651"/>
      <c r="W97" s="722"/>
      <c r="X97" s="532"/>
      <c r="Y97" s="540"/>
      <c r="Z97" s="541"/>
      <c r="AA97" s="179"/>
    </row>
    <row r="98" spans="1:27" s="170" customFormat="1" ht="14.25" customHeight="1">
      <c r="A98" s="519" t="s">
        <v>245</v>
      </c>
      <c r="B98" s="520" t="s">
        <v>252</v>
      </c>
      <c r="C98" s="521"/>
      <c r="D98" s="521"/>
      <c r="E98" s="521"/>
      <c r="F98" s="521"/>
      <c r="G98" s="521"/>
      <c r="H98" s="521"/>
      <c r="I98" s="521"/>
      <c r="J98" s="521"/>
      <c r="K98" s="521"/>
      <c r="L98" s="521"/>
      <c r="M98" s="521"/>
      <c r="N98" s="521"/>
      <c r="O98" s="521"/>
      <c r="P98" s="521"/>
      <c r="Q98" s="521"/>
      <c r="R98" s="521"/>
      <c r="S98" s="521"/>
      <c r="T98" s="521"/>
      <c r="U98" s="521"/>
      <c r="V98" s="521"/>
      <c r="W98" s="522"/>
      <c r="X98" s="526"/>
      <c r="Y98" s="527"/>
      <c r="Z98" s="528"/>
      <c r="AA98" s="179"/>
    </row>
    <row r="99" spans="1:27" s="170" customFormat="1" ht="10.5" customHeight="1">
      <c r="A99" s="518"/>
      <c r="B99" s="523"/>
      <c r="C99" s="524"/>
      <c r="D99" s="524"/>
      <c r="E99" s="524"/>
      <c r="F99" s="524"/>
      <c r="G99" s="524"/>
      <c r="H99" s="524"/>
      <c r="I99" s="524"/>
      <c r="J99" s="524"/>
      <c r="K99" s="524"/>
      <c r="L99" s="524"/>
      <c r="M99" s="524"/>
      <c r="N99" s="524"/>
      <c r="O99" s="524"/>
      <c r="P99" s="524"/>
      <c r="Q99" s="524"/>
      <c r="R99" s="524"/>
      <c r="S99" s="524"/>
      <c r="T99" s="524"/>
      <c r="U99" s="524"/>
      <c r="V99" s="524"/>
      <c r="W99" s="525"/>
      <c r="X99" s="529"/>
      <c r="Y99" s="530"/>
      <c r="Z99" s="531"/>
      <c r="AA99" s="179"/>
    </row>
    <row r="100" spans="1:27" s="170" customFormat="1" ht="14.25" customHeight="1">
      <c r="A100" s="519" t="s">
        <v>279</v>
      </c>
      <c r="B100" s="520" t="s">
        <v>1004</v>
      </c>
      <c r="C100" s="521"/>
      <c r="D100" s="521"/>
      <c r="E100" s="521"/>
      <c r="F100" s="521"/>
      <c r="G100" s="521"/>
      <c r="H100" s="521"/>
      <c r="I100" s="521"/>
      <c r="J100" s="521"/>
      <c r="K100" s="521"/>
      <c r="L100" s="521"/>
      <c r="M100" s="521"/>
      <c r="N100" s="521"/>
      <c r="O100" s="521"/>
      <c r="P100" s="521"/>
      <c r="Q100" s="521"/>
      <c r="R100" s="521"/>
      <c r="S100" s="521"/>
      <c r="T100" s="521"/>
      <c r="U100" s="521"/>
      <c r="V100" s="521"/>
      <c r="W100" s="522"/>
      <c r="X100" s="526"/>
      <c r="Y100" s="527"/>
      <c r="Z100" s="528"/>
      <c r="AA100" s="179"/>
    </row>
    <row r="101" spans="1:27" s="170" customFormat="1" ht="10.5" customHeight="1">
      <c r="A101" s="518"/>
      <c r="B101" s="523"/>
      <c r="C101" s="524"/>
      <c r="D101" s="524"/>
      <c r="E101" s="524"/>
      <c r="F101" s="524"/>
      <c r="G101" s="524"/>
      <c r="H101" s="524"/>
      <c r="I101" s="524"/>
      <c r="J101" s="524"/>
      <c r="K101" s="524"/>
      <c r="L101" s="524"/>
      <c r="M101" s="524"/>
      <c r="N101" s="524"/>
      <c r="O101" s="524"/>
      <c r="P101" s="524"/>
      <c r="Q101" s="524"/>
      <c r="R101" s="524"/>
      <c r="S101" s="524"/>
      <c r="T101" s="524"/>
      <c r="U101" s="524"/>
      <c r="V101" s="524"/>
      <c r="W101" s="525"/>
      <c r="X101" s="529"/>
      <c r="Y101" s="530"/>
      <c r="Z101" s="531"/>
      <c r="AA101" s="179"/>
    </row>
    <row r="102" spans="1:27" ht="8.25" customHeight="1">
      <c r="A102" s="426"/>
      <c r="B102" s="420"/>
      <c r="C102" s="386"/>
      <c r="D102" s="386"/>
      <c r="E102" s="386"/>
      <c r="F102" s="386"/>
      <c r="G102" s="386"/>
      <c r="H102" s="386"/>
      <c r="I102" s="386"/>
      <c r="J102" s="386"/>
      <c r="K102" s="386"/>
      <c r="L102" s="386"/>
      <c r="M102" s="386"/>
      <c r="N102" s="386"/>
      <c r="O102" s="386"/>
      <c r="P102" s="386"/>
      <c r="Q102" s="386"/>
      <c r="R102" s="386"/>
      <c r="S102" s="386"/>
      <c r="T102" s="386"/>
      <c r="U102" s="386"/>
      <c r="V102" s="386"/>
      <c r="W102" s="386"/>
      <c r="X102" s="386"/>
      <c r="Y102" s="424"/>
      <c r="Z102" s="424"/>
      <c r="AA102" s="424"/>
    </row>
    <row r="103" spans="1:27" ht="20.100000000000001" customHeight="1">
      <c r="A103" s="177" t="s">
        <v>253</v>
      </c>
      <c r="B103" s="426"/>
      <c r="C103" s="426"/>
      <c r="D103" s="426"/>
      <c r="E103" s="426"/>
      <c r="F103" s="426"/>
      <c r="G103" s="426"/>
      <c r="H103" s="426"/>
      <c r="I103" s="426"/>
      <c r="Y103" s="197"/>
      <c r="Z103" s="197"/>
      <c r="AA103" s="197"/>
    </row>
    <row r="104" spans="1:27" s="170" customFormat="1" ht="14.25" customHeight="1">
      <c r="A104" s="519" t="s">
        <v>217</v>
      </c>
      <c r="B104" s="520" t="s">
        <v>254</v>
      </c>
      <c r="C104" s="521"/>
      <c r="D104" s="521"/>
      <c r="E104" s="521"/>
      <c r="F104" s="521"/>
      <c r="G104" s="521"/>
      <c r="H104" s="521"/>
      <c r="I104" s="521"/>
      <c r="J104" s="521"/>
      <c r="K104" s="521"/>
      <c r="L104" s="521"/>
      <c r="M104" s="521"/>
      <c r="N104" s="521"/>
      <c r="O104" s="521"/>
      <c r="P104" s="521"/>
      <c r="Q104" s="521"/>
      <c r="R104" s="521"/>
      <c r="S104" s="521"/>
      <c r="T104" s="521"/>
      <c r="U104" s="521"/>
      <c r="V104" s="521"/>
      <c r="W104" s="522"/>
      <c r="X104" s="526"/>
      <c r="Y104" s="527"/>
      <c r="Z104" s="528"/>
      <c r="AA104" s="179"/>
    </row>
    <row r="105" spans="1:27" s="170" customFormat="1" ht="14.25" customHeight="1">
      <c r="A105" s="518"/>
      <c r="B105" s="523"/>
      <c r="C105" s="524"/>
      <c r="D105" s="524"/>
      <c r="E105" s="524"/>
      <c r="F105" s="524"/>
      <c r="G105" s="524"/>
      <c r="H105" s="524"/>
      <c r="I105" s="524"/>
      <c r="J105" s="524"/>
      <c r="K105" s="524"/>
      <c r="L105" s="524"/>
      <c r="M105" s="524"/>
      <c r="N105" s="524"/>
      <c r="O105" s="524"/>
      <c r="P105" s="524"/>
      <c r="Q105" s="524"/>
      <c r="R105" s="524"/>
      <c r="S105" s="524"/>
      <c r="T105" s="524"/>
      <c r="U105" s="524"/>
      <c r="V105" s="524"/>
      <c r="W105" s="525"/>
      <c r="X105" s="529"/>
      <c r="Y105" s="530"/>
      <c r="Z105" s="531"/>
      <c r="AA105" s="179"/>
    </row>
    <row r="106" spans="1:27" ht="9.75" customHeight="1">
      <c r="A106" s="426"/>
      <c r="B106" s="420"/>
      <c r="C106" s="386"/>
      <c r="D106" s="386"/>
      <c r="E106" s="386"/>
      <c r="F106" s="386"/>
      <c r="G106" s="386"/>
      <c r="H106" s="386"/>
      <c r="I106" s="386"/>
      <c r="J106" s="386"/>
      <c r="K106" s="386"/>
      <c r="L106" s="386"/>
      <c r="M106" s="386"/>
      <c r="N106" s="386"/>
      <c r="O106" s="386"/>
      <c r="P106" s="386"/>
      <c r="Q106" s="386"/>
      <c r="R106" s="386"/>
      <c r="S106" s="386"/>
      <c r="T106" s="386"/>
      <c r="U106" s="386"/>
      <c r="V106" s="386"/>
      <c r="W106" s="386"/>
      <c r="X106" s="386"/>
      <c r="Y106" s="424"/>
      <c r="Z106" s="424"/>
      <c r="AA106" s="424"/>
    </row>
    <row r="107" spans="1:27" ht="24.75" customHeight="1">
      <c r="A107" s="964" t="s">
        <v>255</v>
      </c>
      <c r="B107" s="964"/>
      <c r="C107" s="964"/>
      <c r="D107" s="964"/>
      <c r="E107" s="964"/>
      <c r="F107" s="964"/>
      <c r="G107" s="964"/>
      <c r="H107" s="964"/>
      <c r="I107" s="964"/>
      <c r="J107" s="964"/>
      <c r="K107" s="964"/>
      <c r="L107" s="964"/>
      <c r="M107" s="964"/>
      <c r="N107" s="964"/>
      <c r="O107" s="964"/>
      <c r="P107" s="964"/>
      <c r="Q107" s="964"/>
      <c r="R107" s="964"/>
      <c r="S107" s="964"/>
      <c r="T107" s="964"/>
      <c r="U107" s="964"/>
      <c r="V107" s="964"/>
      <c r="W107" s="964"/>
      <c r="X107" s="964"/>
      <c r="Y107" s="964"/>
      <c r="Z107" s="964"/>
      <c r="AA107" s="179"/>
    </row>
    <row r="108" spans="1:27" ht="6.75" customHeight="1">
      <c r="A108" s="177"/>
      <c r="B108" s="420"/>
      <c r="C108" s="426"/>
      <c r="D108" s="426"/>
      <c r="E108" s="426"/>
      <c r="F108" s="426"/>
      <c r="G108" s="426"/>
      <c r="H108" s="426"/>
      <c r="I108" s="426"/>
      <c r="U108" s="435"/>
      <c r="V108" s="435"/>
      <c r="W108" s="435"/>
      <c r="X108" s="435"/>
      <c r="Y108" s="435"/>
      <c r="Z108" s="435"/>
      <c r="AA108" s="435"/>
    </row>
    <row r="109" spans="1:27" ht="20.100000000000001" customHeight="1">
      <c r="A109" s="177" t="s">
        <v>256</v>
      </c>
      <c r="B109" s="420"/>
      <c r="C109" s="426"/>
      <c r="D109" s="426"/>
      <c r="E109" s="426"/>
      <c r="F109" s="426"/>
      <c r="G109" s="426"/>
      <c r="H109" s="426"/>
      <c r="I109" s="426"/>
      <c r="Y109" s="197"/>
      <c r="Z109" s="197"/>
      <c r="AA109" s="197"/>
    </row>
    <row r="110" spans="1:27" s="170" customFormat="1" ht="16.5" customHeight="1">
      <c r="A110" s="554" t="s">
        <v>217</v>
      </c>
      <c r="B110" s="520" t="s">
        <v>257</v>
      </c>
      <c r="C110" s="596"/>
      <c r="D110" s="596"/>
      <c r="E110" s="596"/>
      <c r="F110" s="596"/>
      <c r="G110" s="596"/>
      <c r="H110" s="596"/>
      <c r="I110" s="596"/>
      <c r="J110" s="596"/>
      <c r="K110" s="596"/>
      <c r="L110" s="596"/>
      <c r="M110" s="596"/>
      <c r="N110" s="596"/>
      <c r="O110" s="596"/>
      <c r="P110" s="596"/>
      <c r="Q110" s="596"/>
      <c r="R110" s="596"/>
      <c r="S110" s="596"/>
      <c r="T110" s="596"/>
      <c r="U110" s="596"/>
      <c r="V110" s="596"/>
      <c r="W110" s="597"/>
      <c r="X110" s="889"/>
      <c r="Y110" s="889"/>
      <c r="Z110" s="889"/>
      <c r="AA110" s="179"/>
    </row>
    <row r="111" spans="1:27" s="170" customFormat="1" ht="16.5" customHeight="1">
      <c r="A111" s="554"/>
      <c r="B111" s="826"/>
      <c r="C111" s="789"/>
      <c r="D111" s="789"/>
      <c r="E111" s="789"/>
      <c r="F111" s="789"/>
      <c r="G111" s="789"/>
      <c r="H111" s="789"/>
      <c r="I111" s="789"/>
      <c r="J111" s="789"/>
      <c r="K111" s="789"/>
      <c r="L111" s="789"/>
      <c r="M111" s="789"/>
      <c r="N111" s="789"/>
      <c r="O111" s="789"/>
      <c r="P111" s="789"/>
      <c r="Q111" s="789"/>
      <c r="R111" s="789"/>
      <c r="S111" s="789"/>
      <c r="T111" s="789"/>
      <c r="U111" s="789"/>
      <c r="V111" s="789"/>
      <c r="W111" s="790"/>
      <c r="X111" s="889"/>
      <c r="Y111" s="889"/>
      <c r="Z111" s="889"/>
      <c r="AA111" s="179"/>
    </row>
    <row r="112" spans="1:27" s="170" customFormat="1" ht="6.75" customHeight="1">
      <c r="A112" s="554"/>
      <c r="B112" s="650"/>
      <c r="C112" s="789"/>
      <c r="D112" s="789"/>
      <c r="E112" s="789"/>
      <c r="F112" s="789"/>
      <c r="G112" s="789"/>
      <c r="H112" s="789"/>
      <c r="I112" s="789"/>
      <c r="J112" s="789"/>
      <c r="K112" s="789"/>
      <c r="L112" s="789"/>
      <c r="M112" s="789"/>
      <c r="N112" s="789"/>
      <c r="O112" s="789"/>
      <c r="P112" s="789"/>
      <c r="Q112" s="789"/>
      <c r="R112" s="789"/>
      <c r="S112" s="789"/>
      <c r="T112" s="789"/>
      <c r="U112" s="789"/>
      <c r="V112" s="789"/>
      <c r="W112" s="790"/>
      <c r="X112" s="889"/>
      <c r="Y112" s="889"/>
      <c r="Z112" s="889"/>
      <c r="AA112" s="179"/>
    </row>
    <row r="113" spans="1:27" s="170" customFormat="1" ht="43.5" customHeight="1">
      <c r="A113" s="554"/>
      <c r="B113" s="523" t="s">
        <v>258</v>
      </c>
      <c r="C113" s="679"/>
      <c r="D113" s="679"/>
      <c r="E113" s="679"/>
      <c r="F113" s="679"/>
      <c r="G113" s="679"/>
      <c r="H113" s="679"/>
      <c r="I113" s="679"/>
      <c r="J113" s="679"/>
      <c r="K113" s="679"/>
      <c r="L113" s="679"/>
      <c r="M113" s="679"/>
      <c r="N113" s="679"/>
      <c r="O113" s="679"/>
      <c r="P113" s="679"/>
      <c r="Q113" s="679"/>
      <c r="R113" s="679"/>
      <c r="S113" s="679"/>
      <c r="T113" s="679"/>
      <c r="U113" s="679"/>
      <c r="V113" s="679"/>
      <c r="W113" s="680"/>
      <c r="X113" s="889"/>
      <c r="Y113" s="889"/>
      <c r="Z113" s="889"/>
      <c r="AA113" s="179"/>
    </row>
    <row r="114" spans="1:27" s="170" customFormat="1" ht="15" customHeight="1">
      <c r="A114" s="554" t="s">
        <v>239</v>
      </c>
      <c r="B114" s="520" t="s">
        <v>259</v>
      </c>
      <c r="C114" s="521"/>
      <c r="D114" s="521"/>
      <c r="E114" s="521"/>
      <c r="F114" s="521"/>
      <c r="G114" s="521"/>
      <c r="H114" s="521"/>
      <c r="I114" s="521"/>
      <c r="J114" s="521"/>
      <c r="K114" s="521"/>
      <c r="L114" s="521"/>
      <c r="M114" s="521"/>
      <c r="N114" s="521"/>
      <c r="O114" s="521"/>
      <c r="P114" s="521"/>
      <c r="Q114" s="521"/>
      <c r="R114" s="521"/>
      <c r="S114" s="521"/>
      <c r="T114" s="521"/>
      <c r="U114" s="521"/>
      <c r="V114" s="521"/>
      <c r="W114" s="522"/>
      <c r="X114" s="889"/>
      <c r="Y114" s="889"/>
      <c r="Z114" s="889"/>
      <c r="AA114" s="179"/>
    </row>
    <row r="115" spans="1:27" s="170" customFormat="1" ht="9" customHeight="1">
      <c r="A115" s="554"/>
      <c r="B115" s="523"/>
      <c r="C115" s="524"/>
      <c r="D115" s="524"/>
      <c r="E115" s="524"/>
      <c r="F115" s="524"/>
      <c r="G115" s="524"/>
      <c r="H115" s="524"/>
      <c r="I115" s="524"/>
      <c r="J115" s="524"/>
      <c r="K115" s="524"/>
      <c r="L115" s="524"/>
      <c r="M115" s="524"/>
      <c r="N115" s="524"/>
      <c r="O115" s="524"/>
      <c r="P115" s="524"/>
      <c r="Q115" s="524"/>
      <c r="R115" s="524"/>
      <c r="S115" s="524"/>
      <c r="T115" s="524"/>
      <c r="U115" s="524"/>
      <c r="V115" s="524"/>
      <c r="W115" s="525"/>
      <c r="X115" s="889"/>
      <c r="Y115" s="889"/>
      <c r="Z115" s="889"/>
      <c r="AA115" s="179"/>
    </row>
    <row r="116" spans="1:27" ht="8.25" customHeight="1">
      <c r="A116" s="426"/>
      <c r="B116" s="420"/>
      <c r="C116" s="386"/>
      <c r="D116" s="386"/>
      <c r="E116" s="386"/>
      <c r="F116" s="386"/>
      <c r="G116" s="386"/>
      <c r="H116" s="386"/>
      <c r="I116" s="386"/>
      <c r="J116" s="386"/>
      <c r="K116" s="386"/>
      <c r="L116" s="386"/>
      <c r="M116" s="386"/>
      <c r="N116" s="386"/>
      <c r="O116" s="386"/>
      <c r="P116" s="386"/>
      <c r="Q116" s="386"/>
      <c r="R116" s="386"/>
      <c r="S116" s="386"/>
      <c r="T116" s="386"/>
      <c r="U116" s="386"/>
      <c r="V116" s="386"/>
      <c r="W116" s="386"/>
      <c r="X116" s="386"/>
      <c r="Y116" s="424"/>
      <c r="Z116" s="424"/>
      <c r="AA116" s="424"/>
    </row>
    <row r="117" spans="1:27" ht="20.100000000000001" customHeight="1">
      <c r="A117" s="177" t="s">
        <v>260</v>
      </c>
      <c r="B117" s="426"/>
      <c r="C117" s="426"/>
      <c r="D117" s="426"/>
      <c r="E117" s="426"/>
      <c r="F117" s="426"/>
      <c r="G117" s="426"/>
      <c r="H117" s="426"/>
      <c r="I117" s="426"/>
      <c r="Y117" s="197"/>
      <c r="Z117" s="197"/>
      <c r="AA117" s="197"/>
    </row>
    <row r="118" spans="1:27" s="170" customFormat="1" ht="18" customHeight="1">
      <c r="A118" s="519" t="s">
        <v>217</v>
      </c>
      <c r="B118" s="520" t="s">
        <v>1005</v>
      </c>
      <c r="C118" s="521"/>
      <c r="D118" s="521"/>
      <c r="E118" s="521"/>
      <c r="F118" s="521"/>
      <c r="G118" s="521"/>
      <c r="H118" s="521"/>
      <c r="I118" s="521"/>
      <c r="J118" s="521"/>
      <c r="K118" s="521"/>
      <c r="L118" s="521"/>
      <c r="M118" s="521"/>
      <c r="N118" s="521"/>
      <c r="O118" s="521"/>
      <c r="P118" s="521"/>
      <c r="Q118" s="521"/>
      <c r="R118" s="521"/>
      <c r="S118" s="521"/>
      <c r="T118" s="521"/>
      <c r="U118" s="521"/>
      <c r="V118" s="521"/>
      <c r="W118" s="522"/>
      <c r="X118" s="526"/>
      <c r="Y118" s="527"/>
      <c r="Z118" s="528"/>
      <c r="AA118" s="179"/>
    </row>
    <row r="119" spans="1:27" s="170" customFormat="1" ht="16.5" customHeight="1">
      <c r="A119" s="518"/>
      <c r="B119" s="523"/>
      <c r="C119" s="524"/>
      <c r="D119" s="524"/>
      <c r="E119" s="524"/>
      <c r="F119" s="524"/>
      <c r="G119" s="524"/>
      <c r="H119" s="524"/>
      <c r="I119" s="524"/>
      <c r="J119" s="524"/>
      <c r="K119" s="524"/>
      <c r="L119" s="524"/>
      <c r="M119" s="524"/>
      <c r="N119" s="524"/>
      <c r="O119" s="524"/>
      <c r="P119" s="524"/>
      <c r="Q119" s="524"/>
      <c r="R119" s="524"/>
      <c r="S119" s="524"/>
      <c r="T119" s="524"/>
      <c r="U119" s="524"/>
      <c r="V119" s="524"/>
      <c r="W119" s="525"/>
      <c r="X119" s="529"/>
      <c r="Y119" s="530"/>
      <c r="Z119" s="531"/>
      <c r="AA119" s="179"/>
    </row>
    <row r="120" spans="1:27" ht="12.75" customHeight="1">
      <c r="A120" s="426"/>
      <c r="B120" s="420"/>
      <c r="C120" s="386"/>
      <c r="D120" s="386"/>
      <c r="E120" s="386"/>
      <c r="F120" s="386"/>
      <c r="G120" s="386"/>
      <c r="H120" s="386"/>
      <c r="I120" s="386"/>
      <c r="J120" s="386"/>
      <c r="K120" s="386"/>
      <c r="L120" s="386"/>
      <c r="M120" s="386"/>
      <c r="N120" s="386"/>
      <c r="O120" s="386"/>
      <c r="P120" s="386"/>
      <c r="Q120" s="386"/>
      <c r="R120" s="386"/>
      <c r="S120" s="386"/>
      <c r="T120" s="386"/>
      <c r="U120" s="386"/>
      <c r="V120" s="386"/>
      <c r="W120" s="386"/>
      <c r="X120" s="386"/>
      <c r="Y120" s="424"/>
      <c r="Z120" s="424"/>
      <c r="AA120" s="424"/>
    </row>
    <row r="121" spans="1:27" s="172" customFormat="1" ht="24">
      <c r="A121" s="436"/>
      <c r="B121" s="436"/>
      <c r="C121" s="437"/>
      <c r="D121" s="436"/>
      <c r="E121" s="436"/>
      <c r="F121" s="436"/>
      <c r="G121" s="436"/>
      <c r="H121" s="436"/>
      <c r="I121" s="436"/>
      <c r="J121" s="438"/>
      <c r="K121" s="438"/>
      <c r="L121" s="438"/>
      <c r="M121" s="438"/>
      <c r="N121" s="438"/>
      <c r="O121" s="438"/>
      <c r="P121" s="438"/>
      <c r="Q121" s="438"/>
      <c r="R121" s="438"/>
      <c r="S121" s="438"/>
      <c r="T121" s="438"/>
      <c r="U121" s="438"/>
      <c r="V121" s="438"/>
      <c r="W121" s="438"/>
      <c r="X121" s="438"/>
      <c r="Y121" s="439"/>
      <c r="Z121" s="439"/>
      <c r="AA121" s="439"/>
    </row>
    <row r="122" spans="1:27" s="172" customFormat="1" ht="24" customHeight="1">
      <c r="A122" s="436"/>
      <c r="B122" s="436"/>
      <c r="C122" s="437"/>
      <c r="D122" s="436"/>
      <c r="E122" s="436"/>
      <c r="F122" s="436"/>
      <c r="G122" s="436"/>
      <c r="H122" s="436"/>
      <c r="I122" s="436"/>
      <c r="J122" s="438"/>
      <c r="K122" s="438"/>
      <c r="L122" s="438"/>
      <c r="M122" s="438"/>
      <c r="N122" s="438"/>
      <c r="O122" s="438"/>
      <c r="P122" s="438"/>
      <c r="Q122" s="438"/>
      <c r="R122" s="438"/>
      <c r="S122" s="438"/>
      <c r="T122" s="438"/>
      <c r="U122" s="438"/>
      <c r="V122" s="438"/>
      <c r="W122" s="438"/>
      <c r="X122" s="438"/>
      <c r="Y122" s="439"/>
      <c r="Z122" s="439"/>
      <c r="AA122" s="439"/>
    </row>
    <row r="123" spans="1:27" s="172" customFormat="1" ht="19.5" customHeight="1">
      <c r="A123" s="440" t="s">
        <v>261</v>
      </c>
      <c r="B123" s="441"/>
      <c r="C123" s="436"/>
      <c r="D123" s="436"/>
      <c r="E123" s="436"/>
      <c r="F123" s="436"/>
      <c r="G123" s="436"/>
      <c r="H123" s="436"/>
      <c r="I123" s="436"/>
      <c r="J123" s="438"/>
      <c r="K123" s="438"/>
      <c r="L123" s="438"/>
      <c r="M123" s="438"/>
      <c r="N123" s="438"/>
      <c r="O123" s="438"/>
      <c r="P123" s="438"/>
      <c r="Q123" s="438"/>
      <c r="R123" s="438"/>
      <c r="S123" s="438"/>
      <c r="T123" s="438"/>
      <c r="U123" s="962"/>
      <c r="V123" s="962"/>
      <c r="W123" s="962"/>
      <c r="X123" s="962"/>
      <c r="Y123" s="963"/>
      <c r="Z123" s="963"/>
      <c r="AA123" s="962"/>
    </row>
    <row r="124" spans="1:27" s="170" customFormat="1" ht="15" customHeight="1">
      <c r="A124" s="519" t="s">
        <v>262</v>
      </c>
      <c r="B124" s="520" t="s">
        <v>263</v>
      </c>
      <c r="C124" s="521"/>
      <c r="D124" s="521"/>
      <c r="E124" s="521"/>
      <c r="F124" s="521"/>
      <c r="G124" s="521"/>
      <c r="H124" s="521"/>
      <c r="I124" s="521"/>
      <c r="J124" s="521"/>
      <c r="K124" s="521"/>
      <c r="L124" s="521"/>
      <c r="M124" s="521"/>
      <c r="N124" s="521"/>
      <c r="O124" s="521"/>
      <c r="P124" s="521"/>
      <c r="Q124" s="521"/>
      <c r="R124" s="521"/>
      <c r="S124" s="521"/>
      <c r="T124" s="521"/>
      <c r="U124" s="521"/>
      <c r="V124" s="521"/>
      <c r="W124" s="522"/>
      <c r="X124" s="526"/>
      <c r="Y124" s="527"/>
      <c r="Z124" s="528"/>
      <c r="AA124" s="442"/>
    </row>
    <row r="125" spans="1:27" s="170" customFormat="1" ht="15" customHeight="1">
      <c r="A125" s="788"/>
      <c r="B125" s="650"/>
      <c r="C125" s="651"/>
      <c r="D125" s="651"/>
      <c r="E125" s="651"/>
      <c r="F125" s="651"/>
      <c r="G125" s="651"/>
      <c r="H125" s="651"/>
      <c r="I125" s="651"/>
      <c r="J125" s="651"/>
      <c r="K125" s="651"/>
      <c r="L125" s="651"/>
      <c r="M125" s="651"/>
      <c r="N125" s="651"/>
      <c r="O125" s="651"/>
      <c r="P125" s="651"/>
      <c r="Q125" s="651"/>
      <c r="R125" s="651"/>
      <c r="S125" s="651"/>
      <c r="T125" s="651"/>
      <c r="U125" s="651"/>
      <c r="V125" s="651"/>
      <c r="W125" s="722"/>
      <c r="X125" s="545"/>
      <c r="Y125" s="546"/>
      <c r="Z125" s="547"/>
      <c r="AA125" s="179"/>
    </row>
    <row r="126" spans="1:27" s="170" customFormat="1" ht="18" customHeight="1">
      <c r="A126" s="788"/>
      <c r="B126" s="390"/>
      <c r="C126" s="173" t="s">
        <v>232</v>
      </c>
      <c r="D126" s="613" t="s">
        <v>264</v>
      </c>
      <c r="E126" s="613"/>
      <c r="F126" s="613"/>
      <c r="G126" s="613"/>
      <c r="H126" s="613"/>
      <c r="I126" s="613"/>
      <c r="J126" s="613"/>
      <c r="K126" s="613"/>
      <c r="L126" s="613"/>
      <c r="M126" s="613"/>
      <c r="N126" s="613"/>
      <c r="O126" s="613"/>
      <c r="P126" s="913"/>
      <c r="Q126" s="913"/>
      <c r="R126" s="913"/>
      <c r="S126" s="913"/>
      <c r="T126" s="913"/>
      <c r="U126" s="913"/>
      <c r="V126" s="913"/>
      <c r="W126" s="913"/>
      <c r="X126" s="545"/>
      <c r="Y126" s="605"/>
      <c r="Z126" s="606"/>
      <c r="AA126" s="179"/>
    </row>
    <row r="127" spans="1:27" s="170" customFormat="1" ht="20.25" customHeight="1">
      <c r="A127" s="788"/>
      <c r="B127" s="390"/>
      <c r="C127" s="173" t="s">
        <v>233</v>
      </c>
      <c r="D127" s="613" t="s">
        <v>265</v>
      </c>
      <c r="E127" s="613"/>
      <c r="F127" s="613"/>
      <c r="G127" s="613"/>
      <c r="H127" s="613"/>
      <c r="I127" s="613"/>
      <c r="J127" s="613"/>
      <c r="K127" s="613"/>
      <c r="L127" s="613"/>
      <c r="M127" s="613"/>
      <c r="N127" s="613"/>
      <c r="O127" s="613"/>
      <c r="P127" s="613"/>
      <c r="Q127" s="613"/>
      <c r="R127" s="613"/>
      <c r="S127" s="613"/>
      <c r="T127" s="613"/>
      <c r="U127" s="613"/>
      <c r="V127" s="613"/>
      <c r="W127" s="614"/>
      <c r="X127" s="535"/>
      <c r="Y127" s="538"/>
      <c r="Z127" s="539"/>
      <c r="AA127" s="179"/>
    </row>
    <row r="128" spans="1:27" s="170" customFormat="1" ht="18.75" customHeight="1">
      <c r="A128" s="788"/>
      <c r="B128" s="390"/>
      <c r="C128" s="173" t="s">
        <v>235</v>
      </c>
      <c r="D128" s="613" t="s">
        <v>266</v>
      </c>
      <c r="E128" s="613"/>
      <c r="F128" s="613"/>
      <c r="G128" s="613"/>
      <c r="H128" s="613"/>
      <c r="I128" s="613"/>
      <c r="J128" s="613"/>
      <c r="K128" s="613"/>
      <c r="L128" s="613"/>
      <c r="M128" s="613"/>
      <c r="N128" s="613"/>
      <c r="O128" s="613"/>
      <c r="P128" s="613"/>
      <c r="Q128" s="613"/>
      <c r="R128" s="613"/>
      <c r="S128" s="613"/>
      <c r="T128" s="613"/>
      <c r="U128" s="613"/>
      <c r="V128" s="613"/>
      <c r="W128" s="614"/>
      <c r="X128" s="535"/>
      <c r="Y128" s="538"/>
      <c r="Z128" s="539"/>
      <c r="AA128" s="179"/>
    </row>
    <row r="129" spans="1:27" s="170" customFormat="1" ht="21.75" customHeight="1">
      <c r="A129" s="788"/>
      <c r="B129" s="390"/>
      <c r="C129" s="173" t="s">
        <v>267</v>
      </c>
      <c r="D129" s="613" t="s">
        <v>268</v>
      </c>
      <c r="E129" s="613"/>
      <c r="F129" s="613"/>
      <c r="G129" s="613"/>
      <c r="H129" s="613"/>
      <c r="I129" s="613"/>
      <c r="J129" s="613"/>
      <c r="K129" s="613"/>
      <c r="L129" s="613"/>
      <c r="M129" s="613"/>
      <c r="N129" s="613"/>
      <c r="O129" s="613"/>
      <c r="P129" s="913"/>
      <c r="Q129" s="913"/>
      <c r="R129" s="913"/>
      <c r="S129" s="913"/>
      <c r="T129" s="913"/>
      <c r="U129" s="913"/>
      <c r="V129" s="913"/>
      <c r="W129" s="913"/>
      <c r="X129" s="535"/>
      <c r="Y129" s="549"/>
      <c r="Z129" s="550"/>
      <c r="AA129" s="179"/>
    </row>
    <row r="130" spans="1:27" s="170" customFormat="1" ht="18" customHeight="1">
      <c r="A130" s="788"/>
      <c r="B130" s="390"/>
      <c r="C130" s="173" t="s">
        <v>269</v>
      </c>
      <c r="D130" s="613" t="s">
        <v>270</v>
      </c>
      <c r="E130" s="613"/>
      <c r="F130" s="613"/>
      <c r="G130" s="613"/>
      <c r="H130" s="613"/>
      <c r="I130" s="613"/>
      <c r="J130" s="613"/>
      <c r="K130" s="613"/>
      <c r="L130" s="613"/>
      <c r="M130" s="613"/>
      <c r="N130" s="613"/>
      <c r="O130" s="613"/>
      <c r="P130" s="913"/>
      <c r="Q130" s="913"/>
      <c r="R130" s="913"/>
      <c r="S130" s="913"/>
      <c r="T130" s="913"/>
      <c r="U130" s="913"/>
      <c r="V130" s="913"/>
      <c r="W130" s="913"/>
      <c r="X130" s="535"/>
      <c r="Y130" s="549"/>
      <c r="Z130" s="550"/>
      <c r="AA130" s="179"/>
    </row>
    <row r="131" spans="1:27" s="170" customFormat="1" ht="21" customHeight="1">
      <c r="A131" s="788"/>
      <c r="B131" s="390"/>
      <c r="C131" s="173" t="s">
        <v>271</v>
      </c>
      <c r="D131" s="613" t="s">
        <v>272</v>
      </c>
      <c r="E131" s="613"/>
      <c r="F131" s="613"/>
      <c r="G131" s="613"/>
      <c r="H131" s="613"/>
      <c r="I131" s="613"/>
      <c r="J131" s="613"/>
      <c r="K131" s="613"/>
      <c r="L131" s="613"/>
      <c r="M131" s="613"/>
      <c r="N131" s="613"/>
      <c r="O131" s="613"/>
      <c r="P131" s="913"/>
      <c r="Q131" s="913"/>
      <c r="R131" s="913"/>
      <c r="S131" s="913"/>
      <c r="T131" s="913"/>
      <c r="U131" s="913"/>
      <c r="V131" s="913"/>
      <c r="W131" s="913"/>
      <c r="X131" s="535"/>
      <c r="Y131" s="549"/>
      <c r="Z131" s="550"/>
      <c r="AA131" s="179"/>
    </row>
    <row r="132" spans="1:27" s="170" customFormat="1" ht="33.75" customHeight="1">
      <c r="A132" s="673"/>
      <c r="B132" s="430"/>
      <c r="C132" s="431" t="s">
        <v>273</v>
      </c>
      <c r="D132" s="699" t="s">
        <v>274</v>
      </c>
      <c r="E132" s="958"/>
      <c r="F132" s="958"/>
      <c r="G132" s="958"/>
      <c r="H132" s="958"/>
      <c r="I132" s="958"/>
      <c r="J132" s="958"/>
      <c r="K132" s="958"/>
      <c r="L132" s="958"/>
      <c r="M132" s="958"/>
      <c r="N132" s="958"/>
      <c r="O132" s="958"/>
      <c r="P132" s="959"/>
      <c r="Q132" s="959"/>
      <c r="R132" s="959"/>
      <c r="S132" s="959"/>
      <c r="T132" s="959"/>
      <c r="U132" s="959"/>
      <c r="V132" s="959"/>
      <c r="W132" s="959"/>
      <c r="X132" s="938"/>
      <c r="Y132" s="960"/>
      <c r="Z132" s="961"/>
      <c r="AA132" s="179"/>
    </row>
    <row r="133" spans="1:27" s="172" customFormat="1" ht="23.25" customHeight="1">
      <c r="A133" s="944" t="s">
        <v>239</v>
      </c>
      <c r="B133" s="945" t="s">
        <v>275</v>
      </c>
      <c r="C133" s="945"/>
      <c r="D133" s="945"/>
      <c r="E133" s="945"/>
      <c r="F133" s="945"/>
      <c r="G133" s="945"/>
      <c r="H133" s="945"/>
      <c r="I133" s="945"/>
      <c r="J133" s="945"/>
      <c r="K133" s="945"/>
      <c r="L133" s="945"/>
      <c r="M133" s="945"/>
      <c r="N133" s="945"/>
      <c r="O133" s="945"/>
      <c r="P133" s="945"/>
      <c r="Q133" s="945"/>
      <c r="R133" s="945"/>
      <c r="S133" s="945"/>
      <c r="T133" s="945"/>
      <c r="U133" s="945"/>
      <c r="V133" s="945"/>
      <c r="W133" s="945"/>
      <c r="X133" s="946"/>
      <c r="Y133" s="947"/>
      <c r="Z133" s="948"/>
      <c r="AA133" s="438"/>
    </row>
    <row r="134" spans="1:27" s="172" customFormat="1" ht="15" customHeight="1">
      <c r="A134" s="944"/>
      <c r="B134" s="945"/>
      <c r="C134" s="945"/>
      <c r="D134" s="945"/>
      <c r="E134" s="945"/>
      <c r="F134" s="945"/>
      <c r="G134" s="945"/>
      <c r="H134" s="945"/>
      <c r="I134" s="945"/>
      <c r="J134" s="945"/>
      <c r="K134" s="945"/>
      <c r="L134" s="945"/>
      <c r="M134" s="945"/>
      <c r="N134" s="945"/>
      <c r="O134" s="945"/>
      <c r="P134" s="945"/>
      <c r="Q134" s="945"/>
      <c r="R134" s="945"/>
      <c r="S134" s="945"/>
      <c r="T134" s="945"/>
      <c r="U134" s="945"/>
      <c r="V134" s="945"/>
      <c r="W134" s="945"/>
      <c r="X134" s="949"/>
      <c r="Y134" s="950"/>
      <c r="Z134" s="951"/>
      <c r="AA134" s="438"/>
    </row>
    <row r="135" spans="1:27" s="170" customFormat="1" ht="18.75" customHeight="1">
      <c r="A135" s="955" t="s">
        <v>276</v>
      </c>
      <c r="B135" s="520" t="s">
        <v>277</v>
      </c>
      <c r="C135" s="521"/>
      <c r="D135" s="521"/>
      <c r="E135" s="521"/>
      <c r="F135" s="521"/>
      <c r="G135" s="521"/>
      <c r="H135" s="521"/>
      <c r="I135" s="521"/>
      <c r="J135" s="521"/>
      <c r="K135" s="521"/>
      <c r="L135" s="521"/>
      <c r="M135" s="521"/>
      <c r="N135" s="521"/>
      <c r="O135" s="521"/>
      <c r="P135" s="521"/>
      <c r="Q135" s="521"/>
      <c r="R135" s="521"/>
      <c r="S135" s="521"/>
      <c r="T135" s="521"/>
      <c r="U135" s="521"/>
      <c r="V135" s="521"/>
      <c r="W135" s="521"/>
      <c r="X135" s="899"/>
      <c r="Y135" s="900"/>
      <c r="Z135" s="901"/>
      <c r="AA135" s="179"/>
    </row>
    <row r="136" spans="1:27" s="170" customFormat="1" ht="18.75" customHeight="1">
      <c r="A136" s="788"/>
      <c r="B136" s="650"/>
      <c r="C136" s="651"/>
      <c r="D136" s="651"/>
      <c r="E136" s="651"/>
      <c r="F136" s="651"/>
      <c r="G136" s="651"/>
      <c r="H136" s="651"/>
      <c r="I136" s="651"/>
      <c r="J136" s="651"/>
      <c r="K136" s="651"/>
      <c r="L136" s="651"/>
      <c r="M136" s="651"/>
      <c r="N136" s="651"/>
      <c r="O136" s="651"/>
      <c r="P136" s="651"/>
      <c r="Q136" s="651"/>
      <c r="R136" s="651"/>
      <c r="S136" s="651"/>
      <c r="T136" s="651"/>
      <c r="U136" s="651"/>
      <c r="V136" s="651"/>
      <c r="W136" s="651"/>
      <c r="X136" s="902"/>
      <c r="Y136" s="903"/>
      <c r="Z136" s="904"/>
      <c r="AA136" s="179"/>
    </row>
    <row r="137" spans="1:27" s="170" customFormat="1" ht="24.75" customHeight="1">
      <c r="A137" s="788"/>
      <c r="B137" s="390"/>
      <c r="C137" s="173" t="s">
        <v>232</v>
      </c>
      <c r="D137" s="613" t="s">
        <v>278</v>
      </c>
      <c r="E137" s="613"/>
      <c r="F137" s="613"/>
      <c r="G137" s="613"/>
      <c r="H137" s="613"/>
      <c r="I137" s="613"/>
      <c r="J137" s="613"/>
      <c r="K137" s="613"/>
      <c r="L137" s="613"/>
      <c r="M137" s="613"/>
      <c r="N137" s="613"/>
      <c r="O137" s="613"/>
      <c r="P137" s="913"/>
      <c r="Q137" s="913"/>
      <c r="R137" s="913"/>
      <c r="S137" s="913"/>
      <c r="T137" s="913"/>
      <c r="U137" s="913"/>
      <c r="V137" s="913"/>
      <c r="W137" s="913"/>
      <c r="X137" s="535"/>
      <c r="Y137" s="538"/>
      <c r="Z137" s="539"/>
      <c r="AA137" s="179"/>
    </row>
    <row r="138" spans="1:27" s="170" customFormat="1" ht="30" customHeight="1">
      <c r="A138" s="788"/>
      <c r="B138" s="390"/>
      <c r="C138" s="173" t="s">
        <v>233</v>
      </c>
      <c r="D138" s="613" t="s">
        <v>741</v>
      </c>
      <c r="E138" s="583"/>
      <c r="F138" s="583"/>
      <c r="G138" s="583"/>
      <c r="H138" s="583"/>
      <c r="I138" s="583"/>
      <c r="J138" s="583"/>
      <c r="K138" s="583"/>
      <c r="L138" s="583"/>
      <c r="M138" s="583"/>
      <c r="N138" s="583"/>
      <c r="O138" s="583"/>
      <c r="P138" s="583"/>
      <c r="Q138" s="583"/>
      <c r="R138" s="583"/>
      <c r="S138" s="583"/>
      <c r="T138" s="583"/>
      <c r="U138" s="583"/>
      <c r="V138" s="583"/>
      <c r="W138" s="584"/>
      <c r="X138" s="535"/>
      <c r="Y138" s="952"/>
      <c r="Z138" s="953"/>
      <c r="AA138" s="179"/>
    </row>
    <row r="139" spans="1:27" s="172" customFormat="1" ht="26.25" customHeight="1">
      <c r="A139" s="944" t="s">
        <v>279</v>
      </c>
      <c r="B139" s="945" t="s">
        <v>742</v>
      </c>
      <c r="C139" s="945"/>
      <c r="D139" s="945"/>
      <c r="E139" s="945"/>
      <c r="F139" s="945"/>
      <c r="G139" s="945"/>
      <c r="H139" s="945"/>
      <c r="I139" s="945"/>
      <c r="J139" s="945"/>
      <c r="K139" s="945"/>
      <c r="L139" s="945"/>
      <c r="M139" s="945"/>
      <c r="N139" s="945"/>
      <c r="O139" s="945"/>
      <c r="P139" s="945"/>
      <c r="Q139" s="945"/>
      <c r="R139" s="945"/>
      <c r="S139" s="945"/>
      <c r="T139" s="945"/>
      <c r="U139" s="945"/>
      <c r="V139" s="945"/>
      <c r="W139" s="945"/>
      <c r="X139" s="946"/>
      <c r="Y139" s="947"/>
      <c r="Z139" s="948"/>
      <c r="AA139" s="438"/>
    </row>
    <row r="140" spans="1:27" s="172" customFormat="1" ht="26.25" customHeight="1">
      <c r="A140" s="944"/>
      <c r="B140" s="945"/>
      <c r="C140" s="945"/>
      <c r="D140" s="945"/>
      <c r="E140" s="945"/>
      <c r="F140" s="945"/>
      <c r="G140" s="945"/>
      <c r="H140" s="945"/>
      <c r="I140" s="945"/>
      <c r="J140" s="945"/>
      <c r="K140" s="945"/>
      <c r="L140" s="945"/>
      <c r="M140" s="945"/>
      <c r="N140" s="945"/>
      <c r="O140" s="945"/>
      <c r="P140" s="945"/>
      <c r="Q140" s="945"/>
      <c r="R140" s="945"/>
      <c r="S140" s="945"/>
      <c r="T140" s="945"/>
      <c r="U140" s="945"/>
      <c r="V140" s="945"/>
      <c r="W140" s="945"/>
      <c r="X140" s="949"/>
      <c r="Y140" s="950"/>
      <c r="Z140" s="951"/>
      <c r="AA140" s="438"/>
    </row>
    <row r="141" spans="1:27" s="172" customFormat="1" ht="13.5" customHeight="1">
      <c r="A141" s="944" t="s">
        <v>280</v>
      </c>
      <c r="B141" s="945" t="s">
        <v>281</v>
      </c>
      <c r="C141" s="945"/>
      <c r="D141" s="945"/>
      <c r="E141" s="945"/>
      <c r="F141" s="945"/>
      <c r="G141" s="945"/>
      <c r="H141" s="945"/>
      <c r="I141" s="945"/>
      <c r="J141" s="945"/>
      <c r="K141" s="945"/>
      <c r="L141" s="945"/>
      <c r="M141" s="945"/>
      <c r="N141" s="945"/>
      <c r="O141" s="945"/>
      <c r="P141" s="945"/>
      <c r="Q141" s="945"/>
      <c r="R141" s="945"/>
      <c r="S141" s="945"/>
      <c r="T141" s="945"/>
      <c r="U141" s="945"/>
      <c r="V141" s="945"/>
      <c r="W141" s="945"/>
      <c r="X141" s="946"/>
      <c r="Y141" s="947"/>
      <c r="Z141" s="948"/>
      <c r="AA141" s="438"/>
    </row>
    <row r="142" spans="1:27" s="172" customFormat="1" ht="8.25" customHeight="1">
      <c r="A142" s="944"/>
      <c r="B142" s="945"/>
      <c r="C142" s="945"/>
      <c r="D142" s="945"/>
      <c r="E142" s="945"/>
      <c r="F142" s="945"/>
      <c r="G142" s="945"/>
      <c r="H142" s="945"/>
      <c r="I142" s="945"/>
      <c r="J142" s="945"/>
      <c r="K142" s="945"/>
      <c r="L142" s="945"/>
      <c r="M142" s="945"/>
      <c r="N142" s="945"/>
      <c r="O142" s="945"/>
      <c r="P142" s="945"/>
      <c r="Q142" s="945"/>
      <c r="R142" s="945"/>
      <c r="S142" s="945"/>
      <c r="T142" s="945"/>
      <c r="U142" s="945"/>
      <c r="V142" s="945"/>
      <c r="W142" s="945"/>
      <c r="X142" s="949"/>
      <c r="Y142" s="950"/>
      <c r="Z142" s="951"/>
      <c r="AA142" s="438"/>
    </row>
    <row r="143" spans="1:27" s="172" customFormat="1" ht="19.5" customHeight="1">
      <c r="A143" s="944" t="s">
        <v>282</v>
      </c>
      <c r="B143" s="945" t="s">
        <v>283</v>
      </c>
      <c r="C143" s="945"/>
      <c r="D143" s="945"/>
      <c r="E143" s="945"/>
      <c r="F143" s="945"/>
      <c r="G143" s="945"/>
      <c r="H143" s="945"/>
      <c r="I143" s="945"/>
      <c r="J143" s="945"/>
      <c r="K143" s="945"/>
      <c r="L143" s="945"/>
      <c r="M143" s="945"/>
      <c r="N143" s="945"/>
      <c r="O143" s="945"/>
      <c r="P143" s="945"/>
      <c r="Q143" s="945"/>
      <c r="R143" s="945"/>
      <c r="S143" s="945"/>
      <c r="T143" s="945"/>
      <c r="U143" s="945"/>
      <c r="V143" s="945"/>
      <c r="W143" s="945"/>
      <c r="X143" s="946"/>
      <c r="Y143" s="947"/>
      <c r="Z143" s="948"/>
      <c r="AA143" s="438"/>
    </row>
    <row r="144" spans="1:27" s="172" customFormat="1" ht="17.25" customHeight="1">
      <c r="A144" s="944"/>
      <c r="B144" s="945"/>
      <c r="C144" s="945"/>
      <c r="D144" s="945"/>
      <c r="E144" s="945"/>
      <c r="F144" s="945"/>
      <c r="G144" s="945"/>
      <c r="H144" s="945"/>
      <c r="I144" s="945"/>
      <c r="J144" s="945"/>
      <c r="K144" s="945"/>
      <c r="L144" s="945"/>
      <c r="M144" s="945"/>
      <c r="N144" s="945"/>
      <c r="O144" s="945"/>
      <c r="P144" s="945"/>
      <c r="Q144" s="945"/>
      <c r="R144" s="945"/>
      <c r="S144" s="945"/>
      <c r="T144" s="945"/>
      <c r="U144" s="945"/>
      <c r="V144" s="945"/>
      <c r="W144" s="945"/>
      <c r="X144" s="949"/>
      <c r="Y144" s="950"/>
      <c r="Z144" s="951"/>
      <c r="AA144" s="438"/>
    </row>
    <row r="145" spans="1:27" s="172" customFormat="1" ht="26.25" customHeight="1">
      <c r="A145" s="944" t="s">
        <v>284</v>
      </c>
      <c r="B145" s="945" t="s">
        <v>285</v>
      </c>
      <c r="C145" s="945"/>
      <c r="D145" s="945"/>
      <c r="E145" s="945"/>
      <c r="F145" s="945"/>
      <c r="G145" s="945"/>
      <c r="H145" s="945"/>
      <c r="I145" s="945"/>
      <c r="J145" s="945"/>
      <c r="K145" s="945"/>
      <c r="L145" s="945"/>
      <c r="M145" s="945"/>
      <c r="N145" s="945"/>
      <c r="O145" s="945"/>
      <c r="P145" s="945"/>
      <c r="Q145" s="945"/>
      <c r="R145" s="945"/>
      <c r="S145" s="945"/>
      <c r="T145" s="945"/>
      <c r="U145" s="945"/>
      <c r="V145" s="945"/>
      <c r="W145" s="945"/>
      <c r="X145" s="946"/>
      <c r="Y145" s="947"/>
      <c r="Z145" s="948"/>
      <c r="AA145" s="438"/>
    </row>
    <row r="146" spans="1:27" s="172" customFormat="1" ht="21.75" customHeight="1">
      <c r="A146" s="944"/>
      <c r="B146" s="945"/>
      <c r="C146" s="945"/>
      <c r="D146" s="945"/>
      <c r="E146" s="945"/>
      <c r="F146" s="945"/>
      <c r="G146" s="945"/>
      <c r="H146" s="945"/>
      <c r="I146" s="945"/>
      <c r="J146" s="945"/>
      <c r="K146" s="945"/>
      <c r="L146" s="945"/>
      <c r="M146" s="945"/>
      <c r="N146" s="945"/>
      <c r="O146" s="945"/>
      <c r="P146" s="945"/>
      <c r="Q146" s="945"/>
      <c r="R146" s="945"/>
      <c r="S146" s="945"/>
      <c r="T146" s="945"/>
      <c r="U146" s="945"/>
      <c r="V146" s="945"/>
      <c r="W146" s="945"/>
      <c r="X146" s="949"/>
      <c r="Y146" s="950"/>
      <c r="Z146" s="951"/>
      <c r="AA146" s="438"/>
    </row>
    <row r="147" spans="1:27" s="172" customFormat="1" ht="19.5" customHeight="1">
      <c r="A147" s="944" t="s">
        <v>286</v>
      </c>
      <c r="B147" s="945" t="s">
        <v>287</v>
      </c>
      <c r="C147" s="945"/>
      <c r="D147" s="945"/>
      <c r="E147" s="945"/>
      <c r="F147" s="945"/>
      <c r="G147" s="945"/>
      <c r="H147" s="945"/>
      <c r="I147" s="945"/>
      <c r="J147" s="945"/>
      <c r="K147" s="945"/>
      <c r="L147" s="945"/>
      <c r="M147" s="945"/>
      <c r="N147" s="945"/>
      <c r="O147" s="945"/>
      <c r="P147" s="945"/>
      <c r="Q147" s="945"/>
      <c r="R147" s="945"/>
      <c r="S147" s="945"/>
      <c r="T147" s="945"/>
      <c r="U147" s="945"/>
      <c r="V147" s="945"/>
      <c r="W147" s="945"/>
      <c r="X147" s="946"/>
      <c r="Y147" s="947"/>
      <c r="Z147" s="948"/>
      <c r="AA147" s="438"/>
    </row>
    <row r="148" spans="1:27" s="172" customFormat="1" ht="17.25" customHeight="1">
      <c r="A148" s="944"/>
      <c r="B148" s="945"/>
      <c r="C148" s="945"/>
      <c r="D148" s="945"/>
      <c r="E148" s="945"/>
      <c r="F148" s="945"/>
      <c r="G148" s="945"/>
      <c r="H148" s="945"/>
      <c r="I148" s="945"/>
      <c r="J148" s="945"/>
      <c r="K148" s="945"/>
      <c r="L148" s="945"/>
      <c r="M148" s="945"/>
      <c r="N148" s="945"/>
      <c r="O148" s="945"/>
      <c r="P148" s="945"/>
      <c r="Q148" s="945"/>
      <c r="R148" s="945"/>
      <c r="S148" s="945"/>
      <c r="T148" s="945"/>
      <c r="U148" s="945"/>
      <c r="V148" s="945"/>
      <c r="W148" s="945"/>
      <c r="X148" s="949"/>
      <c r="Y148" s="950"/>
      <c r="Z148" s="951"/>
      <c r="AA148" s="438"/>
    </row>
    <row r="149" spans="1:27" s="172" customFormat="1" ht="6.75" customHeight="1">
      <c r="A149" s="436"/>
      <c r="B149" s="443"/>
      <c r="C149" s="444"/>
      <c r="D149" s="443"/>
      <c r="E149" s="443"/>
      <c r="F149" s="443"/>
      <c r="G149" s="443"/>
      <c r="H149" s="443"/>
      <c r="I149" s="443"/>
      <c r="J149" s="445"/>
      <c r="K149" s="445"/>
      <c r="L149" s="445"/>
      <c r="M149" s="445"/>
      <c r="N149" s="445"/>
      <c r="O149" s="445"/>
      <c r="P149" s="445"/>
      <c r="Q149" s="445"/>
      <c r="R149" s="445"/>
      <c r="S149" s="445"/>
      <c r="T149" s="445"/>
      <c r="U149" s="445"/>
      <c r="V149" s="445"/>
      <c r="W149" s="445"/>
      <c r="X149" s="445"/>
      <c r="Y149" s="443"/>
      <c r="Z149" s="443"/>
      <c r="AA149" s="443"/>
    </row>
    <row r="150" spans="1:27" s="172" customFormat="1" ht="19.5" customHeight="1">
      <c r="A150" s="440" t="s">
        <v>288</v>
      </c>
      <c r="B150" s="446"/>
      <c r="C150" s="443"/>
      <c r="D150" s="443"/>
      <c r="E150" s="443"/>
      <c r="F150" s="443"/>
      <c r="G150" s="443"/>
      <c r="H150" s="443"/>
      <c r="I150" s="443"/>
      <c r="J150" s="445"/>
      <c r="K150" s="445"/>
      <c r="L150" s="445"/>
      <c r="M150" s="445"/>
      <c r="N150" s="445"/>
      <c r="O150" s="445"/>
      <c r="P150" s="445"/>
      <c r="Q150" s="445"/>
      <c r="R150" s="445"/>
      <c r="S150" s="445"/>
      <c r="T150" s="445"/>
      <c r="U150" s="956"/>
      <c r="V150" s="956"/>
      <c r="W150" s="956"/>
      <c r="X150" s="956"/>
      <c r="Y150" s="956"/>
      <c r="Z150" s="956"/>
      <c r="AA150" s="957"/>
    </row>
    <row r="151" spans="1:27" s="172" customFormat="1" ht="18" customHeight="1">
      <c r="A151" s="944" t="s">
        <v>217</v>
      </c>
      <c r="B151" s="945" t="s">
        <v>289</v>
      </c>
      <c r="C151" s="945"/>
      <c r="D151" s="945"/>
      <c r="E151" s="945"/>
      <c r="F151" s="945"/>
      <c r="G151" s="945"/>
      <c r="H151" s="945"/>
      <c r="I151" s="945"/>
      <c r="J151" s="945"/>
      <c r="K151" s="945"/>
      <c r="L151" s="945"/>
      <c r="M151" s="945"/>
      <c r="N151" s="945"/>
      <c r="O151" s="945"/>
      <c r="P151" s="945"/>
      <c r="Q151" s="945"/>
      <c r="R151" s="945"/>
      <c r="S151" s="945"/>
      <c r="T151" s="945"/>
      <c r="U151" s="945"/>
      <c r="V151" s="945"/>
      <c r="W151" s="945"/>
      <c r="X151" s="954"/>
      <c r="Y151" s="954"/>
      <c r="Z151" s="954"/>
      <c r="AA151" s="447"/>
    </row>
    <row r="152" spans="1:27" s="172" customFormat="1" ht="9.75" customHeight="1">
      <c r="A152" s="944"/>
      <c r="B152" s="945"/>
      <c r="C152" s="945"/>
      <c r="D152" s="945"/>
      <c r="E152" s="945"/>
      <c r="F152" s="945"/>
      <c r="G152" s="945"/>
      <c r="H152" s="945"/>
      <c r="I152" s="945"/>
      <c r="J152" s="945"/>
      <c r="K152" s="945"/>
      <c r="L152" s="945"/>
      <c r="M152" s="945"/>
      <c r="N152" s="945"/>
      <c r="O152" s="945"/>
      <c r="P152" s="945"/>
      <c r="Q152" s="945"/>
      <c r="R152" s="945"/>
      <c r="S152" s="945"/>
      <c r="T152" s="945"/>
      <c r="U152" s="945"/>
      <c r="V152" s="945"/>
      <c r="W152" s="945"/>
      <c r="X152" s="954"/>
      <c r="Y152" s="954"/>
      <c r="Z152" s="954"/>
      <c r="AA152" s="438"/>
    </row>
    <row r="153" spans="1:27" s="172" customFormat="1" ht="18" customHeight="1">
      <c r="A153" s="944" t="s">
        <v>239</v>
      </c>
      <c r="B153" s="945" t="s">
        <v>290</v>
      </c>
      <c r="C153" s="945"/>
      <c r="D153" s="945"/>
      <c r="E153" s="945"/>
      <c r="F153" s="945"/>
      <c r="G153" s="945"/>
      <c r="H153" s="945"/>
      <c r="I153" s="945"/>
      <c r="J153" s="945"/>
      <c r="K153" s="945"/>
      <c r="L153" s="945"/>
      <c r="M153" s="945"/>
      <c r="N153" s="945"/>
      <c r="O153" s="945"/>
      <c r="P153" s="945"/>
      <c r="Q153" s="945"/>
      <c r="R153" s="945"/>
      <c r="S153" s="945"/>
      <c r="T153" s="945"/>
      <c r="U153" s="945"/>
      <c r="V153" s="945"/>
      <c r="W153" s="945"/>
      <c r="X153" s="954"/>
      <c r="Y153" s="954"/>
      <c r="Z153" s="954"/>
      <c r="AA153" s="438"/>
    </row>
    <row r="154" spans="1:27" s="172" customFormat="1" ht="7.5" customHeight="1">
      <c r="A154" s="944"/>
      <c r="B154" s="945"/>
      <c r="C154" s="945"/>
      <c r="D154" s="945"/>
      <c r="E154" s="945"/>
      <c r="F154" s="945"/>
      <c r="G154" s="945"/>
      <c r="H154" s="945"/>
      <c r="I154" s="945"/>
      <c r="J154" s="945"/>
      <c r="K154" s="945"/>
      <c r="L154" s="945"/>
      <c r="M154" s="945"/>
      <c r="N154" s="945"/>
      <c r="O154" s="945"/>
      <c r="P154" s="945"/>
      <c r="Q154" s="945"/>
      <c r="R154" s="945"/>
      <c r="S154" s="945"/>
      <c r="T154" s="945"/>
      <c r="U154" s="945"/>
      <c r="V154" s="945"/>
      <c r="W154" s="945"/>
      <c r="X154" s="954"/>
      <c r="Y154" s="954"/>
      <c r="Z154" s="954"/>
      <c r="AA154" s="438"/>
    </row>
    <row r="155" spans="1:27" s="172" customFormat="1" ht="12.75" customHeight="1">
      <c r="A155" s="436"/>
      <c r="B155" s="436"/>
      <c r="C155" s="437"/>
      <c r="D155" s="436"/>
      <c r="E155" s="436"/>
      <c r="F155" s="436"/>
      <c r="G155" s="436"/>
      <c r="H155" s="436"/>
      <c r="I155" s="436"/>
      <c r="J155" s="438"/>
      <c r="K155" s="438"/>
      <c r="L155" s="438"/>
      <c r="M155" s="438"/>
      <c r="N155" s="438"/>
      <c r="O155" s="438"/>
      <c r="P155" s="438"/>
      <c r="Q155" s="438"/>
      <c r="R155" s="438"/>
      <c r="S155" s="438"/>
      <c r="T155" s="438"/>
      <c r="U155" s="438"/>
      <c r="V155" s="438"/>
      <c r="W155" s="438"/>
      <c r="X155" s="438"/>
      <c r="Y155" s="439"/>
      <c r="Z155" s="439"/>
      <c r="AA155" s="439"/>
    </row>
    <row r="156" spans="1:27" ht="12.75" customHeight="1">
      <c r="A156" s="426"/>
      <c r="B156" s="426"/>
      <c r="C156" s="448"/>
      <c r="D156" s="426"/>
      <c r="E156" s="426"/>
      <c r="F156" s="426"/>
      <c r="G156" s="426"/>
      <c r="H156" s="426"/>
      <c r="I156" s="426"/>
      <c r="Y156" s="424"/>
      <c r="Z156" s="424"/>
      <c r="AA156" s="424"/>
    </row>
    <row r="157" spans="1:27" ht="12.75" customHeight="1">
      <c r="A157" s="426"/>
      <c r="B157" s="426"/>
      <c r="C157" s="448"/>
      <c r="D157" s="426"/>
      <c r="E157" s="426"/>
      <c r="F157" s="426"/>
      <c r="G157" s="426"/>
      <c r="H157" s="426"/>
      <c r="I157" s="426"/>
      <c r="Y157" s="424"/>
      <c r="Z157" s="424"/>
      <c r="AA157" s="424"/>
    </row>
    <row r="158" spans="1:27" ht="12.75" customHeight="1">
      <c r="A158" s="426"/>
      <c r="B158" s="426"/>
      <c r="C158" s="448"/>
      <c r="D158" s="426"/>
      <c r="E158" s="426"/>
      <c r="F158" s="426"/>
      <c r="G158" s="426"/>
      <c r="H158" s="426"/>
      <c r="I158" s="426"/>
      <c r="Y158" s="424"/>
      <c r="Z158" s="424"/>
      <c r="AA158" s="424"/>
    </row>
    <row r="159" spans="1:27" ht="12.75" customHeight="1">
      <c r="A159" s="426"/>
      <c r="B159" s="426"/>
      <c r="C159" s="448"/>
      <c r="D159" s="426"/>
      <c r="E159" s="426"/>
      <c r="F159" s="426"/>
      <c r="G159" s="426"/>
      <c r="H159" s="426"/>
      <c r="I159" s="426"/>
      <c r="Y159" s="424"/>
      <c r="Z159" s="424"/>
      <c r="AA159" s="424"/>
    </row>
    <row r="160" spans="1:27" s="174" customFormat="1" ht="20.100000000000001" customHeight="1">
      <c r="A160" s="177" t="s">
        <v>291</v>
      </c>
      <c r="B160" s="194"/>
      <c r="C160" s="195"/>
      <c r="D160" s="195"/>
      <c r="E160" s="195"/>
      <c r="F160" s="195"/>
      <c r="G160" s="195"/>
      <c r="H160" s="195"/>
      <c r="I160" s="195"/>
      <c r="J160" s="196"/>
      <c r="K160" s="196"/>
      <c r="L160" s="196"/>
      <c r="M160" s="196"/>
      <c r="N160" s="196"/>
      <c r="O160" s="196"/>
      <c r="P160" s="196"/>
      <c r="Q160" s="196"/>
      <c r="R160" s="196"/>
      <c r="S160" s="196"/>
      <c r="T160" s="196"/>
      <c r="U160" s="196"/>
      <c r="V160" s="196"/>
      <c r="W160" s="196"/>
      <c r="X160" s="196"/>
      <c r="Y160" s="197"/>
      <c r="Z160" s="197"/>
      <c r="AA160" s="197"/>
    </row>
    <row r="161" spans="1:27" s="170" customFormat="1" ht="45.75" customHeight="1">
      <c r="A161" s="955" t="s">
        <v>262</v>
      </c>
      <c r="B161" s="520" t="s">
        <v>949</v>
      </c>
      <c r="C161" s="875"/>
      <c r="D161" s="875"/>
      <c r="E161" s="875"/>
      <c r="F161" s="875"/>
      <c r="G161" s="875"/>
      <c r="H161" s="875"/>
      <c r="I161" s="875"/>
      <c r="J161" s="875"/>
      <c r="K161" s="875"/>
      <c r="L161" s="875"/>
      <c r="M161" s="875"/>
      <c r="N161" s="875"/>
      <c r="O161" s="875"/>
      <c r="P161" s="875"/>
      <c r="Q161" s="875"/>
      <c r="R161" s="875"/>
      <c r="S161" s="875"/>
      <c r="T161" s="875"/>
      <c r="U161" s="875"/>
      <c r="V161" s="875"/>
      <c r="W161" s="875"/>
      <c r="X161" s="526"/>
      <c r="Y161" s="527"/>
      <c r="Z161" s="528"/>
      <c r="AA161" s="179"/>
    </row>
    <row r="162" spans="1:27" s="170" customFormat="1" ht="45.75" customHeight="1">
      <c r="A162" s="673"/>
      <c r="B162" s="836"/>
      <c r="C162" s="837"/>
      <c r="D162" s="837"/>
      <c r="E162" s="837"/>
      <c r="F162" s="837"/>
      <c r="G162" s="837"/>
      <c r="H162" s="837"/>
      <c r="I162" s="837"/>
      <c r="J162" s="837"/>
      <c r="K162" s="837"/>
      <c r="L162" s="837"/>
      <c r="M162" s="837"/>
      <c r="N162" s="837"/>
      <c r="O162" s="837"/>
      <c r="P162" s="837"/>
      <c r="Q162" s="837"/>
      <c r="R162" s="837"/>
      <c r="S162" s="837"/>
      <c r="T162" s="837"/>
      <c r="U162" s="837"/>
      <c r="V162" s="837"/>
      <c r="W162" s="837"/>
      <c r="X162" s="529"/>
      <c r="Y162" s="530"/>
      <c r="Z162" s="531"/>
      <c r="AA162" s="179"/>
    </row>
    <row r="163" spans="1:27" ht="12.95" customHeight="1">
      <c r="Y163" s="197"/>
      <c r="Z163" s="197"/>
      <c r="AA163" s="197"/>
    </row>
    <row r="164" spans="1:27" s="174" customFormat="1" ht="20.100000000000001" customHeight="1">
      <c r="A164" s="177" t="s">
        <v>292</v>
      </c>
      <c r="B164" s="194"/>
      <c r="C164" s="195"/>
      <c r="D164" s="195"/>
      <c r="E164" s="195"/>
      <c r="F164" s="195"/>
      <c r="G164" s="195"/>
      <c r="H164" s="195"/>
      <c r="I164" s="195"/>
      <c r="J164" s="196"/>
      <c r="K164" s="196"/>
      <c r="L164" s="196"/>
      <c r="M164" s="196"/>
      <c r="N164" s="196"/>
      <c r="O164" s="196"/>
      <c r="P164" s="196"/>
      <c r="Q164" s="196"/>
      <c r="R164" s="196"/>
      <c r="S164" s="196"/>
      <c r="T164" s="196"/>
      <c r="U164" s="196"/>
      <c r="V164" s="196"/>
      <c r="W164" s="196"/>
      <c r="X164" s="196"/>
      <c r="Y164" s="197"/>
      <c r="Z164" s="197"/>
      <c r="AA164" s="197"/>
    </row>
    <row r="165" spans="1:27" s="170" customFormat="1" ht="11.25" customHeight="1">
      <c r="A165" s="519" t="s">
        <v>217</v>
      </c>
      <c r="B165" s="520" t="s">
        <v>293</v>
      </c>
      <c r="C165" s="521"/>
      <c r="D165" s="521"/>
      <c r="E165" s="521"/>
      <c r="F165" s="521"/>
      <c r="G165" s="521"/>
      <c r="H165" s="521"/>
      <c r="I165" s="521"/>
      <c r="J165" s="521"/>
      <c r="K165" s="521"/>
      <c r="L165" s="521"/>
      <c r="M165" s="521"/>
      <c r="N165" s="521"/>
      <c r="O165" s="521"/>
      <c r="P165" s="521"/>
      <c r="Q165" s="521"/>
      <c r="R165" s="521"/>
      <c r="S165" s="521"/>
      <c r="T165" s="521"/>
      <c r="U165" s="521"/>
      <c r="V165" s="521"/>
      <c r="W165" s="522"/>
      <c r="X165" s="526"/>
      <c r="Y165" s="527"/>
      <c r="Z165" s="528"/>
      <c r="AA165" s="179"/>
    </row>
    <row r="166" spans="1:27" s="170" customFormat="1" ht="11.25" customHeight="1">
      <c r="A166" s="517"/>
      <c r="B166" s="826"/>
      <c r="C166" s="789"/>
      <c r="D166" s="789"/>
      <c r="E166" s="789"/>
      <c r="F166" s="789"/>
      <c r="G166" s="789"/>
      <c r="H166" s="789"/>
      <c r="I166" s="789"/>
      <c r="J166" s="789"/>
      <c r="K166" s="789"/>
      <c r="L166" s="789"/>
      <c r="M166" s="789"/>
      <c r="N166" s="789"/>
      <c r="O166" s="789"/>
      <c r="P166" s="789"/>
      <c r="Q166" s="789"/>
      <c r="R166" s="789"/>
      <c r="S166" s="789"/>
      <c r="T166" s="789"/>
      <c r="U166" s="789"/>
      <c r="V166" s="789"/>
      <c r="W166" s="790"/>
      <c r="X166" s="532"/>
      <c r="Y166" s="540"/>
      <c r="Z166" s="541"/>
      <c r="AA166" s="179"/>
    </row>
    <row r="167" spans="1:27" s="170" customFormat="1" ht="6.75" customHeight="1">
      <c r="A167" s="517"/>
      <c r="B167" s="449"/>
      <c r="C167" s="392"/>
      <c r="D167" s="392"/>
      <c r="E167" s="392"/>
      <c r="F167" s="392"/>
      <c r="G167" s="392"/>
      <c r="H167" s="392"/>
      <c r="I167" s="392"/>
      <c r="J167" s="392"/>
      <c r="K167" s="392"/>
      <c r="L167" s="392"/>
      <c r="M167" s="392"/>
      <c r="N167" s="392"/>
      <c r="O167" s="392"/>
      <c r="P167" s="392"/>
      <c r="Q167" s="392"/>
      <c r="R167" s="392"/>
      <c r="S167" s="392"/>
      <c r="T167" s="392"/>
      <c r="U167" s="392"/>
      <c r="V167" s="392"/>
      <c r="W167" s="393"/>
      <c r="X167" s="532"/>
      <c r="Y167" s="540"/>
      <c r="Z167" s="541"/>
      <c r="AA167" s="179"/>
    </row>
    <row r="168" spans="1:27" s="170" customFormat="1" ht="52.5" customHeight="1">
      <c r="A168" s="517"/>
      <c r="B168" s="747" t="s">
        <v>743</v>
      </c>
      <c r="C168" s="942"/>
      <c r="D168" s="942"/>
      <c r="E168" s="942"/>
      <c r="F168" s="942"/>
      <c r="G168" s="942"/>
      <c r="H168" s="942"/>
      <c r="I168" s="942"/>
      <c r="J168" s="942"/>
      <c r="K168" s="942"/>
      <c r="L168" s="942"/>
      <c r="M168" s="942"/>
      <c r="N168" s="942"/>
      <c r="O168" s="942"/>
      <c r="P168" s="942"/>
      <c r="Q168" s="942"/>
      <c r="R168" s="942"/>
      <c r="S168" s="942"/>
      <c r="T168" s="942"/>
      <c r="U168" s="942"/>
      <c r="V168" s="942"/>
      <c r="W168" s="943"/>
      <c r="X168" s="532"/>
      <c r="Y168" s="540"/>
      <c r="Z168" s="541"/>
      <c r="AA168" s="179"/>
    </row>
    <row r="169" spans="1:27" s="170" customFormat="1" ht="18.75" customHeight="1">
      <c r="A169" s="518"/>
      <c r="B169" s="523" t="s">
        <v>744</v>
      </c>
      <c r="C169" s="524"/>
      <c r="D169" s="524"/>
      <c r="E169" s="524"/>
      <c r="F169" s="524"/>
      <c r="G169" s="524"/>
      <c r="H169" s="524"/>
      <c r="I169" s="524"/>
      <c r="J169" s="524"/>
      <c r="K169" s="524"/>
      <c r="L169" s="524"/>
      <c r="M169" s="524"/>
      <c r="N169" s="524"/>
      <c r="O169" s="524"/>
      <c r="P169" s="524"/>
      <c r="Q169" s="524"/>
      <c r="R169" s="524"/>
      <c r="S169" s="524"/>
      <c r="T169" s="524"/>
      <c r="U169" s="524"/>
      <c r="V169" s="524"/>
      <c r="W169" s="525"/>
      <c r="X169" s="529"/>
      <c r="Y169" s="530"/>
      <c r="Z169" s="531"/>
      <c r="AA169" s="179"/>
    </row>
    <row r="170" spans="1:27" ht="12.95" customHeight="1">
      <c r="Y170" s="197"/>
      <c r="Z170" s="197"/>
      <c r="AA170" s="197"/>
    </row>
    <row r="171" spans="1:27" s="174" customFormat="1" ht="20.100000000000001" customHeight="1">
      <c r="A171" s="177" t="s">
        <v>294</v>
      </c>
      <c r="B171" s="194"/>
      <c r="C171" s="195"/>
      <c r="D171" s="195"/>
      <c r="E171" s="195"/>
      <c r="F171" s="195"/>
      <c r="G171" s="195"/>
      <c r="H171" s="195"/>
      <c r="I171" s="195"/>
      <c r="J171" s="196"/>
      <c r="K171" s="196"/>
      <c r="L171" s="196"/>
      <c r="M171" s="196"/>
      <c r="N171" s="196"/>
      <c r="O171" s="196"/>
      <c r="P171" s="196"/>
      <c r="Q171" s="196"/>
      <c r="R171" s="196"/>
      <c r="S171" s="196"/>
      <c r="T171" s="196"/>
      <c r="U171" s="196"/>
      <c r="V171" s="196"/>
      <c r="W171" s="196"/>
      <c r="X171" s="196"/>
      <c r="Y171" s="197"/>
      <c r="Z171" s="197"/>
      <c r="AA171" s="197"/>
    </row>
    <row r="172" spans="1:27" s="170" customFormat="1" ht="23.25" customHeight="1">
      <c r="A172" s="519" t="s">
        <v>217</v>
      </c>
      <c r="B172" s="520" t="s">
        <v>295</v>
      </c>
      <c r="C172" s="521"/>
      <c r="D172" s="521"/>
      <c r="E172" s="521"/>
      <c r="F172" s="521"/>
      <c r="G172" s="521"/>
      <c r="H172" s="521"/>
      <c r="I172" s="521"/>
      <c r="J172" s="521"/>
      <c r="K172" s="521"/>
      <c r="L172" s="521"/>
      <c r="M172" s="521"/>
      <c r="N172" s="521"/>
      <c r="O172" s="521"/>
      <c r="P172" s="521"/>
      <c r="Q172" s="521"/>
      <c r="R172" s="521"/>
      <c r="S172" s="521"/>
      <c r="T172" s="521"/>
      <c r="U172" s="521"/>
      <c r="V172" s="521"/>
      <c r="W172" s="522"/>
      <c r="X172" s="526"/>
      <c r="Y172" s="527"/>
      <c r="Z172" s="528"/>
      <c r="AA172" s="179"/>
    </row>
    <row r="173" spans="1:27" s="170" customFormat="1" ht="23.25" customHeight="1">
      <c r="A173" s="518"/>
      <c r="B173" s="678"/>
      <c r="C173" s="679"/>
      <c r="D173" s="679"/>
      <c r="E173" s="679"/>
      <c r="F173" s="679"/>
      <c r="G173" s="679"/>
      <c r="H173" s="679"/>
      <c r="I173" s="679"/>
      <c r="J173" s="679"/>
      <c r="K173" s="679"/>
      <c r="L173" s="679"/>
      <c r="M173" s="679"/>
      <c r="N173" s="679"/>
      <c r="O173" s="679"/>
      <c r="P173" s="679"/>
      <c r="Q173" s="679"/>
      <c r="R173" s="679"/>
      <c r="S173" s="679"/>
      <c r="T173" s="679"/>
      <c r="U173" s="679"/>
      <c r="V173" s="679"/>
      <c r="W173" s="680"/>
      <c r="X173" s="529"/>
      <c r="Y173" s="530"/>
      <c r="Z173" s="531"/>
      <c r="AA173" s="179"/>
    </row>
    <row r="174" spans="1:27" s="175" customFormat="1" ht="12.95" customHeight="1">
      <c r="A174" s="450"/>
      <c r="B174" s="450"/>
      <c r="C174" s="450"/>
      <c r="D174" s="450"/>
      <c r="E174" s="450"/>
      <c r="F174" s="450"/>
      <c r="G174" s="450"/>
      <c r="H174" s="450"/>
      <c r="I174" s="450"/>
      <c r="J174" s="450"/>
      <c r="K174" s="450"/>
      <c r="L174" s="450"/>
      <c r="M174" s="450"/>
      <c r="N174" s="450"/>
      <c r="O174" s="450"/>
      <c r="P174" s="450"/>
      <c r="Q174" s="450"/>
      <c r="R174" s="450"/>
      <c r="S174" s="450"/>
      <c r="T174" s="450"/>
      <c r="U174" s="450"/>
      <c r="V174" s="450"/>
      <c r="W174" s="450"/>
      <c r="X174" s="450"/>
      <c r="Y174" s="197"/>
      <c r="Z174" s="197"/>
      <c r="AA174" s="197"/>
    </row>
    <row r="175" spans="1:27" s="174" customFormat="1" ht="20.100000000000001" customHeight="1">
      <c r="A175" s="177" t="s">
        <v>296</v>
      </c>
      <c r="B175" s="194"/>
      <c r="C175" s="177"/>
      <c r="D175" s="195"/>
      <c r="E175" s="195"/>
      <c r="F175" s="195"/>
      <c r="G175" s="195"/>
      <c r="H175" s="195"/>
      <c r="I175" s="195"/>
      <c r="J175" s="196"/>
      <c r="K175" s="196"/>
      <c r="L175" s="196"/>
      <c r="M175" s="196"/>
      <c r="N175" s="196"/>
      <c r="O175" s="196"/>
      <c r="P175" s="196"/>
      <c r="Q175" s="196"/>
      <c r="R175" s="196"/>
      <c r="S175" s="196"/>
      <c r="T175" s="196"/>
      <c r="U175" s="196"/>
      <c r="V175" s="196"/>
      <c r="W175" s="196"/>
      <c r="X175" s="196"/>
      <c r="Y175" s="197"/>
      <c r="Z175" s="197"/>
      <c r="AA175" s="197"/>
    </row>
    <row r="176" spans="1:27" s="170" customFormat="1" ht="18" customHeight="1">
      <c r="A176" s="519" t="s">
        <v>217</v>
      </c>
      <c r="B176" s="520" t="s">
        <v>297</v>
      </c>
      <c r="C176" s="521"/>
      <c r="D176" s="521"/>
      <c r="E176" s="521"/>
      <c r="F176" s="521"/>
      <c r="G176" s="521"/>
      <c r="H176" s="521"/>
      <c r="I176" s="521"/>
      <c r="J176" s="521"/>
      <c r="K176" s="521"/>
      <c r="L176" s="521"/>
      <c r="M176" s="521"/>
      <c r="N176" s="521"/>
      <c r="O176" s="521"/>
      <c r="P176" s="521"/>
      <c r="Q176" s="521"/>
      <c r="R176" s="521"/>
      <c r="S176" s="521"/>
      <c r="T176" s="521"/>
      <c r="U176" s="521"/>
      <c r="V176" s="521"/>
      <c r="W176" s="522"/>
      <c r="X176" s="526"/>
      <c r="Y176" s="527"/>
      <c r="Z176" s="528"/>
      <c r="AA176" s="179"/>
    </row>
    <row r="177" spans="1:27" s="170" customFormat="1" ht="18" customHeight="1">
      <c r="A177" s="518"/>
      <c r="B177" s="523"/>
      <c r="C177" s="524"/>
      <c r="D177" s="524"/>
      <c r="E177" s="524"/>
      <c r="F177" s="524"/>
      <c r="G177" s="524"/>
      <c r="H177" s="524"/>
      <c r="I177" s="524"/>
      <c r="J177" s="524"/>
      <c r="K177" s="524"/>
      <c r="L177" s="524"/>
      <c r="M177" s="524"/>
      <c r="N177" s="524"/>
      <c r="O177" s="524"/>
      <c r="P177" s="524"/>
      <c r="Q177" s="524"/>
      <c r="R177" s="524"/>
      <c r="S177" s="524"/>
      <c r="T177" s="524"/>
      <c r="U177" s="524"/>
      <c r="V177" s="524"/>
      <c r="W177" s="525"/>
      <c r="X177" s="529"/>
      <c r="Y177" s="530"/>
      <c r="Z177" s="531"/>
      <c r="AA177" s="179"/>
    </row>
    <row r="178" spans="1:27" s="170" customFormat="1" ht="18" customHeight="1">
      <c r="A178" s="519" t="s">
        <v>239</v>
      </c>
      <c r="B178" s="520" t="s">
        <v>298</v>
      </c>
      <c r="C178" s="521"/>
      <c r="D178" s="521"/>
      <c r="E178" s="521"/>
      <c r="F178" s="521"/>
      <c r="G178" s="521"/>
      <c r="H178" s="521"/>
      <c r="I178" s="521"/>
      <c r="J178" s="521"/>
      <c r="K178" s="521"/>
      <c r="L178" s="521"/>
      <c r="M178" s="521"/>
      <c r="N178" s="521"/>
      <c r="O178" s="521"/>
      <c r="P178" s="521"/>
      <c r="Q178" s="521"/>
      <c r="R178" s="521"/>
      <c r="S178" s="521"/>
      <c r="T178" s="521"/>
      <c r="U178" s="521"/>
      <c r="V178" s="521"/>
      <c r="W178" s="522"/>
      <c r="X178" s="526"/>
      <c r="Y178" s="527"/>
      <c r="Z178" s="528"/>
      <c r="AA178" s="179"/>
    </row>
    <row r="179" spans="1:27" s="170" customFormat="1" ht="18" customHeight="1">
      <c r="A179" s="518"/>
      <c r="B179" s="523"/>
      <c r="C179" s="524"/>
      <c r="D179" s="524"/>
      <c r="E179" s="524"/>
      <c r="F179" s="524"/>
      <c r="G179" s="524"/>
      <c r="H179" s="524"/>
      <c r="I179" s="524"/>
      <c r="J179" s="524"/>
      <c r="K179" s="524"/>
      <c r="L179" s="524"/>
      <c r="M179" s="524"/>
      <c r="N179" s="524"/>
      <c r="O179" s="524"/>
      <c r="P179" s="524"/>
      <c r="Q179" s="524"/>
      <c r="R179" s="524"/>
      <c r="S179" s="524"/>
      <c r="T179" s="524"/>
      <c r="U179" s="524"/>
      <c r="V179" s="524"/>
      <c r="W179" s="525"/>
      <c r="X179" s="551"/>
      <c r="Y179" s="552"/>
      <c r="Z179" s="553"/>
      <c r="AA179" s="179"/>
    </row>
    <row r="180" spans="1:27" s="170" customFormat="1" ht="18" customHeight="1">
      <c r="A180" s="519" t="s">
        <v>245</v>
      </c>
      <c r="B180" s="520" t="s">
        <v>1006</v>
      </c>
      <c r="C180" s="521"/>
      <c r="D180" s="521"/>
      <c r="E180" s="521"/>
      <c r="F180" s="521"/>
      <c r="G180" s="521"/>
      <c r="H180" s="521"/>
      <c r="I180" s="521"/>
      <c r="J180" s="521"/>
      <c r="K180" s="521"/>
      <c r="L180" s="521"/>
      <c r="M180" s="521"/>
      <c r="N180" s="521"/>
      <c r="O180" s="521"/>
      <c r="P180" s="521"/>
      <c r="Q180" s="521"/>
      <c r="R180" s="521"/>
      <c r="S180" s="521"/>
      <c r="T180" s="521"/>
      <c r="U180" s="521"/>
      <c r="V180" s="521"/>
      <c r="W180" s="522"/>
      <c r="X180" s="526"/>
      <c r="Y180" s="527"/>
      <c r="Z180" s="528"/>
      <c r="AA180" s="179"/>
    </row>
    <row r="181" spans="1:27" s="170" customFormat="1" ht="9" customHeight="1">
      <c r="A181" s="518"/>
      <c r="B181" s="523"/>
      <c r="C181" s="524"/>
      <c r="D181" s="524"/>
      <c r="E181" s="524"/>
      <c r="F181" s="524"/>
      <c r="G181" s="524"/>
      <c r="H181" s="524"/>
      <c r="I181" s="524"/>
      <c r="J181" s="524"/>
      <c r="K181" s="524"/>
      <c r="L181" s="524"/>
      <c r="M181" s="524"/>
      <c r="N181" s="524"/>
      <c r="O181" s="524"/>
      <c r="P181" s="524"/>
      <c r="Q181" s="524"/>
      <c r="R181" s="524"/>
      <c r="S181" s="524"/>
      <c r="T181" s="524"/>
      <c r="U181" s="524"/>
      <c r="V181" s="524"/>
      <c r="W181" s="525"/>
      <c r="X181" s="551"/>
      <c r="Y181" s="552"/>
      <c r="Z181" s="553"/>
      <c r="AA181" s="179"/>
    </row>
    <row r="182" spans="1:27" ht="12.95" customHeight="1">
      <c r="Y182" s="197"/>
      <c r="Z182" s="197"/>
      <c r="AA182" s="197"/>
    </row>
    <row r="183" spans="1:27" s="174" customFormat="1" ht="20.100000000000001" customHeight="1">
      <c r="A183" s="177" t="s">
        <v>299</v>
      </c>
      <c r="B183" s="194"/>
      <c r="C183" s="195"/>
      <c r="D183" s="195"/>
      <c r="E183" s="195"/>
      <c r="F183" s="195"/>
      <c r="G183" s="195"/>
      <c r="H183" s="195"/>
      <c r="I183" s="195"/>
      <c r="J183" s="196"/>
      <c r="K183" s="196"/>
      <c r="L183" s="196"/>
      <c r="M183" s="196"/>
      <c r="N183" s="196"/>
      <c r="O183" s="196"/>
      <c r="P183" s="196"/>
      <c r="Q183" s="196"/>
      <c r="R183" s="196"/>
      <c r="S183" s="196"/>
      <c r="T183" s="196"/>
      <c r="U183" s="196"/>
      <c r="V183" s="196"/>
      <c r="W183" s="196"/>
      <c r="X183" s="196"/>
      <c r="Y183" s="197"/>
      <c r="Z183" s="197"/>
      <c r="AA183" s="197"/>
    </row>
    <row r="184" spans="1:27" s="170" customFormat="1" ht="30" customHeight="1">
      <c r="A184" s="519" t="s">
        <v>217</v>
      </c>
      <c r="B184" s="520" t="s">
        <v>950</v>
      </c>
      <c r="C184" s="521"/>
      <c r="D184" s="521"/>
      <c r="E184" s="521"/>
      <c r="F184" s="521"/>
      <c r="G184" s="521"/>
      <c r="H184" s="521"/>
      <c r="I184" s="521"/>
      <c r="J184" s="521"/>
      <c r="K184" s="521"/>
      <c r="L184" s="521"/>
      <c r="M184" s="521"/>
      <c r="N184" s="521"/>
      <c r="O184" s="521"/>
      <c r="P184" s="521"/>
      <c r="Q184" s="521"/>
      <c r="R184" s="521"/>
      <c r="S184" s="521"/>
      <c r="T184" s="521"/>
      <c r="U184" s="521"/>
      <c r="V184" s="521"/>
      <c r="W184" s="522"/>
      <c r="X184" s="526"/>
      <c r="Y184" s="527"/>
      <c r="Z184" s="528"/>
      <c r="AA184" s="179"/>
    </row>
    <row r="185" spans="1:27" s="170" customFormat="1" ht="30" customHeight="1">
      <c r="A185" s="518"/>
      <c r="B185" s="523"/>
      <c r="C185" s="524"/>
      <c r="D185" s="524"/>
      <c r="E185" s="524"/>
      <c r="F185" s="524"/>
      <c r="G185" s="524"/>
      <c r="H185" s="524"/>
      <c r="I185" s="524"/>
      <c r="J185" s="524"/>
      <c r="K185" s="524"/>
      <c r="L185" s="524"/>
      <c r="M185" s="524"/>
      <c r="N185" s="524"/>
      <c r="O185" s="524"/>
      <c r="P185" s="524"/>
      <c r="Q185" s="524"/>
      <c r="R185" s="524"/>
      <c r="S185" s="524"/>
      <c r="T185" s="524"/>
      <c r="U185" s="524"/>
      <c r="V185" s="524"/>
      <c r="W185" s="525"/>
      <c r="X185" s="529"/>
      <c r="Y185" s="530"/>
      <c r="Z185" s="531"/>
      <c r="AA185" s="179"/>
    </row>
    <row r="186" spans="1:27" s="170" customFormat="1" ht="24.75" customHeight="1">
      <c r="A186" s="519" t="s">
        <v>239</v>
      </c>
      <c r="B186" s="520" t="s">
        <v>300</v>
      </c>
      <c r="C186" s="521"/>
      <c r="D186" s="521"/>
      <c r="E186" s="521"/>
      <c r="F186" s="521"/>
      <c r="G186" s="521"/>
      <c r="H186" s="521"/>
      <c r="I186" s="521"/>
      <c r="J186" s="521"/>
      <c r="K186" s="521"/>
      <c r="L186" s="521"/>
      <c r="M186" s="521"/>
      <c r="N186" s="521"/>
      <c r="O186" s="521"/>
      <c r="P186" s="521"/>
      <c r="Q186" s="521"/>
      <c r="R186" s="521"/>
      <c r="S186" s="521"/>
      <c r="T186" s="521"/>
      <c r="U186" s="521"/>
      <c r="V186" s="521"/>
      <c r="W186" s="522"/>
      <c r="X186" s="526"/>
      <c r="Y186" s="527"/>
      <c r="Z186" s="528"/>
      <c r="AA186" s="179"/>
    </row>
    <row r="187" spans="1:27" s="170" customFormat="1" ht="24.75" customHeight="1">
      <c r="A187" s="518"/>
      <c r="B187" s="523"/>
      <c r="C187" s="524"/>
      <c r="D187" s="524"/>
      <c r="E187" s="524"/>
      <c r="F187" s="524"/>
      <c r="G187" s="524"/>
      <c r="H187" s="524"/>
      <c r="I187" s="524"/>
      <c r="J187" s="524"/>
      <c r="K187" s="524"/>
      <c r="L187" s="524"/>
      <c r="M187" s="524"/>
      <c r="N187" s="524"/>
      <c r="O187" s="524"/>
      <c r="P187" s="524"/>
      <c r="Q187" s="524"/>
      <c r="R187" s="524"/>
      <c r="S187" s="524"/>
      <c r="T187" s="524"/>
      <c r="U187" s="524"/>
      <c r="V187" s="524"/>
      <c r="W187" s="525"/>
      <c r="X187" s="529"/>
      <c r="Y187" s="530"/>
      <c r="Z187" s="531"/>
      <c r="AA187" s="179"/>
    </row>
    <row r="188" spans="1:27" ht="12.95" customHeight="1">
      <c r="B188" s="420"/>
      <c r="C188" s="386"/>
      <c r="D188" s="386"/>
      <c r="E188" s="386"/>
      <c r="F188" s="386"/>
      <c r="G188" s="386"/>
      <c r="H188" s="386"/>
      <c r="I188" s="386"/>
      <c r="J188" s="386"/>
      <c r="K188" s="386"/>
      <c r="L188" s="386"/>
      <c r="M188" s="386"/>
      <c r="N188" s="386"/>
      <c r="O188" s="386"/>
      <c r="P188" s="386"/>
      <c r="Q188" s="386"/>
      <c r="R188" s="386"/>
      <c r="S188" s="386"/>
      <c r="T188" s="386"/>
      <c r="U188" s="386"/>
      <c r="V188" s="386"/>
      <c r="W188" s="386"/>
      <c r="X188" s="386"/>
      <c r="Y188" s="424"/>
      <c r="Z188" s="424"/>
      <c r="AA188" s="424"/>
    </row>
    <row r="189" spans="1:27" s="174" customFormat="1" ht="20.100000000000001" customHeight="1">
      <c r="A189" s="177" t="s">
        <v>301</v>
      </c>
      <c r="B189" s="194"/>
      <c r="C189" s="195"/>
      <c r="D189" s="195"/>
      <c r="E189" s="195"/>
      <c r="F189" s="195"/>
      <c r="G189" s="195"/>
      <c r="H189" s="195"/>
      <c r="I189" s="195"/>
      <c r="J189" s="196"/>
      <c r="K189" s="196"/>
      <c r="L189" s="196"/>
      <c r="M189" s="196"/>
      <c r="N189" s="196"/>
      <c r="O189" s="196"/>
      <c r="P189" s="196"/>
      <c r="Q189" s="196"/>
      <c r="R189" s="196"/>
      <c r="S189" s="196"/>
      <c r="T189" s="196"/>
      <c r="U189" s="196"/>
      <c r="V189" s="196"/>
      <c r="W189" s="196"/>
      <c r="X189" s="196"/>
      <c r="Y189" s="197"/>
      <c r="Z189" s="197"/>
      <c r="AA189" s="197"/>
    </row>
    <row r="190" spans="1:27" s="170" customFormat="1" ht="24.75" customHeight="1">
      <c r="A190" s="519" t="s">
        <v>217</v>
      </c>
      <c r="B190" s="520" t="s">
        <v>302</v>
      </c>
      <c r="C190" s="521"/>
      <c r="D190" s="521"/>
      <c r="E190" s="521"/>
      <c r="F190" s="521"/>
      <c r="G190" s="521"/>
      <c r="H190" s="521"/>
      <c r="I190" s="521"/>
      <c r="J190" s="521"/>
      <c r="K190" s="521"/>
      <c r="L190" s="521"/>
      <c r="M190" s="521"/>
      <c r="N190" s="521"/>
      <c r="O190" s="521"/>
      <c r="P190" s="521"/>
      <c r="Q190" s="521"/>
      <c r="R190" s="521"/>
      <c r="S190" s="521"/>
      <c r="T190" s="521"/>
      <c r="U190" s="521"/>
      <c r="V190" s="521"/>
      <c r="W190" s="522"/>
      <c r="X190" s="526"/>
      <c r="Y190" s="527"/>
      <c r="Z190" s="528"/>
      <c r="AA190" s="179"/>
    </row>
    <row r="191" spans="1:27" s="170" customFormat="1" ht="24.75" customHeight="1">
      <c r="A191" s="518"/>
      <c r="B191" s="523"/>
      <c r="C191" s="524"/>
      <c r="D191" s="524"/>
      <c r="E191" s="524"/>
      <c r="F191" s="524"/>
      <c r="G191" s="524"/>
      <c r="H191" s="524"/>
      <c r="I191" s="524"/>
      <c r="J191" s="524"/>
      <c r="K191" s="524"/>
      <c r="L191" s="524"/>
      <c r="M191" s="524"/>
      <c r="N191" s="524"/>
      <c r="O191" s="524"/>
      <c r="P191" s="524"/>
      <c r="Q191" s="524"/>
      <c r="R191" s="524"/>
      <c r="S191" s="524"/>
      <c r="T191" s="524"/>
      <c r="U191" s="524"/>
      <c r="V191" s="524"/>
      <c r="W191" s="525"/>
      <c r="X191" s="529"/>
      <c r="Y191" s="530"/>
      <c r="Z191" s="531"/>
      <c r="AA191" s="179"/>
    </row>
    <row r="192" spans="1:27" ht="12.95" customHeight="1">
      <c r="B192" s="420"/>
      <c r="C192" s="386"/>
      <c r="D192" s="386"/>
      <c r="E192" s="386"/>
      <c r="F192" s="386"/>
      <c r="G192" s="386"/>
      <c r="H192" s="386"/>
      <c r="I192" s="386"/>
      <c r="J192" s="386"/>
      <c r="K192" s="386"/>
      <c r="L192" s="386"/>
      <c r="M192" s="386"/>
      <c r="N192" s="386"/>
      <c r="O192" s="386"/>
      <c r="P192" s="386"/>
      <c r="Q192" s="386"/>
      <c r="R192" s="386"/>
      <c r="S192" s="386"/>
      <c r="T192" s="386"/>
      <c r="U192" s="386"/>
      <c r="V192" s="386"/>
      <c r="W192" s="386"/>
      <c r="X192" s="386"/>
      <c r="Y192" s="424"/>
      <c r="Z192" s="424"/>
      <c r="AA192" s="424"/>
    </row>
    <row r="193" spans="1:27" s="174" customFormat="1" ht="20.100000000000001" customHeight="1">
      <c r="A193" s="177" t="s">
        <v>303</v>
      </c>
      <c r="B193" s="194"/>
      <c r="C193" s="195"/>
      <c r="D193" s="195"/>
      <c r="E193" s="195"/>
      <c r="F193" s="195"/>
      <c r="G193" s="195"/>
      <c r="H193" s="195"/>
      <c r="I193" s="195"/>
      <c r="J193" s="196"/>
      <c r="K193" s="196"/>
      <c r="L193" s="196"/>
      <c r="M193" s="196"/>
      <c r="N193" s="196"/>
      <c r="O193" s="196"/>
      <c r="P193" s="196"/>
      <c r="Q193" s="196"/>
      <c r="R193" s="196"/>
      <c r="S193" s="196"/>
      <c r="T193" s="196"/>
      <c r="U193" s="196"/>
      <c r="V193" s="196"/>
      <c r="W193" s="196"/>
      <c r="X193" s="196"/>
      <c r="Y193" s="197"/>
      <c r="Z193" s="197"/>
      <c r="AA193" s="197"/>
    </row>
    <row r="194" spans="1:27" s="170" customFormat="1" ht="18" customHeight="1">
      <c r="A194" s="519" t="s">
        <v>217</v>
      </c>
      <c r="B194" s="520" t="s">
        <v>745</v>
      </c>
      <c r="C194" s="521"/>
      <c r="D194" s="521"/>
      <c r="E194" s="521"/>
      <c r="F194" s="521"/>
      <c r="G194" s="521"/>
      <c r="H194" s="521"/>
      <c r="I194" s="521"/>
      <c r="J194" s="521"/>
      <c r="K194" s="521"/>
      <c r="L194" s="521"/>
      <c r="M194" s="521"/>
      <c r="N194" s="521"/>
      <c r="O194" s="521"/>
      <c r="P194" s="521"/>
      <c r="Q194" s="521"/>
      <c r="R194" s="521"/>
      <c r="S194" s="521"/>
      <c r="T194" s="521"/>
      <c r="U194" s="521"/>
      <c r="V194" s="521"/>
      <c r="W194" s="522"/>
      <c r="X194" s="526"/>
      <c r="Y194" s="527"/>
      <c r="Z194" s="528"/>
      <c r="AA194" s="179"/>
    </row>
    <row r="195" spans="1:27" s="170" customFormat="1" ht="18" customHeight="1">
      <c r="A195" s="518"/>
      <c r="B195" s="523"/>
      <c r="C195" s="524"/>
      <c r="D195" s="524"/>
      <c r="E195" s="524"/>
      <c r="F195" s="524"/>
      <c r="G195" s="524"/>
      <c r="H195" s="524"/>
      <c r="I195" s="524"/>
      <c r="J195" s="524"/>
      <c r="K195" s="524"/>
      <c r="L195" s="524"/>
      <c r="M195" s="524"/>
      <c r="N195" s="524"/>
      <c r="O195" s="524"/>
      <c r="P195" s="524"/>
      <c r="Q195" s="524"/>
      <c r="R195" s="524"/>
      <c r="S195" s="524"/>
      <c r="T195" s="524"/>
      <c r="U195" s="524"/>
      <c r="V195" s="524"/>
      <c r="W195" s="525"/>
      <c r="X195" s="529"/>
      <c r="Y195" s="530"/>
      <c r="Z195" s="531"/>
      <c r="AA195" s="179"/>
    </row>
    <row r="196" spans="1:27" s="170" customFormat="1" ht="23.25" customHeight="1">
      <c r="A196" s="519" t="s">
        <v>239</v>
      </c>
      <c r="B196" s="520" t="s">
        <v>746</v>
      </c>
      <c r="C196" s="521"/>
      <c r="D196" s="521"/>
      <c r="E196" s="521"/>
      <c r="F196" s="521"/>
      <c r="G196" s="521"/>
      <c r="H196" s="521"/>
      <c r="I196" s="521"/>
      <c r="J196" s="521"/>
      <c r="K196" s="521"/>
      <c r="L196" s="521"/>
      <c r="M196" s="521"/>
      <c r="N196" s="521"/>
      <c r="O196" s="521"/>
      <c r="P196" s="521"/>
      <c r="Q196" s="521"/>
      <c r="R196" s="521"/>
      <c r="S196" s="521"/>
      <c r="T196" s="521"/>
      <c r="U196" s="521"/>
      <c r="V196" s="521"/>
      <c r="W196" s="522"/>
      <c r="X196" s="526"/>
      <c r="Y196" s="527"/>
      <c r="Z196" s="528"/>
      <c r="AA196" s="179"/>
    </row>
    <row r="197" spans="1:27" s="170" customFormat="1" ht="23.25" customHeight="1">
      <c r="A197" s="518"/>
      <c r="B197" s="523"/>
      <c r="C197" s="524"/>
      <c r="D197" s="524"/>
      <c r="E197" s="524"/>
      <c r="F197" s="524"/>
      <c r="G197" s="524"/>
      <c r="H197" s="524"/>
      <c r="I197" s="524"/>
      <c r="J197" s="524"/>
      <c r="K197" s="524"/>
      <c r="L197" s="524"/>
      <c r="M197" s="524"/>
      <c r="N197" s="524"/>
      <c r="O197" s="524"/>
      <c r="P197" s="524"/>
      <c r="Q197" s="524"/>
      <c r="R197" s="524"/>
      <c r="S197" s="524"/>
      <c r="T197" s="524"/>
      <c r="U197" s="524"/>
      <c r="V197" s="524"/>
      <c r="W197" s="525"/>
      <c r="X197" s="529"/>
      <c r="Y197" s="530"/>
      <c r="Z197" s="531"/>
      <c r="AA197" s="179"/>
    </row>
    <row r="198" spans="1:27" ht="12.95" customHeight="1">
      <c r="B198" s="420"/>
      <c r="C198" s="386"/>
      <c r="D198" s="386"/>
      <c r="E198" s="386"/>
      <c r="F198" s="386"/>
      <c r="G198" s="386"/>
      <c r="H198" s="386"/>
      <c r="I198" s="386"/>
      <c r="J198" s="386"/>
      <c r="K198" s="386"/>
      <c r="L198" s="386"/>
      <c r="M198" s="386"/>
      <c r="N198" s="386"/>
      <c r="O198" s="386"/>
      <c r="P198" s="386"/>
      <c r="Q198" s="386"/>
      <c r="R198" s="386"/>
      <c r="S198" s="386"/>
      <c r="T198" s="386"/>
      <c r="U198" s="386"/>
      <c r="V198" s="386"/>
      <c r="W198" s="386"/>
      <c r="X198" s="386"/>
      <c r="Y198" s="424"/>
      <c r="Z198" s="424"/>
      <c r="AA198" s="424"/>
    </row>
    <row r="199" spans="1:27" s="174" customFormat="1" ht="20.100000000000001" customHeight="1">
      <c r="A199" s="177" t="s">
        <v>304</v>
      </c>
      <c r="B199" s="194"/>
      <c r="C199" s="195"/>
      <c r="D199" s="195"/>
      <c r="E199" s="195"/>
      <c r="F199" s="195"/>
      <c r="G199" s="195"/>
      <c r="H199" s="195"/>
      <c r="I199" s="195"/>
      <c r="J199" s="196"/>
      <c r="K199" s="196"/>
      <c r="L199" s="196"/>
      <c r="M199" s="196"/>
      <c r="N199" s="196"/>
      <c r="O199" s="196"/>
      <c r="P199" s="196"/>
      <c r="Q199" s="196"/>
      <c r="R199" s="196"/>
      <c r="S199" s="196"/>
      <c r="T199" s="196"/>
      <c r="U199" s="196"/>
      <c r="V199" s="196"/>
      <c r="W199" s="196"/>
      <c r="X199" s="196"/>
      <c r="Y199" s="197"/>
      <c r="Z199" s="197"/>
      <c r="AA199" s="197"/>
    </row>
    <row r="200" spans="1:27" s="170" customFormat="1" ht="36" customHeight="1">
      <c r="A200" s="519" t="s">
        <v>217</v>
      </c>
      <c r="B200" s="520" t="s">
        <v>305</v>
      </c>
      <c r="C200" s="521"/>
      <c r="D200" s="521"/>
      <c r="E200" s="521"/>
      <c r="F200" s="521"/>
      <c r="G200" s="521"/>
      <c r="H200" s="521"/>
      <c r="I200" s="521"/>
      <c r="J200" s="521"/>
      <c r="K200" s="521"/>
      <c r="L200" s="521"/>
      <c r="M200" s="521"/>
      <c r="N200" s="521"/>
      <c r="O200" s="521"/>
      <c r="P200" s="521"/>
      <c r="Q200" s="521"/>
      <c r="R200" s="521"/>
      <c r="S200" s="521"/>
      <c r="T200" s="521"/>
      <c r="U200" s="521"/>
      <c r="V200" s="521"/>
      <c r="W200" s="522"/>
      <c r="X200" s="526"/>
      <c r="Y200" s="527"/>
      <c r="Z200" s="528"/>
      <c r="AA200" s="179"/>
    </row>
    <row r="201" spans="1:27" s="170" customFormat="1" ht="36" customHeight="1">
      <c r="A201" s="518"/>
      <c r="B201" s="523"/>
      <c r="C201" s="524"/>
      <c r="D201" s="524"/>
      <c r="E201" s="524"/>
      <c r="F201" s="524"/>
      <c r="G201" s="524"/>
      <c r="H201" s="524"/>
      <c r="I201" s="524"/>
      <c r="J201" s="524"/>
      <c r="K201" s="524"/>
      <c r="L201" s="524"/>
      <c r="M201" s="524"/>
      <c r="N201" s="524"/>
      <c r="O201" s="524"/>
      <c r="P201" s="524"/>
      <c r="Q201" s="524"/>
      <c r="R201" s="524"/>
      <c r="S201" s="524"/>
      <c r="T201" s="524"/>
      <c r="U201" s="524"/>
      <c r="V201" s="524"/>
      <c r="W201" s="525"/>
      <c r="X201" s="529"/>
      <c r="Y201" s="530"/>
      <c r="Z201" s="531"/>
      <c r="AA201" s="179"/>
    </row>
    <row r="202" spans="1:27" ht="12.95" customHeight="1">
      <c r="B202" s="420"/>
      <c r="C202" s="386"/>
      <c r="D202" s="386"/>
      <c r="E202" s="386"/>
      <c r="F202" s="386"/>
      <c r="G202" s="386"/>
      <c r="H202" s="386"/>
      <c r="I202" s="386"/>
      <c r="J202" s="386"/>
      <c r="K202" s="386"/>
      <c r="L202" s="386"/>
      <c r="M202" s="386"/>
      <c r="N202" s="386"/>
      <c r="O202" s="386"/>
      <c r="P202" s="386"/>
      <c r="Q202" s="386"/>
      <c r="R202" s="386"/>
      <c r="S202" s="386"/>
      <c r="T202" s="386"/>
      <c r="U202" s="386"/>
      <c r="V202" s="386"/>
      <c r="W202" s="386"/>
      <c r="X202" s="386"/>
      <c r="Y202" s="424"/>
      <c r="Z202" s="424"/>
      <c r="AA202" s="424"/>
    </row>
    <row r="203" spans="1:27" s="174" customFormat="1" ht="20.100000000000001" customHeight="1">
      <c r="A203" s="177" t="s">
        <v>306</v>
      </c>
      <c r="B203" s="194"/>
      <c r="C203" s="195"/>
      <c r="D203" s="195"/>
      <c r="E203" s="195"/>
      <c r="F203" s="195"/>
      <c r="G203" s="195"/>
      <c r="H203" s="195"/>
      <c r="I203" s="195"/>
      <c r="J203" s="196"/>
      <c r="K203" s="196"/>
      <c r="L203" s="196"/>
      <c r="M203" s="196"/>
      <c r="N203" s="196"/>
      <c r="O203" s="196"/>
      <c r="P203" s="196"/>
      <c r="Q203" s="196"/>
      <c r="R203" s="196"/>
      <c r="S203" s="196"/>
      <c r="T203" s="196"/>
      <c r="U203" s="196"/>
      <c r="V203" s="196"/>
      <c r="W203" s="196"/>
      <c r="X203" s="196"/>
      <c r="Y203" s="197"/>
      <c r="Z203" s="197"/>
      <c r="AA203" s="197"/>
    </row>
    <row r="204" spans="1:27" s="170" customFormat="1" ht="17.25" customHeight="1">
      <c r="A204" s="519" t="s">
        <v>217</v>
      </c>
      <c r="B204" s="520" t="s">
        <v>307</v>
      </c>
      <c r="C204" s="521"/>
      <c r="D204" s="521"/>
      <c r="E204" s="521"/>
      <c r="F204" s="521"/>
      <c r="G204" s="521"/>
      <c r="H204" s="521"/>
      <c r="I204" s="521"/>
      <c r="J204" s="521"/>
      <c r="K204" s="521"/>
      <c r="L204" s="521"/>
      <c r="M204" s="521"/>
      <c r="N204" s="521"/>
      <c r="O204" s="521"/>
      <c r="P204" s="521"/>
      <c r="Q204" s="521"/>
      <c r="R204" s="521"/>
      <c r="S204" s="521"/>
      <c r="T204" s="521"/>
      <c r="U204" s="521"/>
      <c r="V204" s="521"/>
      <c r="W204" s="522"/>
      <c r="X204" s="526"/>
      <c r="Y204" s="527"/>
      <c r="Z204" s="528"/>
      <c r="AA204" s="179"/>
    </row>
    <row r="205" spans="1:27" s="170" customFormat="1" ht="17.25" customHeight="1">
      <c r="A205" s="518"/>
      <c r="B205" s="523"/>
      <c r="C205" s="524"/>
      <c r="D205" s="524"/>
      <c r="E205" s="524"/>
      <c r="F205" s="524"/>
      <c r="G205" s="524"/>
      <c r="H205" s="524"/>
      <c r="I205" s="524"/>
      <c r="J205" s="524"/>
      <c r="K205" s="524"/>
      <c r="L205" s="524"/>
      <c r="M205" s="524"/>
      <c r="N205" s="524"/>
      <c r="O205" s="524"/>
      <c r="P205" s="524"/>
      <c r="Q205" s="524"/>
      <c r="R205" s="524"/>
      <c r="S205" s="524"/>
      <c r="T205" s="524"/>
      <c r="U205" s="524"/>
      <c r="V205" s="524"/>
      <c r="W205" s="525"/>
      <c r="X205" s="529"/>
      <c r="Y205" s="530"/>
      <c r="Z205" s="531"/>
      <c r="AA205" s="179"/>
    </row>
    <row r="206" spans="1:27" s="170" customFormat="1" ht="17.25" customHeight="1">
      <c r="A206" s="519" t="s">
        <v>239</v>
      </c>
      <c r="B206" s="520" t="s">
        <v>747</v>
      </c>
      <c r="C206" s="521"/>
      <c r="D206" s="521"/>
      <c r="E206" s="521"/>
      <c r="F206" s="521"/>
      <c r="G206" s="521"/>
      <c r="H206" s="521"/>
      <c r="I206" s="521"/>
      <c r="J206" s="521"/>
      <c r="K206" s="521"/>
      <c r="L206" s="521"/>
      <c r="M206" s="521"/>
      <c r="N206" s="521"/>
      <c r="O206" s="521"/>
      <c r="P206" s="521"/>
      <c r="Q206" s="521"/>
      <c r="R206" s="521"/>
      <c r="S206" s="521"/>
      <c r="T206" s="521"/>
      <c r="U206" s="521"/>
      <c r="V206" s="521"/>
      <c r="W206" s="522"/>
      <c r="X206" s="526"/>
      <c r="Y206" s="527"/>
      <c r="Z206" s="528"/>
      <c r="AA206" s="179"/>
    </row>
    <row r="207" spans="1:27" s="170" customFormat="1" ht="17.25" customHeight="1">
      <c r="A207" s="518"/>
      <c r="B207" s="523"/>
      <c r="C207" s="524"/>
      <c r="D207" s="524"/>
      <c r="E207" s="524"/>
      <c r="F207" s="524"/>
      <c r="G207" s="524"/>
      <c r="H207" s="524"/>
      <c r="I207" s="524"/>
      <c r="J207" s="524"/>
      <c r="K207" s="524"/>
      <c r="L207" s="524"/>
      <c r="M207" s="524"/>
      <c r="N207" s="524"/>
      <c r="O207" s="524"/>
      <c r="P207" s="524"/>
      <c r="Q207" s="524"/>
      <c r="R207" s="524"/>
      <c r="S207" s="524"/>
      <c r="T207" s="524"/>
      <c r="U207" s="524"/>
      <c r="V207" s="524"/>
      <c r="W207" s="525"/>
      <c r="X207" s="529"/>
      <c r="Y207" s="530"/>
      <c r="Z207" s="531"/>
      <c r="AA207" s="179"/>
    </row>
    <row r="208" spans="1:27" s="175" customFormat="1" ht="12.95" customHeight="1">
      <c r="A208" s="450"/>
      <c r="B208" s="420"/>
      <c r="C208" s="386"/>
      <c r="D208" s="386"/>
      <c r="E208" s="386"/>
      <c r="F208" s="386"/>
      <c r="G208" s="386"/>
      <c r="H208" s="386"/>
      <c r="I208" s="386"/>
      <c r="J208" s="386"/>
      <c r="K208" s="386"/>
      <c r="L208" s="386"/>
      <c r="M208" s="386"/>
      <c r="N208" s="386"/>
      <c r="O208" s="386"/>
      <c r="P208" s="386"/>
      <c r="Q208" s="386"/>
      <c r="R208" s="386"/>
      <c r="S208" s="386"/>
      <c r="T208" s="386"/>
      <c r="U208" s="386"/>
      <c r="V208" s="386"/>
      <c r="W208" s="386"/>
      <c r="X208" s="386"/>
      <c r="Y208" s="424"/>
      <c r="Z208" s="424"/>
      <c r="AA208" s="424"/>
    </row>
    <row r="209" spans="1:27" s="174" customFormat="1" ht="20.100000000000001" customHeight="1">
      <c r="A209" s="177" t="s">
        <v>308</v>
      </c>
      <c r="B209" s="194"/>
      <c r="C209" s="195"/>
      <c r="D209" s="195"/>
      <c r="E209" s="195"/>
      <c r="F209" s="195"/>
      <c r="G209" s="195"/>
      <c r="H209" s="195"/>
      <c r="I209" s="195"/>
      <c r="J209" s="196"/>
      <c r="K209" s="196"/>
      <c r="L209" s="196"/>
      <c r="M209" s="196"/>
      <c r="N209" s="196"/>
      <c r="O209" s="196"/>
      <c r="P209" s="196"/>
      <c r="Q209" s="196"/>
      <c r="R209" s="196"/>
      <c r="S209" s="196"/>
      <c r="T209" s="196"/>
      <c r="U209" s="196"/>
      <c r="V209" s="196"/>
      <c r="W209" s="196"/>
      <c r="X209" s="196"/>
      <c r="Y209" s="197"/>
      <c r="Z209" s="197"/>
      <c r="AA209" s="197"/>
    </row>
    <row r="210" spans="1:27" s="170" customFormat="1" ht="36" customHeight="1">
      <c r="A210" s="519" t="s">
        <v>217</v>
      </c>
      <c r="B210" s="520" t="s">
        <v>309</v>
      </c>
      <c r="C210" s="521"/>
      <c r="D210" s="521"/>
      <c r="E210" s="521"/>
      <c r="F210" s="521"/>
      <c r="G210" s="521"/>
      <c r="H210" s="521"/>
      <c r="I210" s="521"/>
      <c r="J210" s="521"/>
      <c r="K210" s="521"/>
      <c r="L210" s="521"/>
      <c r="M210" s="521"/>
      <c r="N210" s="521"/>
      <c r="O210" s="521"/>
      <c r="P210" s="521"/>
      <c r="Q210" s="521"/>
      <c r="R210" s="521"/>
      <c r="S210" s="521"/>
      <c r="T210" s="521"/>
      <c r="U210" s="521"/>
      <c r="V210" s="521"/>
      <c r="W210" s="522"/>
      <c r="X210" s="526"/>
      <c r="Y210" s="527"/>
      <c r="Z210" s="528"/>
      <c r="AA210" s="179"/>
    </row>
    <row r="211" spans="1:27" s="170" customFormat="1" ht="36" customHeight="1">
      <c r="A211" s="518"/>
      <c r="B211" s="523"/>
      <c r="C211" s="524"/>
      <c r="D211" s="524"/>
      <c r="E211" s="524"/>
      <c r="F211" s="524"/>
      <c r="G211" s="524"/>
      <c r="H211" s="524"/>
      <c r="I211" s="524"/>
      <c r="J211" s="524"/>
      <c r="K211" s="524"/>
      <c r="L211" s="524"/>
      <c r="M211" s="524"/>
      <c r="N211" s="524"/>
      <c r="O211" s="524"/>
      <c r="P211" s="524"/>
      <c r="Q211" s="524"/>
      <c r="R211" s="524"/>
      <c r="S211" s="524"/>
      <c r="T211" s="524"/>
      <c r="U211" s="524"/>
      <c r="V211" s="524"/>
      <c r="W211" s="525"/>
      <c r="X211" s="529"/>
      <c r="Y211" s="530"/>
      <c r="Z211" s="531"/>
      <c r="AA211" s="179"/>
    </row>
    <row r="212" spans="1:27" s="175" customFormat="1" ht="12.75" customHeight="1">
      <c r="A212" s="450"/>
      <c r="B212" s="420"/>
      <c r="C212" s="386"/>
      <c r="D212" s="386"/>
      <c r="E212" s="386"/>
      <c r="F212" s="386"/>
      <c r="G212" s="386"/>
      <c r="H212" s="386"/>
      <c r="I212" s="386"/>
      <c r="J212" s="386"/>
      <c r="K212" s="386"/>
      <c r="L212" s="386"/>
      <c r="M212" s="386"/>
      <c r="N212" s="386"/>
      <c r="O212" s="386"/>
      <c r="P212" s="386"/>
      <c r="Q212" s="386"/>
      <c r="R212" s="386"/>
      <c r="S212" s="386"/>
      <c r="T212" s="386"/>
      <c r="U212" s="386"/>
      <c r="V212" s="386"/>
      <c r="W212" s="386"/>
      <c r="X212" s="386"/>
      <c r="Y212" s="424"/>
      <c r="Z212" s="424"/>
      <c r="AA212" s="424"/>
    </row>
    <row r="213" spans="1:27" s="175" customFormat="1" ht="21" customHeight="1">
      <c r="A213" s="177" t="s">
        <v>310</v>
      </c>
      <c r="B213" s="450"/>
      <c r="C213" s="450"/>
      <c r="D213" s="450"/>
      <c r="E213" s="450"/>
      <c r="F213" s="450"/>
      <c r="G213" s="450"/>
      <c r="H213" s="450"/>
      <c r="I213" s="450"/>
      <c r="J213" s="450"/>
      <c r="K213" s="450"/>
      <c r="L213" s="450"/>
      <c r="M213" s="450"/>
      <c r="N213" s="450"/>
      <c r="O213" s="450"/>
      <c r="P213" s="450"/>
      <c r="Q213" s="450"/>
      <c r="R213" s="450"/>
      <c r="S213" s="450"/>
      <c r="T213" s="450"/>
      <c r="U213" s="450"/>
      <c r="V213" s="450"/>
      <c r="W213" s="450"/>
      <c r="X213" s="450"/>
      <c r="Y213" s="197"/>
      <c r="Z213" s="197"/>
      <c r="AA213" s="197"/>
    </row>
    <row r="214" spans="1:27" s="170" customFormat="1" ht="27" customHeight="1">
      <c r="A214" s="519" t="s">
        <v>217</v>
      </c>
      <c r="B214" s="520" t="s">
        <v>311</v>
      </c>
      <c r="C214" s="521"/>
      <c r="D214" s="521"/>
      <c r="E214" s="521"/>
      <c r="F214" s="521"/>
      <c r="G214" s="521"/>
      <c r="H214" s="521"/>
      <c r="I214" s="521"/>
      <c r="J214" s="521"/>
      <c r="K214" s="521"/>
      <c r="L214" s="521"/>
      <c r="M214" s="521"/>
      <c r="N214" s="521"/>
      <c r="O214" s="521"/>
      <c r="P214" s="521"/>
      <c r="Q214" s="521"/>
      <c r="R214" s="521"/>
      <c r="S214" s="521"/>
      <c r="T214" s="521"/>
      <c r="U214" s="521"/>
      <c r="V214" s="521"/>
      <c r="W214" s="522"/>
      <c r="X214" s="526"/>
      <c r="Y214" s="527"/>
      <c r="Z214" s="528"/>
      <c r="AA214" s="179"/>
    </row>
    <row r="215" spans="1:27" s="170" customFormat="1" ht="27" customHeight="1">
      <c r="A215" s="518"/>
      <c r="B215" s="523"/>
      <c r="C215" s="524"/>
      <c r="D215" s="524"/>
      <c r="E215" s="524"/>
      <c r="F215" s="524"/>
      <c r="G215" s="524"/>
      <c r="H215" s="524"/>
      <c r="I215" s="524"/>
      <c r="J215" s="524"/>
      <c r="K215" s="524"/>
      <c r="L215" s="524"/>
      <c r="M215" s="524"/>
      <c r="N215" s="524"/>
      <c r="O215" s="524"/>
      <c r="P215" s="524"/>
      <c r="Q215" s="524"/>
      <c r="R215" s="524"/>
      <c r="S215" s="524"/>
      <c r="T215" s="524"/>
      <c r="U215" s="524"/>
      <c r="V215" s="524"/>
      <c r="W215" s="525"/>
      <c r="X215" s="529"/>
      <c r="Y215" s="530"/>
      <c r="Z215" s="531"/>
      <c r="AA215" s="179"/>
    </row>
    <row r="216" spans="1:27" s="170" customFormat="1" ht="27" customHeight="1">
      <c r="A216" s="519" t="s">
        <v>239</v>
      </c>
      <c r="B216" s="520" t="s">
        <v>312</v>
      </c>
      <c r="C216" s="521"/>
      <c r="D216" s="521"/>
      <c r="E216" s="521"/>
      <c r="F216" s="521"/>
      <c r="G216" s="521"/>
      <c r="H216" s="521"/>
      <c r="I216" s="521"/>
      <c r="J216" s="521"/>
      <c r="K216" s="521"/>
      <c r="L216" s="521"/>
      <c r="M216" s="521"/>
      <c r="N216" s="521"/>
      <c r="O216" s="521"/>
      <c r="P216" s="521"/>
      <c r="Q216" s="521"/>
      <c r="R216" s="521"/>
      <c r="S216" s="521"/>
      <c r="T216" s="521"/>
      <c r="U216" s="521"/>
      <c r="V216" s="521"/>
      <c r="W216" s="522"/>
      <c r="X216" s="526"/>
      <c r="Y216" s="527"/>
      <c r="Z216" s="528"/>
      <c r="AA216" s="179"/>
    </row>
    <row r="217" spans="1:27" s="170" customFormat="1" ht="27" customHeight="1">
      <c r="A217" s="518"/>
      <c r="B217" s="523"/>
      <c r="C217" s="524"/>
      <c r="D217" s="524"/>
      <c r="E217" s="524"/>
      <c r="F217" s="524"/>
      <c r="G217" s="524"/>
      <c r="H217" s="524"/>
      <c r="I217" s="524"/>
      <c r="J217" s="524"/>
      <c r="K217" s="524"/>
      <c r="L217" s="524"/>
      <c r="M217" s="524"/>
      <c r="N217" s="524"/>
      <c r="O217" s="524"/>
      <c r="P217" s="524"/>
      <c r="Q217" s="524"/>
      <c r="R217" s="524"/>
      <c r="S217" s="524"/>
      <c r="T217" s="524"/>
      <c r="U217" s="524"/>
      <c r="V217" s="524"/>
      <c r="W217" s="525"/>
      <c r="X217" s="529"/>
      <c r="Y217" s="530"/>
      <c r="Z217" s="531"/>
      <c r="AA217" s="179"/>
    </row>
    <row r="218" spans="1:27" s="170" customFormat="1" ht="18" customHeight="1">
      <c r="A218" s="519" t="s">
        <v>245</v>
      </c>
      <c r="B218" s="520" t="s">
        <v>313</v>
      </c>
      <c r="C218" s="521"/>
      <c r="D218" s="521"/>
      <c r="E218" s="521"/>
      <c r="F218" s="521"/>
      <c r="G218" s="521"/>
      <c r="H218" s="521"/>
      <c r="I218" s="521"/>
      <c r="J218" s="521"/>
      <c r="K218" s="521"/>
      <c r="L218" s="521"/>
      <c r="M218" s="521"/>
      <c r="N218" s="521"/>
      <c r="O218" s="521"/>
      <c r="P218" s="521"/>
      <c r="Q218" s="521"/>
      <c r="R218" s="521"/>
      <c r="S218" s="521"/>
      <c r="T218" s="521"/>
      <c r="U218" s="521"/>
      <c r="V218" s="521"/>
      <c r="W218" s="522"/>
      <c r="X218" s="526"/>
      <c r="Y218" s="527"/>
      <c r="Z218" s="528"/>
      <c r="AA218" s="179"/>
    </row>
    <row r="219" spans="1:27" s="170" customFormat="1" ht="18" customHeight="1">
      <c r="A219" s="518"/>
      <c r="B219" s="523"/>
      <c r="C219" s="524"/>
      <c r="D219" s="524"/>
      <c r="E219" s="524"/>
      <c r="F219" s="524"/>
      <c r="G219" s="524"/>
      <c r="H219" s="524"/>
      <c r="I219" s="524"/>
      <c r="J219" s="524"/>
      <c r="K219" s="524"/>
      <c r="L219" s="524"/>
      <c r="M219" s="524"/>
      <c r="N219" s="524"/>
      <c r="O219" s="524"/>
      <c r="P219" s="524"/>
      <c r="Q219" s="524"/>
      <c r="R219" s="524"/>
      <c r="S219" s="524"/>
      <c r="T219" s="524"/>
      <c r="U219" s="524"/>
      <c r="V219" s="524"/>
      <c r="W219" s="525"/>
      <c r="X219" s="529"/>
      <c r="Y219" s="530"/>
      <c r="Z219" s="531"/>
      <c r="AA219" s="179"/>
    </row>
    <row r="220" spans="1:27" s="170" customFormat="1" ht="12.75" customHeight="1">
      <c r="A220" s="929" t="s">
        <v>314</v>
      </c>
      <c r="B220" s="520" t="s">
        <v>951</v>
      </c>
      <c r="C220" s="596"/>
      <c r="D220" s="596"/>
      <c r="E220" s="596"/>
      <c r="F220" s="596"/>
      <c r="G220" s="596"/>
      <c r="H220" s="596"/>
      <c r="I220" s="596"/>
      <c r="J220" s="596"/>
      <c r="K220" s="596"/>
      <c r="L220" s="596"/>
      <c r="M220" s="596"/>
      <c r="N220" s="596"/>
      <c r="O220" s="596"/>
      <c r="P220" s="596"/>
      <c r="Q220" s="596"/>
      <c r="R220" s="596"/>
      <c r="S220" s="596"/>
      <c r="T220" s="596"/>
      <c r="U220" s="596"/>
      <c r="V220" s="596"/>
      <c r="W220" s="596"/>
      <c r="X220" s="932"/>
      <c r="Y220" s="933"/>
      <c r="Z220" s="934"/>
      <c r="AA220" s="179"/>
    </row>
    <row r="221" spans="1:27" s="170" customFormat="1" ht="12.75" customHeight="1">
      <c r="A221" s="930"/>
      <c r="B221" s="826"/>
      <c r="C221" s="789"/>
      <c r="D221" s="789"/>
      <c r="E221" s="789"/>
      <c r="F221" s="789"/>
      <c r="G221" s="789"/>
      <c r="H221" s="789"/>
      <c r="I221" s="789"/>
      <c r="J221" s="789"/>
      <c r="K221" s="789"/>
      <c r="L221" s="789"/>
      <c r="M221" s="789"/>
      <c r="N221" s="789"/>
      <c r="O221" s="789"/>
      <c r="P221" s="789"/>
      <c r="Q221" s="789"/>
      <c r="R221" s="789"/>
      <c r="S221" s="789"/>
      <c r="T221" s="789"/>
      <c r="U221" s="789"/>
      <c r="V221" s="789"/>
      <c r="W221" s="789"/>
      <c r="X221" s="935"/>
      <c r="Y221" s="936"/>
      <c r="Z221" s="937"/>
      <c r="AA221" s="179"/>
    </row>
    <row r="222" spans="1:27" s="170" customFormat="1" ht="25.5" customHeight="1">
      <c r="A222" s="930"/>
      <c r="B222" s="390"/>
      <c r="C222" s="173" t="s">
        <v>232</v>
      </c>
      <c r="D222" s="613" t="s">
        <v>315</v>
      </c>
      <c r="E222" s="613"/>
      <c r="F222" s="613"/>
      <c r="G222" s="613"/>
      <c r="H222" s="613"/>
      <c r="I222" s="613"/>
      <c r="J222" s="613"/>
      <c r="K222" s="613"/>
      <c r="L222" s="613"/>
      <c r="M222" s="613"/>
      <c r="N222" s="613"/>
      <c r="O222" s="613"/>
      <c r="P222" s="913"/>
      <c r="Q222" s="913"/>
      <c r="R222" s="913"/>
      <c r="S222" s="913"/>
      <c r="T222" s="913"/>
      <c r="U222" s="913"/>
      <c r="V222" s="913"/>
      <c r="W222" s="913"/>
      <c r="X222" s="535"/>
      <c r="Y222" s="538"/>
      <c r="Z222" s="539"/>
      <c r="AA222" s="179"/>
    </row>
    <row r="223" spans="1:27" s="170" customFormat="1" ht="25.5" customHeight="1">
      <c r="A223" s="930"/>
      <c r="B223" s="390"/>
      <c r="C223" s="173" t="s">
        <v>233</v>
      </c>
      <c r="D223" s="613" t="s">
        <v>316</v>
      </c>
      <c r="E223" s="613"/>
      <c r="F223" s="613"/>
      <c r="G223" s="613"/>
      <c r="H223" s="613"/>
      <c r="I223" s="613"/>
      <c r="J223" s="613"/>
      <c r="K223" s="613"/>
      <c r="L223" s="613"/>
      <c r="M223" s="613"/>
      <c r="N223" s="613"/>
      <c r="O223" s="613"/>
      <c r="P223" s="913"/>
      <c r="Q223" s="913"/>
      <c r="R223" s="913"/>
      <c r="S223" s="913"/>
      <c r="T223" s="913"/>
      <c r="U223" s="913"/>
      <c r="V223" s="913"/>
      <c r="W223" s="913"/>
      <c r="X223" s="375"/>
      <c r="Y223" s="394"/>
      <c r="Z223" s="395"/>
      <c r="AA223" s="179"/>
    </row>
    <row r="224" spans="1:27" s="170" customFormat="1" ht="25.5" customHeight="1">
      <c r="A224" s="930"/>
      <c r="B224" s="390"/>
      <c r="C224" s="173" t="s">
        <v>235</v>
      </c>
      <c r="D224" s="613" t="s">
        <v>317</v>
      </c>
      <c r="E224" s="613"/>
      <c r="F224" s="613"/>
      <c r="G224" s="613"/>
      <c r="H224" s="613"/>
      <c r="I224" s="613"/>
      <c r="J224" s="613"/>
      <c r="K224" s="613"/>
      <c r="L224" s="613"/>
      <c r="M224" s="613"/>
      <c r="N224" s="613"/>
      <c r="O224" s="613"/>
      <c r="P224" s="913"/>
      <c r="Q224" s="913"/>
      <c r="R224" s="913"/>
      <c r="S224" s="913"/>
      <c r="T224" s="913"/>
      <c r="U224" s="913"/>
      <c r="V224" s="913"/>
      <c r="W224" s="913"/>
      <c r="X224" s="535"/>
      <c r="Y224" s="549"/>
      <c r="Z224" s="550"/>
      <c r="AA224" s="179"/>
    </row>
    <row r="225" spans="1:27" s="170" customFormat="1" ht="25.5" customHeight="1">
      <c r="A225" s="930"/>
      <c r="B225" s="390"/>
      <c r="C225" s="173" t="s">
        <v>267</v>
      </c>
      <c r="D225" s="613" t="s">
        <v>318</v>
      </c>
      <c r="E225" s="613"/>
      <c r="F225" s="613"/>
      <c r="G225" s="613"/>
      <c r="H225" s="613"/>
      <c r="I225" s="613"/>
      <c r="J225" s="613"/>
      <c r="K225" s="613"/>
      <c r="L225" s="613"/>
      <c r="M225" s="613"/>
      <c r="N225" s="613"/>
      <c r="O225" s="613"/>
      <c r="P225" s="613"/>
      <c r="Q225" s="613"/>
      <c r="R225" s="613"/>
      <c r="S225" s="613"/>
      <c r="T225" s="613"/>
      <c r="U225" s="613"/>
      <c r="V225" s="613"/>
      <c r="W225" s="614"/>
      <c r="X225" s="535"/>
      <c r="Y225" s="538"/>
      <c r="Z225" s="539"/>
      <c r="AA225" s="179"/>
    </row>
    <row r="226" spans="1:27" s="170" customFormat="1" ht="33.75" customHeight="1">
      <c r="A226" s="941"/>
      <c r="B226" s="430"/>
      <c r="C226" s="431" t="s">
        <v>269</v>
      </c>
      <c r="D226" s="699" t="s">
        <v>319</v>
      </c>
      <c r="E226" s="699"/>
      <c r="F226" s="699"/>
      <c r="G226" s="699"/>
      <c r="H226" s="699"/>
      <c r="I226" s="699"/>
      <c r="J226" s="699"/>
      <c r="K226" s="699"/>
      <c r="L226" s="699"/>
      <c r="M226" s="699"/>
      <c r="N226" s="699"/>
      <c r="O226" s="699"/>
      <c r="P226" s="699"/>
      <c r="Q226" s="699"/>
      <c r="R226" s="699"/>
      <c r="S226" s="699"/>
      <c r="T226" s="699"/>
      <c r="U226" s="699"/>
      <c r="V226" s="699"/>
      <c r="W226" s="700"/>
      <c r="X226" s="938"/>
      <c r="Y226" s="939"/>
      <c r="Z226" s="940"/>
      <c r="AA226" s="179"/>
    </row>
    <row r="227" spans="1:27" s="175" customFormat="1" ht="12.95" customHeight="1">
      <c r="A227" s="450"/>
      <c r="B227" s="420"/>
      <c r="C227" s="386"/>
      <c r="D227" s="386"/>
      <c r="E227" s="386"/>
      <c r="F227" s="386"/>
      <c r="G227" s="386"/>
      <c r="H227" s="386"/>
      <c r="I227" s="386"/>
      <c r="J227" s="386"/>
      <c r="K227" s="386"/>
      <c r="L227" s="386"/>
      <c r="M227" s="386"/>
      <c r="N227" s="386"/>
      <c r="O227" s="386"/>
      <c r="P227" s="386"/>
      <c r="Q227" s="386"/>
      <c r="R227" s="386"/>
      <c r="S227" s="386"/>
      <c r="T227" s="386"/>
      <c r="U227" s="386"/>
      <c r="V227" s="386"/>
      <c r="W227" s="386"/>
      <c r="X227" s="386"/>
      <c r="Y227" s="424"/>
      <c r="Z227" s="424"/>
      <c r="AA227" s="424"/>
    </row>
    <row r="228" spans="1:27" s="175" customFormat="1" ht="21" customHeight="1">
      <c r="A228" s="177" t="s">
        <v>320</v>
      </c>
      <c r="B228" s="450"/>
      <c r="C228" s="450"/>
      <c r="D228" s="450"/>
      <c r="E228" s="450"/>
      <c r="F228" s="450"/>
      <c r="G228" s="450"/>
      <c r="H228" s="450"/>
      <c r="I228" s="450"/>
      <c r="J228" s="450"/>
      <c r="K228" s="450"/>
      <c r="L228" s="450"/>
      <c r="M228" s="450"/>
      <c r="N228" s="450"/>
      <c r="O228" s="450"/>
      <c r="P228" s="450"/>
      <c r="Q228" s="450"/>
      <c r="R228" s="450"/>
      <c r="S228" s="450"/>
      <c r="T228" s="450"/>
      <c r="U228" s="450"/>
      <c r="V228" s="450"/>
      <c r="W228" s="450"/>
      <c r="X228" s="450"/>
      <c r="Y228" s="197"/>
      <c r="Z228" s="197"/>
      <c r="AA228" s="197"/>
    </row>
    <row r="229" spans="1:27" s="170" customFormat="1" ht="31.5" customHeight="1">
      <c r="A229" s="587" t="s">
        <v>217</v>
      </c>
      <c r="B229" s="520" t="s">
        <v>321</v>
      </c>
      <c r="C229" s="521"/>
      <c r="D229" s="521"/>
      <c r="E229" s="521"/>
      <c r="F229" s="521"/>
      <c r="G229" s="521"/>
      <c r="H229" s="521"/>
      <c r="I229" s="521"/>
      <c r="J229" s="521"/>
      <c r="K229" s="521"/>
      <c r="L229" s="521"/>
      <c r="M229" s="521"/>
      <c r="N229" s="521"/>
      <c r="O229" s="521"/>
      <c r="P229" s="521"/>
      <c r="Q229" s="521"/>
      <c r="R229" s="521"/>
      <c r="S229" s="521"/>
      <c r="T229" s="521"/>
      <c r="U229" s="521"/>
      <c r="V229" s="521"/>
      <c r="W229" s="522"/>
      <c r="X229" s="526"/>
      <c r="Y229" s="527"/>
      <c r="Z229" s="528"/>
      <c r="AA229" s="179"/>
    </row>
    <row r="230" spans="1:27" s="170" customFormat="1" ht="31.5" customHeight="1">
      <c r="A230" s="588"/>
      <c r="B230" s="523"/>
      <c r="C230" s="524"/>
      <c r="D230" s="524"/>
      <c r="E230" s="524"/>
      <c r="F230" s="524"/>
      <c r="G230" s="524"/>
      <c r="H230" s="524"/>
      <c r="I230" s="524"/>
      <c r="J230" s="524"/>
      <c r="K230" s="524"/>
      <c r="L230" s="524"/>
      <c r="M230" s="524"/>
      <c r="N230" s="524"/>
      <c r="O230" s="524"/>
      <c r="P230" s="524"/>
      <c r="Q230" s="524"/>
      <c r="R230" s="524"/>
      <c r="S230" s="524"/>
      <c r="T230" s="524"/>
      <c r="U230" s="524"/>
      <c r="V230" s="524"/>
      <c r="W230" s="525"/>
      <c r="X230" s="529"/>
      <c r="Y230" s="530"/>
      <c r="Z230" s="531"/>
      <c r="AA230" s="179"/>
    </row>
    <row r="231" spans="1:27" s="170" customFormat="1" ht="24.75" customHeight="1">
      <c r="A231" s="587" t="s">
        <v>239</v>
      </c>
      <c r="B231" s="520" t="s">
        <v>952</v>
      </c>
      <c r="C231" s="521"/>
      <c r="D231" s="521"/>
      <c r="E231" s="521"/>
      <c r="F231" s="521"/>
      <c r="G231" s="521"/>
      <c r="H231" s="521"/>
      <c r="I231" s="521"/>
      <c r="J231" s="521"/>
      <c r="K231" s="521"/>
      <c r="L231" s="521"/>
      <c r="M231" s="521"/>
      <c r="N231" s="521"/>
      <c r="O231" s="521"/>
      <c r="P231" s="521"/>
      <c r="Q231" s="521"/>
      <c r="R231" s="521"/>
      <c r="S231" s="521"/>
      <c r="T231" s="521"/>
      <c r="U231" s="521"/>
      <c r="V231" s="521"/>
      <c r="W231" s="522"/>
      <c r="X231" s="526"/>
      <c r="Y231" s="527"/>
      <c r="Z231" s="528"/>
      <c r="AA231" s="179"/>
    </row>
    <row r="232" spans="1:27" s="170" customFormat="1" ht="24.75" customHeight="1">
      <c r="A232" s="588"/>
      <c r="B232" s="523"/>
      <c r="C232" s="524"/>
      <c r="D232" s="524"/>
      <c r="E232" s="524"/>
      <c r="F232" s="524"/>
      <c r="G232" s="524"/>
      <c r="H232" s="524"/>
      <c r="I232" s="524"/>
      <c r="J232" s="524"/>
      <c r="K232" s="524"/>
      <c r="L232" s="524"/>
      <c r="M232" s="524"/>
      <c r="N232" s="524"/>
      <c r="O232" s="524"/>
      <c r="P232" s="524"/>
      <c r="Q232" s="524"/>
      <c r="R232" s="524"/>
      <c r="S232" s="524"/>
      <c r="T232" s="524"/>
      <c r="U232" s="524"/>
      <c r="V232" s="524"/>
      <c r="W232" s="525"/>
      <c r="X232" s="529"/>
      <c r="Y232" s="530"/>
      <c r="Z232" s="531"/>
      <c r="AA232" s="179"/>
    </row>
    <row r="233" spans="1:27" s="170" customFormat="1" ht="25.5" customHeight="1">
      <c r="A233" s="929" t="s">
        <v>276</v>
      </c>
      <c r="B233" s="520" t="s">
        <v>748</v>
      </c>
      <c r="C233" s="596"/>
      <c r="D233" s="596"/>
      <c r="E233" s="596"/>
      <c r="F233" s="596"/>
      <c r="G233" s="596"/>
      <c r="H233" s="596"/>
      <c r="I233" s="596"/>
      <c r="J233" s="596"/>
      <c r="K233" s="596"/>
      <c r="L233" s="596"/>
      <c r="M233" s="596"/>
      <c r="N233" s="596"/>
      <c r="O233" s="596"/>
      <c r="P233" s="596"/>
      <c r="Q233" s="596"/>
      <c r="R233" s="596"/>
      <c r="S233" s="596"/>
      <c r="T233" s="596"/>
      <c r="U233" s="596"/>
      <c r="V233" s="596"/>
      <c r="W233" s="596"/>
      <c r="X233" s="932"/>
      <c r="Y233" s="933"/>
      <c r="Z233" s="934"/>
      <c r="AA233" s="179"/>
    </row>
    <row r="234" spans="1:27" s="170" customFormat="1" ht="25.5" customHeight="1">
      <c r="A234" s="930"/>
      <c r="B234" s="826"/>
      <c r="C234" s="789"/>
      <c r="D234" s="789"/>
      <c r="E234" s="789"/>
      <c r="F234" s="789"/>
      <c r="G234" s="789"/>
      <c r="H234" s="789"/>
      <c r="I234" s="789"/>
      <c r="J234" s="789"/>
      <c r="K234" s="789"/>
      <c r="L234" s="789"/>
      <c r="M234" s="789"/>
      <c r="N234" s="789"/>
      <c r="O234" s="789"/>
      <c r="P234" s="789"/>
      <c r="Q234" s="789"/>
      <c r="R234" s="789"/>
      <c r="S234" s="789"/>
      <c r="T234" s="789"/>
      <c r="U234" s="789"/>
      <c r="V234" s="789"/>
      <c r="W234" s="789"/>
      <c r="X234" s="935"/>
      <c r="Y234" s="936"/>
      <c r="Z234" s="937"/>
      <c r="AA234" s="179"/>
    </row>
    <row r="235" spans="1:27" s="170" customFormat="1" ht="31.5" customHeight="1">
      <c r="A235" s="930"/>
      <c r="B235" s="390"/>
      <c r="C235" s="173" t="s">
        <v>232</v>
      </c>
      <c r="D235" s="613" t="s">
        <v>322</v>
      </c>
      <c r="E235" s="613"/>
      <c r="F235" s="613"/>
      <c r="G235" s="613"/>
      <c r="H235" s="613"/>
      <c r="I235" s="613"/>
      <c r="J235" s="613"/>
      <c r="K235" s="613"/>
      <c r="L235" s="613"/>
      <c r="M235" s="613"/>
      <c r="N235" s="613"/>
      <c r="O235" s="613"/>
      <c r="P235" s="913"/>
      <c r="Q235" s="913"/>
      <c r="R235" s="913"/>
      <c r="S235" s="913"/>
      <c r="T235" s="913"/>
      <c r="U235" s="913"/>
      <c r="V235" s="913"/>
      <c r="W235" s="913"/>
      <c r="X235" s="535"/>
      <c r="Y235" s="538"/>
      <c r="Z235" s="539"/>
      <c r="AA235" s="179"/>
    </row>
    <row r="236" spans="1:27" s="170" customFormat="1" ht="48.75" customHeight="1">
      <c r="A236" s="930"/>
      <c r="B236" s="390"/>
      <c r="C236" s="173" t="s">
        <v>233</v>
      </c>
      <c r="D236" s="613" t="s">
        <v>1007</v>
      </c>
      <c r="E236" s="613"/>
      <c r="F236" s="613"/>
      <c r="G236" s="613"/>
      <c r="H236" s="613"/>
      <c r="I236" s="613"/>
      <c r="J236" s="613"/>
      <c r="K236" s="613"/>
      <c r="L236" s="613"/>
      <c r="M236" s="613"/>
      <c r="N236" s="613"/>
      <c r="O236" s="613"/>
      <c r="P236" s="913"/>
      <c r="Q236" s="913"/>
      <c r="R236" s="913"/>
      <c r="S236" s="913"/>
      <c r="T236" s="913"/>
      <c r="U236" s="913"/>
      <c r="V236" s="913"/>
      <c r="W236" s="913"/>
      <c r="X236" s="375"/>
      <c r="Y236" s="394"/>
      <c r="Z236" s="395"/>
      <c r="AA236" s="179"/>
    </row>
    <row r="237" spans="1:27" s="170" customFormat="1" ht="27" customHeight="1">
      <c r="A237" s="930"/>
      <c r="B237" s="390"/>
      <c r="C237" s="173" t="s">
        <v>235</v>
      </c>
      <c r="D237" s="613" t="s">
        <v>323</v>
      </c>
      <c r="E237" s="613"/>
      <c r="F237" s="613"/>
      <c r="G237" s="613"/>
      <c r="H237" s="613"/>
      <c r="I237" s="613"/>
      <c r="J237" s="613"/>
      <c r="K237" s="613"/>
      <c r="L237" s="613"/>
      <c r="M237" s="613"/>
      <c r="N237" s="613"/>
      <c r="O237" s="613"/>
      <c r="P237" s="913"/>
      <c r="Q237" s="913"/>
      <c r="R237" s="913"/>
      <c r="S237" s="913"/>
      <c r="T237" s="913"/>
      <c r="U237" s="913"/>
      <c r="V237" s="913"/>
      <c r="W237" s="913"/>
      <c r="X237" s="535"/>
      <c r="Y237" s="549"/>
      <c r="Z237" s="550"/>
      <c r="AA237" s="179"/>
    </row>
    <row r="238" spans="1:27" s="170" customFormat="1" ht="21.75" customHeight="1">
      <c r="A238" s="930"/>
      <c r="B238" s="390"/>
      <c r="C238" s="173" t="s">
        <v>267</v>
      </c>
      <c r="D238" s="613" t="s">
        <v>324</v>
      </c>
      <c r="E238" s="613"/>
      <c r="F238" s="613"/>
      <c r="G238" s="613"/>
      <c r="H238" s="613"/>
      <c r="I238" s="613"/>
      <c r="J238" s="613"/>
      <c r="K238" s="613"/>
      <c r="L238" s="613"/>
      <c r="M238" s="613"/>
      <c r="N238" s="613"/>
      <c r="O238" s="613"/>
      <c r="P238" s="613"/>
      <c r="Q238" s="613"/>
      <c r="R238" s="613"/>
      <c r="S238" s="613"/>
      <c r="T238" s="613"/>
      <c r="U238" s="613"/>
      <c r="V238" s="613"/>
      <c r="W238" s="614"/>
      <c r="X238" s="535"/>
      <c r="Y238" s="538"/>
      <c r="Z238" s="539"/>
      <c r="AA238" s="179"/>
    </row>
    <row r="239" spans="1:27" s="170" customFormat="1" ht="24" customHeight="1">
      <c r="A239" s="930"/>
      <c r="B239" s="390"/>
      <c r="C239" s="451" t="s">
        <v>269</v>
      </c>
      <c r="D239" s="926" t="s">
        <v>325</v>
      </c>
      <c r="E239" s="926"/>
      <c r="F239" s="926"/>
      <c r="G239" s="926"/>
      <c r="H239" s="926"/>
      <c r="I239" s="926"/>
      <c r="J239" s="926"/>
      <c r="K239" s="926"/>
      <c r="L239" s="926"/>
      <c r="M239" s="926"/>
      <c r="N239" s="926"/>
      <c r="O239" s="926"/>
      <c r="P239" s="926"/>
      <c r="Q239" s="926"/>
      <c r="R239" s="926"/>
      <c r="S239" s="926"/>
      <c r="T239" s="926"/>
      <c r="U239" s="926"/>
      <c r="V239" s="926"/>
      <c r="W239" s="927"/>
      <c r="X239" s="542"/>
      <c r="Y239" s="543"/>
      <c r="Z239" s="544"/>
      <c r="AA239" s="179"/>
    </row>
    <row r="240" spans="1:27" s="170" customFormat="1" ht="84.75" customHeight="1">
      <c r="A240" s="931"/>
      <c r="B240" s="390"/>
      <c r="C240" s="701" t="s">
        <v>953</v>
      </c>
      <c r="D240" s="684"/>
      <c r="E240" s="684"/>
      <c r="F240" s="684"/>
      <c r="G240" s="684"/>
      <c r="H240" s="684"/>
      <c r="I240" s="684"/>
      <c r="J240" s="684"/>
      <c r="K240" s="684"/>
      <c r="L240" s="684"/>
      <c r="M240" s="684"/>
      <c r="N240" s="684"/>
      <c r="O240" s="684"/>
      <c r="P240" s="684"/>
      <c r="Q240" s="684"/>
      <c r="R240" s="684"/>
      <c r="S240" s="684"/>
      <c r="T240" s="684"/>
      <c r="U240" s="684"/>
      <c r="V240" s="684"/>
      <c r="W240" s="685"/>
      <c r="X240" s="374"/>
      <c r="Y240" s="380"/>
      <c r="Z240" s="381"/>
      <c r="AA240" s="179"/>
    </row>
    <row r="241" spans="1:27" s="170" customFormat="1" ht="26.25" customHeight="1">
      <c r="A241" s="587" t="s">
        <v>279</v>
      </c>
      <c r="B241" s="520" t="s">
        <v>749</v>
      </c>
      <c r="C241" s="521"/>
      <c r="D241" s="521"/>
      <c r="E241" s="521"/>
      <c r="F241" s="521"/>
      <c r="G241" s="521"/>
      <c r="H241" s="521"/>
      <c r="I241" s="521"/>
      <c r="J241" s="521"/>
      <c r="K241" s="521"/>
      <c r="L241" s="521"/>
      <c r="M241" s="521"/>
      <c r="N241" s="521"/>
      <c r="O241" s="521"/>
      <c r="P241" s="521"/>
      <c r="Q241" s="521"/>
      <c r="R241" s="521"/>
      <c r="S241" s="521"/>
      <c r="T241" s="521"/>
      <c r="U241" s="521"/>
      <c r="V241" s="521"/>
      <c r="W241" s="522"/>
      <c r="X241" s="526"/>
      <c r="Y241" s="527"/>
      <c r="Z241" s="528"/>
      <c r="AA241" s="179"/>
    </row>
    <row r="242" spans="1:27" s="170" customFormat="1" ht="26.25" customHeight="1">
      <c r="A242" s="588"/>
      <c r="B242" s="523"/>
      <c r="C242" s="524"/>
      <c r="D242" s="524"/>
      <c r="E242" s="524"/>
      <c r="F242" s="524"/>
      <c r="G242" s="524"/>
      <c r="H242" s="524"/>
      <c r="I242" s="524"/>
      <c r="J242" s="524"/>
      <c r="K242" s="524"/>
      <c r="L242" s="524"/>
      <c r="M242" s="524"/>
      <c r="N242" s="524"/>
      <c r="O242" s="524"/>
      <c r="P242" s="524"/>
      <c r="Q242" s="524"/>
      <c r="R242" s="524"/>
      <c r="S242" s="524"/>
      <c r="T242" s="524"/>
      <c r="U242" s="524"/>
      <c r="V242" s="524"/>
      <c r="W242" s="525"/>
      <c r="X242" s="529"/>
      <c r="Y242" s="530"/>
      <c r="Z242" s="531"/>
      <c r="AA242" s="179"/>
    </row>
    <row r="243" spans="1:27" s="170" customFormat="1" ht="13.5" customHeight="1">
      <c r="A243" s="587" t="s">
        <v>280</v>
      </c>
      <c r="B243" s="520" t="s">
        <v>326</v>
      </c>
      <c r="C243" s="521"/>
      <c r="D243" s="521"/>
      <c r="E243" s="521"/>
      <c r="F243" s="521"/>
      <c r="G243" s="521"/>
      <c r="H243" s="521"/>
      <c r="I243" s="521"/>
      <c r="J243" s="521"/>
      <c r="K243" s="521"/>
      <c r="L243" s="521"/>
      <c r="M243" s="521"/>
      <c r="N243" s="521"/>
      <c r="O243" s="521"/>
      <c r="P243" s="521"/>
      <c r="Q243" s="521"/>
      <c r="R243" s="521"/>
      <c r="S243" s="521"/>
      <c r="T243" s="521"/>
      <c r="U243" s="521"/>
      <c r="V243" s="521"/>
      <c r="W243" s="522"/>
      <c r="X243" s="526"/>
      <c r="Y243" s="527"/>
      <c r="Z243" s="528"/>
      <c r="AA243" s="179"/>
    </row>
    <row r="244" spans="1:27" s="170" customFormat="1" ht="13.5" customHeight="1">
      <c r="A244" s="588"/>
      <c r="B244" s="523"/>
      <c r="C244" s="524"/>
      <c r="D244" s="524"/>
      <c r="E244" s="524"/>
      <c r="F244" s="524"/>
      <c r="G244" s="524"/>
      <c r="H244" s="524"/>
      <c r="I244" s="524"/>
      <c r="J244" s="524"/>
      <c r="K244" s="524"/>
      <c r="L244" s="524"/>
      <c r="M244" s="524"/>
      <c r="N244" s="524"/>
      <c r="O244" s="524"/>
      <c r="P244" s="524"/>
      <c r="Q244" s="524"/>
      <c r="R244" s="524"/>
      <c r="S244" s="524"/>
      <c r="T244" s="524"/>
      <c r="U244" s="524"/>
      <c r="V244" s="524"/>
      <c r="W244" s="525"/>
      <c r="X244" s="529"/>
      <c r="Y244" s="530"/>
      <c r="Z244" s="531"/>
      <c r="AA244" s="179"/>
    </row>
    <row r="245" spans="1:27" s="170" customFormat="1" ht="18" customHeight="1">
      <c r="A245" s="587" t="s">
        <v>282</v>
      </c>
      <c r="B245" s="520" t="s">
        <v>327</v>
      </c>
      <c r="C245" s="521"/>
      <c r="D245" s="521"/>
      <c r="E245" s="521"/>
      <c r="F245" s="521"/>
      <c r="G245" s="521"/>
      <c r="H245" s="521"/>
      <c r="I245" s="521"/>
      <c r="J245" s="521"/>
      <c r="K245" s="521"/>
      <c r="L245" s="521"/>
      <c r="M245" s="521"/>
      <c r="N245" s="521"/>
      <c r="O245" s="521"/>
      <c r="P245" s="521"/>
      <c r="Q245" s="521"/>
      <c r="R245" s="521"/>
      <c r="S245" s="521"/>
      <c r="T245" s="521"/>
      <c r="U245" s="521"/>
      <c r="V245" s="521"/>
      <c r="W245" s="522"/>
      <c r="X245" s="526"/>
      <c r="Y245" s="527"/>
      <c r="Z245" s="528"/>
      <c r="AA245" s="179"/>
    </row>
    <row r="246" spans="1:27" s="170" customFormat="1" ht="18" customHeight="1">
      <c r="A246" s="588"/>
      <c r="B246" s="523"/>
      <c r="C246" s="524"/>
      <c r="D246" s="524"/>
      <c r="E246" s="524"/>
      <c r="F246" s="524"/>
      <c r="G246" s="524"/>
      <c r="H246" s="524"/>
      <c r="I246" s="524"/>
      <c r="J246" s="524"/>
      <c r="K246" s="524"/>
      <c r="L246" s="524"/>
      <c r="M246" s="524"/>
      <c r="N246" s="524"/>
      <c r="O246" s="524"/>
      <c r="P246" s="524"/>
      <c r="Q246" s="524"/>
      <c r="R246" s="524"/>
      <c r="S246" s="524"/>
      <c r="T246" s="524"/>
      <c r="U246" s="524"/>
      <c r="V246" s="524"/>
      <c r="W246" s="525"/>
      <c r="X246" s="529"/>
      <c r="Y246" s="530"/>
      <c r="Z246" s="531"/>
      <c r="AA246" s="179"/>
    </row>
    <row r="247" spans="1:27" ht="12.95" customHeight="1">
      <c r="B247" s="420"/>
      <c r="C247" s="386"/>
      <c r="D247" s="386"/>
      <c r="E247" s="386"/>
      <c r="F247" s="386"/>
      <c r="G247" s="386"/>
      <c r="H247" s="386"/>
      <c r="I247" s="386"/>
      <c r="J247" s="386"/>
      <c r="K247" s="386"/>
      <c r="L247" s="386"/>
      <c r="M247" s="386"/>
      <c r="N247" s="386"/>
      <c r="O247" s="386"/>
      <c r="P247" s="386"/>
      <c r="Q247" s="386"/>
      <c r="R247" s="386"/>
      <c r="S247" s="386"/>
      <c r="T247" s="386"/>
      <c r="U247" s="386"/>
      <c r="V247" s="386"/>
      <c r="W247" s="386"/>
      <c r="X247" s="386"/>
      <c r="Y247" s="424"/>
      <c r="Z247" s="424"/>
      <c r="AA247" s="424"/>
    </row>
    <row r="248" spans="1:27" s="174" customFormat="1" ht="20.100000000000001" customHeight="1">
      <c r="A248" s="177" t="s">
        <v>328</v>
      </c>
      <c r="B248" s="194"/>
      <c r="C248" s="195"/>
      <c r="D248" s="195"/>
      <c r="E248" s="195"/>
      <c r="F248" s="195"/>
      <c r="G248" s="195"/>
      <c r="H248" s="195"/>
      <c r="I248" s="195"/>
      <c r="J248" s="196"/>
      <c r="K248" s="196"/>
      <c r="L248" s="196"/>
      <c r="M248" s="196"/>
      <c r="N248" s="196"/>
      <c r="O248" s="196"/>
      <c r="P248" s="196"/>
      <c r="Q248" s="196"/>
      <c r="R248" s="196"/>
      <c r="S248" s="196"/>
      <c r="T248" s="196"/>
      <c r="U248" s="196"/>
      <c r="V248" s="196"/>
      <c r="W248" s="196"/>
      <c r="X248" s="196"/>
      <c r="Y248" s="197"/>
      <c r="Z248" s="197"/>
      <c r="AA248" s="197"/>
    </row>
    <row r="249" spans="1:27" s="170" customFormat="1" ht="22.5" customHeight="1">
      <c r="A249" s="519" t="s">
        <v>217</v>
      </c>
      <c r="B249" s="520" t="s">
        <v>750</v>
      </c>
      <c r="C249" s="521"/>
      <c r="D249" s="521"/>
      <c r="E249" s="521"/>
      <c r="F249" s="521"/>
      <c r="G249" s="521"/>
      <c r="H249" s="521"/>
      <c r="I249" s="521"/>
      <c r="J249" s="521"/>
      <c r="K249" s="521"/>
      <c r="L249" s="521"/>
      <c r="M249" s="521"/>
      <c r="N249" s="521"/>
      <c r="O249" s="521"/>
      <c r="P249" s="521"/>
      <c r="Q249" s="521"/>
      <c r="R249" s="521"/>
      <c r="S249" s="521"/>
      <c r="T249" s="521"/>
      <c r="U249" s="521"/>
      <c r="V249" s="521"/>
      <c r="W249" s="522"/>
      <c r="X249" s="526"/>
      <c r="Y249" s="527"/>
      <c r="Z249" s="528"/>
      <c r="AA249" s="179"/>
    </row>
    <row r="250" spans="1:27" s="170" customFormat="1" ht="22.5" customHeight="1">
      <c r="A250" s="518"/>
      <c r="B250" s="523"/>
      <c r="C250" s="524"/>
      <c r="D250" s="524"/>
      <c r="E250" s="524"/>
      <c r="F250" s="524"/>
      <c r="G250" s="524"/>
      <c r="H250" s="524"/>
      <c r="I250" s="524"/>
      <c r="J250" s="524"/>
      <c r="K250" s="524"/>
      <c r="L250" s="524"/>
      <c r="M250" s="524"/>
      <c r="N250" s="524"/>
      <c r="O250" s="524"/>
      <c r="P250" s="524"/>
      <c r="Q250" s="524"/>
      <c r="R250" s="524"/>
      <c r="S250" s="524"/>
      <c r="T250" s="524"/>
      <c r="U250" s="524"/>
      <c r="V250" s="524"/>
      <c r="W250" s="525"/>
      <c r="X250" s="529"/>
      <c r="Y250" s="530"/>
      <c r="Z250" s="531"/>
      <c r="AA250" s="179"/>
    </row>
    <row r="251" spans="1:27" s="175" customFormat="1" ht="12.95" customHeight="1">
      <c r="A251" s="450"/>
      <c r="B251" s="420"/>
      <c r="C251" s="386"/>
      <c r="D251" s="386"/>
      <c r="E251" s="386"/>
      <c r="F251" s="386"/>
      <c r="G251" s="386"/>
      <c r="H251" s="386"/>
      <c r="I251" s="386"/>
      <c r="J251" s="386"/>
      <c r="K251" s="386"/>
      <c r="L251" s="386"/>
      <c r="M251" s="386"/>
      <c r="N251" s="386"/>
      <c r="O251" s="386"/>
      <c r="P251" s="386"/>
      <c r="Q251" s="386"/>
      <c r="R251" s="386"/>
      <c r="S251" s="386"/>
      <c r="T251" s="386"/>
      <c r="U251" s="386"/>
      <c r="V251" s="386"/>
      <c r="W251" s="386"/>
      <c r="X251" s="386"/>
      <c r="Y251" s="424"/>
      <c r="Z251" s="424"/>
      <c r="AA251" s="424"/>
    </row>
    <row r="252" spans="1:27" s="174" customFormat="1" ht="20.100000000000001" customHeight="1">
      <c r="A252" s="177" t="s">
        <v>329</v>
      </c>
      <c r="B252" s="194"/>
      <c r="C252" s="195"/>
      <c r="D252" s="195"/>
      <c r="E252" s="195"/>
      <c r="F252" s="195"/>
      <c r="G252" s="195"/>
      <c r="H252" s="195"/>
      <c r="I252" s="195"/>
      <c r="J252" s="196"/>
      <c r="K252" s="196"/>
      <c r="L252" s="196"/>
      <c r="M252" s="196"/>
      <c r="N252" s="196"/>
      <c r="O252" s="196"/>
      <c r="P252" s="196"/>
      <c r="Q252" s="196"/>
      <c r="R252" s="196"/>
      <c r="S252" s="196"/>
      <c r="T252" s="196"/>
      <c r="U252" s="196"/>
      <c r="V252" s="196"/>
      <c r="W252" s="196"/>
      <c r="X252" s="196"/>
      <c r="Y252" s="197"/>
      <c r="Z252" s="197"/>
      <c r="AA252" s="197"/>
    </row>
    <row r="253" spans="1:27" s="170" customFormat="1" ht="18" customHeight="1">
      <c r="A253" s="519" t="s">
        <v>217</v>
      </c>
      <c r="B253" s="520" t="s">
        <v>330</v>
      </c>
      <c r="C253" s="521"/>
      <c r="D253" s="521"/>
      <c r="E253" s="521"/>
      <c r="F253" s="521"/>
      <c r="G253" s="521"/>
      <c r="H253" s="521"/>
      <c r="I253" s="521"/>
      <c r="J253" s="521"/>
      <c r="K253" s="521"/>
      <c r="L253" s="521"/>
      <c r="M253" s="521"/>
      <c r="N253" s="521"/>
      <c r="O253" s="521"/>
      <c r="P253" s="521"/>
      <c r="Q253" s="521"/>
      <c r="R253" s="521"/>
      <c r="S253" s="521"/>
      <c r="T253" s="521"/>
      <c r="U253" s="521"/>
      <c r="V253" s="521"/>
      <c r="W253" s="522"/>
      <c r="X253" s="526"/>
      <c r="Y253" s="527"/>
      <c r="Z253" s="528"/>
      <c r="AA253" s="179"/>
    </row>
    <row r="254" spans="1:27" s="170" customFormat="1" ht="18" customHeight="1">
      <c r="A254" s="518"/>
      <c r="B254" s="523"/>
      <c r="C254" s="524"/>
      <c r="D254" s="524"/>
      <c r="E254" s="524"/>
      <c r="F254" s="524"/>
      <c r="G254" s="524"/>
      <c r="H254" s="524"/>
      <c r="I254" s="524"/>
      <c r="J254" s="524"/>
      <c r="K254" s="524"/>
      <c r="L254" s="524"/>
      <c r="M254" s="524"/>
      <c r="N254" s="524"/>
      <c r="O254" s="524"/>
      <c r="P254" s="524"/>
      <c r="Q254" s="524"/>
      <c r="R254" s="524"/>
      <c r="S254" s="524"/>
      <c r="T254" s="524"/>
      <c r="U254" s="524"/>
      <c r="V254" s="524"/>
      <c r="W254" s="525"/>
      <c r="X254" s="529"/>
      <c r="Y254" s="530"/>
      <c r="Z254" s="531"/>
      <c r="AA254" s="179"/>
    </row>
    <row r="255" spans="1:27" s="170" customFormat="1" ht="18" customHeight="1">
      <c r="A255" s="519" t="s">
        <v>239</v>
      </c>
      <c r="B255" s="520" t="s">
        <v>331</v>
      </c>
      <c r="C255" s="521"/>
      <c r="D255" s="521"/>
      <c r="E255" s="521"/>
      <c r="F255" s="521"/>
      <c r="G255" s="521"/>
      <c r="H255" s="521"/>
      <c r="I255" s="521"/>
      <c r="J255" s="521"/>
      <c r="K255" s="521"/>
      <c r="L255" s="521"/>
      <c r="M255" s="521"/>
      <c r="N255" s="521"/>
      <c r="O255" s="521"/>
      <c r="P255" s="521"/>
      <c r="Q255" s="521"/>
      <c r="R255" s="521"/>
      <c r="S255" s="521"/>
      <c r="T255" s="521"/>
      <c r="U255" s="521"/>
      <c r="V255" s="521"/>
      <c r="W255" s="522"/>
      <c r="X255" s="526"/>
      <c r="Y255" s="527"/>
      <c r="Z255" s="528"/>
      <c r="AA255" s="179"/>
    </row>
    <row r="256" spans="1:27" s="170" customFormat="1" ht="18" customHeight="1">
      <c r="A256" s="518"/>
      <c r="B256" s="523"/>
      <c r="C256" s="524"/>
      <c r="D256" s="524"/>
      <c r="E256" s="524"/>
      <c r="F256" s="524"/>
      <c r="G256" s="524"/>
      <c r="H256" s="524"/>
      <c r="I256" s="524"/>
      <c r="J256" s="524"/>
      <c r="K256" s="524"/>
      <c r="L256" s="524"/>
      <c r="M256" s="524"/>
      <c r="N256" s="524"/>
      <c r="O256" s="524"/>
      <c r="P256" s="524"/>
      <c r="Q256" s="524"/>
      <c r="R256" s="524"/>
      <c r="S256" s="524"/>
      <c r="T256" s="524"/>
      <c r="U256" s="524"/>
      <c r="V256" s="524"/>
      <c r="W256" s="525"/>
      <c r="X256" s="529"/>
      <c r="Y256" s="530"/>
      <c r="Z256" s="531"/>
      <c r="AA256" s="179"/>
    </row>
    <row r="257" spans="1:27" s="175" customFormat="1" ht="12.95" customHeight="1">
      <c r="A257" s="450"/>
      <c r="B257" s="450"/>
      <c r="C257" s="450"/>
      <c r="D257" s="450"/>
      <c r="E257" s="450"/>
      <c r="F257" s="450"/>
      <c r="G257" s="450"/>
      <c r="H257" s="450"/>
      <c r="I257" s="450"/>
      <c r="J257" s="450"/>
      <c r="K257" s="450"/>
      <c r="L257" s="450"/>
      <c r="M257" s="450"/>
      <c r="N257" s="450"/>
      <c r="O257" s="450"/>
      <c r="P257" s="450"/>
      <c r="Q257" s="450"/>
      <c r="R257" s="450"/>
      <c r="S257" s="450"/>
      <c r="T257" s="450"/>
      <c r="U257" s="450"/>
      <c r="V257" s="450"/>
      <c r="W257" s="450"/>
      <c r="X257" s="450"/>
      <c r="Y257" s="197"/>
      <c r="Z257" s="197"/>
      <c r="AA257" s="197"/>
    </row>
    <row r="258" spans="1:27" s="174" customFormat="1" ht="20.100000000000001" customHeight="1">
      <c r="A258" s="177" t="s">
        <v>332</v>
      </c>
      <c r="B258" s="194"/>
      <c r="C258" s="195"/>
      <c r="D258" s="195"/>
      <c r="E258" s="195"/>
      <c r="F258" s="195"/>
      <c r="G258" s="195"/>
      <c r="H258" s="195"/>
      <c r="I258" s="195"/>
      <c r="J258" s="196"/>
      <c r="K258" s="196"/>
      <c r="L258" s="196"/>
      <c r="M258" s="196"/>
      <c r="N258" s="196"/>
      <c r="O258" s="196"/>
      <c r="P258" s="196"/>
      <c r="Q258" s="196"/>
      <c r="R258" s="196"/>
      <c r="S258" s="196"/>
      <c r="T258" s="196"/>
      <c r="U258" s="196"/>
      <c r="V258" s="196"/>
      <c r="W258" s="196"/>
      <c r="X258" s="196"/>
      <c r="Y258" s="197"/>
      <c r="Z258" s="197"/>
      <c r="AA258" s="197"/>
    </row>
    <row r="259" spans="1:27" s="170" customFormat="1" ht="18" customHeight="1">
      <c r="A259" s="519" t="s">
        <v>217</v>
      </c>
      <c r="B259" s="520" t="s">
        <v>333</v>
      </c>
      <c r="C259" s="521"/>
      <c r="D259" s="521"/>
      <c r="E259" s="521"/>
      <c r="F259" s="521"/>
      <c r="G259" s="521"/>
      <c r="H259" s="521"/>
      <c r="I259" s="521"/>
      <c r="J259" s="521"/>
      <c r="K259" s="521"/>
      <c r="L259" s="521"/>
      <c r="M259" s="521"/>
      <c r="N259" s="521"/>
      <c r="O259" s="521"/>
      <c r="P259" s="521"/>
      <c r="Q259" s="521"/>
      <c r="R259" s="521"/>
      <c r="S259" s="521"/>
      <c r="T259" s="521"/>
      <c r="U259" s="521"/>
      <c r="V259" s="521"/>
      <c r="W259" s="522"/>
      <c r="X259" s="526"/>
      <c r="Y259" s="527"/>
      <c r="Z259" s="528"/>
      <c r="AA259" s="179"/>
    </row>
    <row r="260" spans="1:27" s="170" customFormat="1" ht="18" customHeight="1">
      <c r="A260" s="518"/>
      <c r="B260" s="523"/>
      <c r="C260" s="524"/>
      <c r="D260" s="524"/>
      <c r="E260" s="524"/>
      <c r="F260" s="524"/>
      <c r="G260" s="524"/>
      <c r="H260" s="524"/>
      <c r="I260" s="524"/>
      <c r="J260" s="524"/>
      <c r="K260" s="524"/>
      <c r="L260" s="524"/>
      <c r="M260" s="524"/>
      <c r="N260" s="524"/>
      <c r="O260" s="524"/>
      <c r="P260" s="524"/>
      <c r="Q260" s="524"/>
      <c r="R260" s="524"/>
      <c r="S260" s="524"/>
      <c r="T260" s="524"/>
      <c r="U260" s="524"/>
      <c r="V260" s="524"/>
      <c r="W260" s="525"/>
      <c r="X260" s="529"/>
      <c r="Y260" s="530"/>
      <c r="Z260" s="531"/>
      <c r="AA260" s="179"/>
    </row>
    <row r="261" spans="1:27" s="170" customFormat="1" ht="18" customHeight="1">
      <c r="A261" s="519" t="s">
        <v>239</v>
      </c>
      <c r="B261" s="520" t="s">
        <v>334</v>
      </c>
      <c r="C261" s="521"/>
      <c r="D261" s="521"/>
      <c r="E261" s="521"/>
      <c r="F261" s="521"/>
      <c r="G261" s="521"/>
      <c r="H261" s="521"/>
      <c r="I261" s="521"/>
      <c r="J261" s="521"/>
      <c r="K261" s="521"/>
      <c r="L261" s="521"/>
      <c r="M261" s="521"/>
      <c r="N261" s="521"/>
      <c r="O261" s="521"/>
      <c r="P261" s="521"/>
      <c r="Q261" s="521"/>
      <c r="R261" s="521"/>
      <c r="S261" s="521"/>
      <c r="T261" s="521"/>
      <c r="U261" s="521"/>
      <c r="V261" s="521"/>
      <c r="W261" s="522"/>
      <c r="X261" s="526"/>
      <c r="Y261" s="527"/>
      <c r="Z261" s="528"/>
      <c r="AA261" s="179"/>
    </row>
    <row r="262" spans="1:27" s="170" customFormat="1" ht="18" customHeight="1">
      <c r="A262" s="518"/>
      <c r="B262" s="523"/>
      <c r="C262" s="524"/>
      <c r="D262" s="524"/>
      <c r="E262" s="524"/>
      <c r="F262" s="524"/>
      <c r="G262" s="524"/>
      <c r="H262" s="524"/>
      <c r="I262" s="524"/>
      <c r="J262" s="524"/>
      <c r="K262" s="524"/>
      <c r="L262" s="524"/>
      <c r="M262" s="524"/>
      <c r="N262" s="524"/>
      <c r="O262" s="524"/>
      <c r="P262" s="524"/>
      <c r="Q262" s="524"/>
      <c r="R262" s="524"/>
      <c r="S262" s="524"/>
      <c r="T262" s="524"/>
      <c r="U262" s="524"/>
      <c r="V262" s="524"/>
      <c r="W262" s="525"/>
      <c r="X262" s="529"/>
      <c r="Y262" s="530"/>
      <c r="Z262" s="531"/>
      <c r="AA262" s="179"/>
    </row>
    <row r="263" spans="1:27" s="170" customFormat="1" ht="23.25" customHeight="1">
      <c r="A263" s="519" t="s">
        <v>245</v>
      </c>
      <c r="B263" s="520" t="s">
        <v>335</v>
      </c>
      <c r="C263" s="521"/>
      <c r="D263" s="521"/>
      <c r="E263" s="521"/>
      <c r="F263" s="521"/>
      <c r="G263" s="521"/>
      <c r="H263" s="521"/>
      <c r="I263" s="521"/>
      <c r="J263" s="521"/>
      <c r="K263" s="521"/>
      <c r="L263" s="521"/>
      <c r="M263" s="521"/>
      <c r="N263" s="521"/>
      <c r="O263" s="521"/>
      <c r="P263" s="521"/>
      <c r="Q263" s="521"/>
      <c r="R263" s="521"/>
      <c r="S263" s="521"/>
      <c r="T263" s="521"/>
      <c r="U263" s="521"/>
      <c r="V263" s="521"/>
      <c r="W263" s="522"/>
      <c r="X263" s="526"/>
      <c r="Y263" s="527"/>
      <c r="Z263" s="528"/>
      <c r="AA263" s="179"/>
    </row>
    <row r="264" spans="1:27" s="170" customFormat="1" ht="23.25" customHeight="1">
      <c r="A264" s="518"/>
      <c r="B264" s="523"/>
      <c r="C264" s="524"/>
      <c r="D264" s="524"/>
      <c r="E264" s="524"/>
      <c r="F264" s="524"/>
      <c r="G264" s="524"/>
      <c r="H264" s="524"/>
      <c r="I264" s="524"/>
      <c r="J264" s="524"/>
      <c r="K264" s="524"/>
      <c r="L264" s="524"/>
      <c r="M264" s="524"/>
      <c r="N264" s="524"/>
      <c r="O264" s="524"/>
      <c r="P264" s="524"/>
      <c r="Q264" s="524"/>
      <c r="R264" s="524"/>
      <c r="S264" s="524"/>
      <c r="T264" s="524"/>
      <c r="U264" s="524"/>
      <c r="V264" s="524"/>
      <c r="W264" s="525"/>
      <c r="X264" s="529"/>
      <c r="Y264" s="530"/>
      <c r="Z264" s="531"/>
      <c r="AA264" s="179"/>
    </row>
    <row r="265" spans="1:27" s="170" customFormat="1" ht="23.25" customHeight="1">
      <c r="A265" s="519" t="s">
        <v>279</v>
      </c>
      <c r="B265" s="520" t="s">
        <v>336</v>
      </c>
      <c r="C265" s="521"/>
      <c r="D265" s="521"/>
      <c r="E265" s="521"/>
      <c r="F265" s="521"/>
      <c r="G265" s="521"/>
      <c r="H265" s="521"/>
      <c r="I265" s="521"/>
      <c r="J265" s="521"/>
      <c r="K265" s="521"/>
      <c r="L265" s="521"/>
      <c r="M265" s="521"/>
      <c r="N265" s="521"/>
      <c r="O265" s="521"/>
      <c r="P265" s="521"/>
      <c r="Q265" s="521"/>
      <c r="R265" s="521"/>
      <c r="S265" s="521"/>
      <c r="T265" s="521"/>
      <c r="U265" s="521"/>
      <c r="V265" s="521"/>
      <c r="W265" s="522"/>
      <c r="X265" s="526"/>
      <c r="Y265" s="527"/>
      <c r="Z265" s="528"/>
      <c r="AA265" s="179"/>
    </row>
    <row r="266" spans="1:27" s="170" customFormat="1" ht="23.25" customHeight="1">
      <c r="A266" s="518"/>
      <c r="B266" s="523"/>
      <c r="C266" s="524"/>
      <c r="D266" s="524"/>
      <c r="E266" s="524"/>
      <c r="F266" s="524"/>
      <c r="G266" s="524"/>
      <c r="H266" s="524"/>
      <c r="I266" s="524"/>
      <c r="J266" s="524"/>
      <c r="K266" s="524"/>
      <c r="L266" s="524"/>
      <c r="M266" s="524"/>
      <c r="N266" s="524"/>
      <c r="O266" s="524"/>
      <c r="P266" s="524"/>
      <c r="Q266" s="524"/>
      <c r="R266" s="524"/>
      <c r="S266" s="524"/>
      <c r="T266" s="524"/>
      <c r="U266" s="524"/>
      <c r="V266" s="524"/>
      <c r="W266" s="525"/>
      <c r="X266" s="529"/>
      <c r="Y266" s="530"/>
      <c r="Z266" s="531"/>
      <c r="AA266" s="179"/>
    </row>
    <row r="267" spans="1:27" s="170" customFormat="1" ht="23.25" customHeight="1">
      <c r="A267" s="519" t="s">
        <v>674</v>
      </c>
      <c r="B267" s="520" t="s">
        <v>753</v>
      </c>
      <c r="C267" s="875"/>
      <c r="D267" s="875"/>
      <c r="E267" s="875"/>
      <c r="F267" s="875"/>
      <c r="G267" s="875"/>
      <c r="H267" s="875"/>
      <c r="I267" s="875"/>
      <c r="J267" s="875"/>
      <c r="K267" s="875"/>
      <c r="L267" s="875"/>
      <c r="M267" s="875"/>
      <c r="N267" s="875"/>
      <c r="O267" s="875"/>
      <c r="P267" s="875"/>
      <c r="Q267" s="875"/>
      <c r="R267" s="875"/>
      <c r="S267" s="875"/>
      <c r="T267" s="875"/>
      <c r="U267" s="875"/>
      <c r="V267" s="875"/>
      <c r="W267" s="876"/>
      <c r="X267" s="526"/>
      <c r="Y267" s="877"/>
      <c r="Z267" s="878"/>
      <c r="AA267" s="179"/>
    </row>
    <row r="268" spans="1:27" s="170" customFormat="1" ht="23.25" customHeight="1">
      <c r="A268" s="737"/>
      <c r="B268" s="836"/>
      <c r="C268" s="837"/>
      <c r="D268" s="837"/>
      <c r="E268" s="837"/>
      <c r="F268" s="837"/>
      <c r="G268" s="837"/>
      <c r="H268" s="837"/>
      <c r="I268" s="837"/>
      <c r="J268" s="837"/>
      <c r="K268" s="837"/>
      <c r="L268" s="837"/>
      <c r="M268" s="837"/>
      <c r="N268" s="837"/>
      <c r="O268" s="837"/>
      <c r="P268" s="837"/>
      <c r="Q268" s="837"/>
      <c r="R268" s="837"/>
      <c r="S268" s="837"/>
      <c r="T268" s="837"/>
      <c r="U268" s="837"/>
      <c r="V268" s="837"/>
      <c r="W268" s="838"/>
      <c r="X268" s="879"/>
      <c r="Y268" s="880"/>
      <c r="Z268" s="881"/>
      <c r="AA268" s="179"/>
    </row>
    <row r="269" spans="1:27" s="170" customFormat="1" ht="23.25" customHeight="1">
      <c r="A269" s="519" t="s">
        <v>675</v>
      </c>
      <c r="B269" s="520" t="s">
        <v>754</v>
      </c>
      <c r="C269" s="875"/>
      <c r="D269" s="875"/>
      <c r="E269" s="875"/>
      <c r="F269" s="875"/>
      <c r="G269" s="875"/>
      <c r="H269" s="875"/>
      <c r="I269" s="875"/>
      <c r="J269" s="875"/>
      <c r="K269" s="875"/>
      <c r="L269" s="875"/>
      <c r="M269" s="875"/>
      <c r="N269" s="875"/>
      <c r="O269" s="875"/>
      <c r="P269" s="875"/>
      <c r="Q269" s="875"/>
      <c r="R269" s="875"/>
      <c r="S269" s="875"/>
      <c r="T269" s="875"/>
      <c r="U269" s="875"/>
      <c r="V269" s="875"/>
      <c r="W269" s="876"/>
      <c r="X269" s="526"/>
      <c r="Y269" s="877"/>
      <c r="Z269" s="878"/>
      <c r="AA269" s="179"/>
    </row>
    <row r="270" spans="1:27" s="170" customFormat="1" ht="23.25" customHeight="1">
      <c r="A270" s="737"/>
      <c r="B270" s="836"/>
      <c r="C270" s="837"/>
      <c r="D270" s="837"/>
      <c r="E270" s="837"/>
      <c r="F270" s="837"/>
      <c r="G270" s="837"/>
      <c r="H270" s="837"/>
      <c r="I270" s="837"/>
      <c r="J270" s="837"/>
      <c r="K270" s="837"/>
      <c r="L270" s="837"/>
      <c r="M270" s="837"/>
      <c r="N270" s="837"/>
      <c r="O270" s="837"/>
      <c r="P270" s="837"/>
      <c r="Q270" s="837"/>
      <c r="R270" s="837"/>
      <c r="S270" s="837"/>
      <c r="T270" s="837"/>
      <c r="U270" s="837"/>
      <c r="V270" s="837"/>
      <c r="W270" s="838"/>
      <c r="X270" s="879"/>
      <c r="Y270" s="880"/>
      <c r="Z270" s="881"/>
      <c r="AA270" s="179"/>
    </row>
    <row r="271" spans="1:27" s="170" customFormat="1" ht="23.25" customHeight="1">
      <c r="A271" s="519" t="s">
        <v>751</v>
      </c>
      <c r="B271" s="520" t="s">
        <v>752</v>
      </c>
      <c r="C271" s="875"/>
      <c r="D271" s="875"/>
      <c r="E271" s="875"/>
      <c r="F271" s="875"/>
      <c r="G271" s="875"/>
      <c r="H271" s="875"/>
      <c r="I271" s="875"/>
      <c r="J271" s="875"/>
      <c r="K271" s="875"/>
      <c r="L271" s="875"/>
      <c r="M271" s="875"/>
      <c r="N271" s="875"/>
      <c r="O271" s="875"/>
      <c r="P271" s="875"/>
      <c r="Q271" s="875"/>
      <c r="R271" s="875"/>
      <c r="S271" s="875"/>
      <c r="T271" s="875"/>
      <c r="U271" s="875"/>
      <c r="V271" s="875"/>
      <c r="W271" s="876"/>
      <c r="X271" s="526"/>
      <c r="Y271" s="877"/>
      <c r="Z271" s="878"/>
      <c r="AA271" s="179"/>
    </row>
    <row r="272" spans="1:27" s="170" customFormat="1" ht="12.75" customHeight="1">
      <c r="A272" s="737"/>
      <c r="B272" s="836"/>
      <c r="C272" s="837"/>
      <c r="D272" s="837"/>
      <c r="E272" s="837"/>
      <c r="F272" s="837"/>
      <c r="G272" s="837"/>
      <c r="H272" s="837"/>
      <c r="I272" s="837"/>
      <c r="J272" s="837"/>
      <c r="K272" s="837"/>
      <c r="L272" s="837"/>
      <c r="M272" s="837"/>
      <c r="N272" s="837"/>
      <c r="O272" s="837"/>
      <c r="P272" s="837"/>
      <c r="Q272" s="837"/>
      <c r="R272" s="837"/>
      <c r="S272" s="837"/>
      <c r="T272" s="837"/>
      <c r="U272" s="837"/>
      <c r="V272" s="837"/>
      <c r="W272" s="838"/>
      <c r="X272" s="879"/>
      <c r="Y272" s="880"/>
      <c r="Z272" s="881"/>
      <c r="AA272" s="179"/>
    </row>
    <row r="273" spans="1:27" s="170" customFormat="1" ht="13.5" customHeight="1">
      <c r="A273" s="519" t="s">
        <v>286</v>
      </c>
      <c r="B273" s="520" t="s">
        <v>337</v>
      </c>
      <c r="C273" s="521"/>
      <c r="D273" s="521"/>
      <c r="E273" s="521"/>
      <c r="F273" s="521"/>
      <c r="G273" s="521"/>
      <c r="H273" s="521"/>
      <c r="I273" s="521"/>
      <c r="J273" s="521"/>
      <c r="K273" s="521"/>
      <c r="L273" s="521"/>
      <c r="M273" s="521"/>
      <c r="N273" s="521"/>
      <c r="O273" s="521"/>
      <c r="P273" s="521"/>
      <c r="Q273" s="521"/>
      <c r="R273" s="521"/>
      <c r="S273" s="521"/>
      <c r="T273" s="521"/>
      <c r="U273" s="521"/>
      <c r="V273" s="521"/>
      <c r="W273" s="522"/>
      <c r="X273" s="526"/>
      <c r="Y273" s="527"/>
      <c r="Z273" s="528"/>
      <c r="AA273" s="179"/>
    </row>
    <row r="274" spans="1:27" s="170" customFormat="1" ht="13.5" customHeight="1">
      <c r="A274" s="518"/>
      <c r="B274" s="523"/>
      <c r="C274" s="524"/>
      <c r="D274" s="524"/>
      <c r="E274" s="524"/>
      <c r="F274" s="524"/>
      <c r="G274" s="524"/>
      <c r="H274" s="524"/>
      <c r="I274" s="524"/>
      <c r="J274" s="524"/>
      <c r="K274" s="524"/>
      <c r="L274" s="524"/>
      <c r="M274" s="524"/>
      <c r="N274" s="524"/>
      <c r="O274" s="524"/>
      <c r="P274" s="524"/>
      <c r="Q274" s="524"/>
      <c r="R274" s="524"/>
      <c r="S274" s="524"/>
      <c r="T274" s="524"/>
      <c r="U274" s="524"/>
      <c r="V274" s="524"/>
      <c r="W274" s="525"/>
      <c r="X274" s="529"/>
      <c r="Y274" s="530"/>
      <c r="Z274" s="531"/>
      <c r="AA274" s="179"/>
    </row>
    <row r="275" spans="1:27" s="170" customFormat="1" ht="17.25" customHeight="1">
      <c r="A275" s="587" t="s">
        <v>341</v>
      </c>
      <c r="B275" s="520" t="s">
        <v>338</v>
      </c>
      <c r="C275" s="521"/>
      <c r="D275" s="521"/>
      <c r="E275" s="521"/>
      <c r="F275" s="521"/>
      <c r="G275" s="521"/>
      <c r="H275" s="521"/>
      <c r="I275" s="521"/>
      <c r="J275" s="521"/>
      <c r="K275" s="521"/>
      <c r="L275" s="521"/>
      <c r="M275" s="521"/>
      <c r="N275" s="521"/>
      <c r="O275" s="521"/>
      <c r="P275" s="521"/>
      <c r="Q275" s="521"/>
      <c r="R275" s="521"/>
      <c r="S275" s="521"/>
      <c r="T275" s="521"/>
      <c r="U275" s="521"/>
      <c r="V275" s="521"/>
      <c r="W275" s="522"/>
      <c r="X275" s="526"/>
      <c r="Y275" s="527"/>
      <c r="Z275" s="528"/>
      <c r="AA275" s="179"/>
    </row>
    <row r="276" spans="1:27" s="170" customFormat="1" ht="17.25" customHeight="1">
      <c r="A276" s="588"/>
      <c r="B276" s="523"/>
      <c r="C276" s="524"/>
      <c r="D276" s="524"/>
      <c r="E276" s="524"/>
      <c r="F276" s="524"/>
      <c r="G276" s="524"/>
      <c r="H276" s="524"/>
      <c r="I276" s="524"/>
      <c r="J276" s="524"/>
      <c r="K276" s="524"/>
      <c r="L276" s="524"/>
      <c r="M276" s="524"/>
      <c r="N276" s="524"/>
      <c r="O276" s="524"/>
      <c r="P276" s="524"/>
      <c r="Q276" s="524"/>
      <c r="R276" s="524"/>
      <c r="S276" s="524"/>
      <c r="T276" s="524"/>
      <c r="U276" s="524"/>
      <c r="V276" s="524"/>
      <c r="W276" s="525"/>
      <c r="X276" s="529"/>
      <c r="Y276" s="530"/>
      <c r="Z276" s="531"/>
      <c r="AA276" s="179"/>
    </row>
    <row r="277" spans="1:27" s="170" customFormat="1" ht="17.25" customHeight="1">
      <c r="A277" s="587" t="s">
        <v>349</v>
      </c>
      <c r="B277" s="520" t="s">
        <v>339</v>
      </c>
      <c r="C277" s="521"/>
      <c r="D277" s="521"/>
      <c r="E277" s="521"/>
      <c r="F277" s="521"/>
      <c r="G277" s="521"/>
      <c r="H277" s="521"/>
      <c r="I277" s="521"/>
      <c r="J277" s="521"/>
      <c r="K277" s="521"/>
      <c r="L277" s="521"/>
      <c r="M277" s="521"/>
      <c r="N277" s="521"/>
      <c r="O277" s="521"/>
      <c r="P277" s="521"/>
      <c r="Q277" s="521"/>
      <c r="R277" s="521"/>
      <c r="S277" s="521"/>
      <c r="T277" s="521"/>
      <c r="U277" s="521"/>
      <c r="V277" s="521"/>
      <c r="W277" s="522"/>
      <c r="X277" s="526"/>
      <c r="Y277" s="527"/>
      <c r="Z277" s="528"/>
      <c r="AA277" s="179"/>
    </row>
    <row r="278" spans="1:27" s="170" customFormat="1" ht="17.25" customHeight="1">
      <c r="A278" s="588"/>
      <c r="B278" s="523"/>
      <c r="C278" s="524"/>
      <c r="D278" s="524"/>
      <c r="E278" s="524"/>
      <c r="F278" s="524"/>
      <c r="G278" s="524"/>
      <c r="H278" s="524"/>
      <c r="I278" s="524"/>
      <c r="J278" s="524"/>
      <c r="K278" s="524"/>
      <c r="L278" s="524"/>
      <c r="M278" s="524"/>
      <c r="N278" s="524"/>
      <c r="O278" s="524"/>
      <c r="P278" s="524"/>
      <c r="Q278" s="524"/>
      <c r="R278" s="524"/>
      <c r="S278" s="524"/>
      <c r="T278" s="524"/>
      <c r="U278" s="524"/>
      <c r="V278" s="524"/>
      <c r="W278" s="525"/>
      <c r="X278" s="529"/>
      <c r="Y278" s="530"/>
      <c r="Z278" s="531"/>
      <c r="AA278" s="179"/>
    </row>
    <row r="279" spans="1:27" s="170" customFormat="1" ht="23.25" customHeight="1">
      <c r="A279" s="587" t="s">
        <v>498</v>
      </c>
      <c r="B279" s="520" t="s">
        <v>340</v>
      </c>
      <c r="C279" s="521"/>
      <c r="D279" s="521"/>
      <c r="E279" s="521"/>
      <c r="F279" s="521"/>
      <c r="G279" s="521"/>
      <c r="H279" s="521"/>
      <c r="I279" s="521"/>
      <c r="J279" s="521"/>
      <c r="K279" s="521"/>
      <c r="L279" s="521"/>
      <c r="M279" s="521"/>
      <c r="N279" s="521"/>
      <c r="O279" s="521"/>
      <c r="P279" s="521"/>
      <c r="Q279" s="521"/>
      <c r="R279" s="521"/>
      <c r="S279" s="521"/>
      <c r="T279" s="521"/>
      <c r="U279" s="521"/>
      <c r="V279" s="521"/>
      <c r="W279" s="522"/>
      <c r="X279" s="526"/>
      <c r="Y279" s="527"/>
      <c r="Z279" s="528"/>
      <c r="AA279" s="179"/>
    </row>
    <row r="280" spans="1:27" s="170" customFormat="1" ht="23.25" customHeight="1">
      <c r="A280" s="588"/>
      <c r="B280" s="523"/>
      <c r="C280" s="524"/>
      <c r="D280" s="524"/>
      <c r="E280" s="524"/>
      <c r="F280" s="524"/>
      <c r="G280" s="524"/>
      <c r="H280" s="524"/>
      <c r="I280" s="524"/>
      <c r="J280" s="524"/>
      <c r="K280" s="524"/>
      <c r="L280" s="524"/>
      <c r="M280" s="524"/>
      <c r="N280" s="524"/>
      <c r="O280" s="524"/>
      <c r="P280" s="524"/>
      <c r="Q280" s="524"/>
      <c r="R280" s="524"/>
      <c r="S280" s="524"/>
      <c r="T280" s="524"/>
      <c r="U280" s="524"/>
      <c r="V280" s="524"/>
      <c r="W280" s="525"/>
      <c r="X280" s="529"/>
      <c r="Y280" s="530"/>
      <c r="Z280" s="531"/>
      <c r="AA280" s="179"/>
    </row>
    <row r="281" spans="1:27" s="170" customFormat="1" ht="17.25" customHeight="1">
      <c r="A281" s="589" t="s">
        <v>499</v>
      </c>
      <c r="B281" s="520" t="s">
        <v>342</v>
      </c>
      <c r="C281" s="521"/>
      <c r="D281" s="521"/>
      <c r="E281" s="521"/>
      <c r="F281" s="521"/>
      <c r="G281" s="521"/>
      <c r="H281" s="521"/>
      <c r="I281" s="521"/>
      <c r="J281" s="521"/>
      <c r="K281" s="521"/>
      <c r="L281" s="521"/>
      <c r="M281" s="521"/>
      <c r="N281" s="521"/>
      <c r="O281" s="521"/>
      <c r="P281" s="521"/>
      <c r="Q281" s="521"/>
      <c r="R281" s="521"/>
      <c r="S281" s="521"/>
      <c r="T281" s="521"/>
      <c r="U281" s="521"/>
      <c r="V281" s="521"/>
      <c r="W281" s="522"/>
      <c r="X281" s="526"/>
      <c r="Y281" s="527"/>
      <c r="Z281" s="528"/>
      <c r="AA281" s="179"/>
    </row>
    <row r="282" spans="1:27" s="170" customFormat="1" ht="17.25" customHeight="1">
      <c r="A282" s="928"/>
      <c r="B282" s="523"/>
      <c r="C282" s="524"/>
      <c r="D282" s="524"/>
      <c r="E282" s="524"/>
      <c r="F282" s="524"/>
      <c r="G282" s="524"/>
      <c r="H282" s="524"/>
      <c r="I282" s="524"/>
      <c r="J282" s="524"/>
      <c r="K282" s="524"/>
      <c r="L282" s="524"/>
      <c r="M282" s="524"/>
      <c r="N282" s="524"/>
      <c r="O282" s="524"/>
      <c r="P282" s="524"/>
      <c r="Q282" s="524"/>
      <c r="R282" s="524"/>
      <c r="S282" s="524"/>
      <c r="T282" s="524"/>
      <c r="U282" s="524"/>
      <c r="V282" s="524"/>
      <c r="W282" s="525"/>
      <c r="X282" s="529"/>
      <c r="Y282" s="530"/>
      <c r="Z282" s="531"/>
      <c r="AA282" s="179"/>
    </row>
    <row r="283" spans="1:27" s="175" customFormat="1" ht="12.95" customHeight="1">
      <c r="A283" s="450"/>
      <c r="B283" s="450"/>
      <c r="C283" s="450"/>
      <c r="D283" s="450"/>
      <c r="E283" s="450"/>
      <c r="F283" s="450"/>
      <c r="G283" s="450"/>
      <c r="H283" s="450"/>
      <c r="I283" s="450"/>
      <c r="J283" s="450"/>
      <c r="K283" s="450"/>
      <c r="L283" s="450"/>
      <c r="M283" s="450"/>
      <c r="N283" s="450"/>
      <c r="O283" s="450"/>
      <c r="P283" s="450"/>
      <c r="Q283" s="450"/>
      <c r="R283" s="450"/>
      <c r="S283" s="450"/>
      <c r="T283" s="450"/>
      <c r="U283" s="450"/>
      <c r="V283" s="450"/>
      <c r="W283" s="450"/>
      <c r="X283" s="450"/>
      <c r="Y283" s="197"/>
      <c r="Z283" s="197"/>
      <c r="AA283" s="197"/>
    </row>
    <row r="284" spans="1:27" s="175" customFormat="1" ht="19.5" customHeight="1">
      <c r="A284" s="177" t="s">
        <v>343</v>
      </c>
      <c r="B284" s="450"/>
      <c r="C284" s="450"/>
      <c r="D284" s="450"/>
      <c r="E284" s="450"/>
      <c r="F284" s="450"/>
      <c r="G284" s="450"/>
      <c r="H284" s="450"/>
      <c r="I284" s="450"/>
      <c r="J284" s="450"/>
      <c r="K284" s="450"/>
      <c r="L284" s="450"/>
      <c r="M284" s="450"/>
      <c r="N284" s="450"/>
      <c r="O284" s="450"/>
      <c r="P284" s="450"/>
      <c r="Q284" s="450"/>
      <c r="R284" s="450"/>
      <c r="S284" s="450"/>
      <c r="T284" s="450"/>
      <c r="U284" s="450"/>
      <c r="V284" s="450"/>
      <c r="W284" s="450"/>
      <c r="X284" s="450"/>
      <c r="Y284" s="197"/>
      <c r="Z284" s="197"/>
      <c r="AA284" s="197"/>
    </row>
    <row r="285" spans="1:27" s="170" customFormat="1" ht="21.75" customHeight="1">
      <c r="A285" s="587" t="s">
        <v>217</v>
      </c>
      <c r="B285" s="520" t="s">
        <v>344</v>
      </c>
      <c r="C285" s="919"/>
      <c r="D285" s="919"/>
      <c r="E285" s="919"/>
      <c r="F285" s="919"/>
      <c r="G285" s="919"/>
      <c r="H285" s="919"/>
      <c r="I285" s="919"/>
      <c r="J285" s="919"/>
      <c r="K285" s="919"/>
      <c r="L285" s="919"/>
      <c r="M285" s="919"/>
      <c r="N285" s="919"/>
      <c r="O285" s="919"/>
      <c r="P285" s="919"/>
      <c r="Q285" s="919"/>
      <c r="R285" s="919"/>
      <c r="S285" s="919"/>
      <c r="T285" s="919"/>
      <c r="U285" s="919"/>
      <c r="V285" s="919"/>
      <c r="W285" s="920"/>
      <c r="X285" s="526"/>
      <c r="Y285" s="527"/>
      <c r="Z285" s="528"/>
      <c r="AA285" s="179"/>
    </row>
    <row r="286" spans="1:27" s="170" customFormat="1" ht="21.75" customHeight="1">
      <c r="A286" s="588"/>
      <c r="B286" s="921"/>
      <c r="C286" s="922"/>
      <c r="D286" s="922"/>
      <c r="E286" s="922"/>
      <c r="F286" s="922"/>
      <c r="G286" s="922"/>
      <c r="H286" s="922"/>
      <c r="I286" s="922"/>
      <c r="J286" s="922"/>
      <c r="K286" s="922"/>
      <c r="L286" s="922"/>
      <c r="M286" s="922"/>
      <c r="N286" s="922"/>
      <c r="O286" s="922"/>
      <c r="P286" s="922"/>
      <c r="Q286" s="922"/>
      <c r="R286" s="922"/>
      <c r="S286" s="922"/>
      <c r="T286" s="922"/>
      <c r="U286" s="922"/>
      <c r="V286" s="922"/>
      <c r="W286" s="923"/>
      <c r="X286" s="529"/>
      <c r="Y286" s="530"/>
      <c r="Z286" s="531"/>
      <c r="AA286" s="179"/>
    </row>
    <row r="287" spans="1:27" s="170" customFormat="1" ht="30" customHeight="1">
      <c r="A287" s="587" t="s">
        <v>239</v>
      </c>
      <c r="B287" s="520" t="s">
        <v>954</v>
      </c>
      <c r="C287" s="919"/>
      <c r="D287" s="919"/>
      <c r="E287" s="919"/>
      <c r="F287" s="919"/>
      <c r="G287" s="919"/>
      <c r="H287" s="919"/>
      <c r="I287" s="919"/>
      <c r="J287" s="919"/>
      <c r="K287" s="919"/>
      <c r="L287" s="919"/>
      <c r="M287" s="919"/>
      <c r="N287" s="919"/>
      <c r="O287" s="919"/>
      <c r="P287" s="919"/>
      <c r="Q287" s="919"/>
      <c r="R287" s="919"/>
      <c r="S287" s="919"/>
      <c r="T287" s="919"/>
      <c r="U287" s="919"/>
      <c r="V287" s="919"/>
      <c r="W287" s="920"/>
      <c r="X287" s="526"/>
      <c r="Y287" s="527"/>
      <c r="Z287" s="528"/>
      <c r="AA287" s="179"/>
    </row>
    <row r="288" spans="1:27" s="170" customFormat="1" ht="30" customHeight="1">
      <c r="A288" s="588"/>
      <c r="B288" s="921"/>
      <c r="C288" s="922"/>
      <c r="D288" s="922"/>
      <c r="E288" s="922"/>
      <c r="F288" s="922"/>
      <c r="G288" s="922"/>
      <c r="H288" s="922"/>
      <c r="I288" s="922"/>
      <c r="J288" s="922"/>
      <c r="K288" s="922"/>
      <c r="L288" s="922"/>
      <c r="M288" s="922"/>
      <c r="N288" s="922"/>
      <c r="O288" s="922"/>
      <c r="P288" s="922"/>
      <c r="Q288" s="922"/>
      <c r="R288" s="922"/>
      <c r="S288" s="922"/>
      <c r="T288" s="922"/>
      <c r="U288" s="922"/>
      <c r="V288" s="922"/>
      <c r="W288" s="923"/>
      <c r="X288" s="529"/>
      <c r="Y288" s="530"/>
      <c r="Z288" s="531"/>
      <c r="AA288" s="179"/>
    </row>
    <row r="289" spans="1:27" s="170" customFormat="1" ht="17.25" customHeight="1">
      <c r="A289" s="587" t="s">
        <v>245</v>
      </c>
      <c r="B289" s="520" t="s">
        <v>345</v>
      </c>
      <c r="C289" s="919"/>
      <c r="D289" s="919"/>
      <c r="E289" s="919"/>
      <c r="F289" s="919"/>
      <c r="G289" s="919"/>
      <c r="H289" s="919"/>
      <c r="I289" s="919"/>
      <c r="J289" s="919"/>
      <c r="K289" s="919"/>
      <c r="L289" s="919"/>
      <c r="M289" s="919"/>
      <c r="N289" s="919"/>
      <c r="O289" s="919"/>
      <c r="P289" s="919"/>
      <c r="Q289" s="919"/>
      <c r="R289" s="919"/>
      <c r="S289" s="919"/>
      <c r="T289" s="919"/>
      <c r="U289" s="919"/>
      <c r="V289" s="919"/>
      <c r="W289" s="920"/>
      <c r="X289" s="526"/>
      <c r="Y289" s="527"/>
      <c r="Z289" s="528"/>
      <c r="AA289" s="179"/>
    </row>
    <row r="290" spans="1:27" s="170" customFormat="1" ht="17.25" customHeight="1">
      <c r="A290" s="588"/>
      <c r="B290" s="921"/>
      <c r="C290" s="922"/>
      <c r="D290" s="922"/>
      <c r="E290" s="922"/>
      <c r="F290" s="922"/>
      <c r="G290" s="922"/>
      <c r="H290" s="922"/>
      <c r="I290" s="922"/>
      <c r="J290" s="922"/>
      <c r="K290" s="922"/>
      <c r="L290" s="922"/>
      <c r="M290" s="922"/>
      <c r="N290" s="922"/>
      <c r="O290" s="922"/>
      <c r="P290" s="922"/>
      <c r="Q290" s="922"/>
      <c r="R290" s="922"/>
      <c r="S290" s="922"/>
      <c r="T290" s="922"/>
      <c r="U290" s="922"/>
      <c r="V290" s="922"/>
      <c r="W290" s="923"/>
      <c r="X290" s="529"/>
      <c r="Y290" s="530"/>
      <c r="Z290" s="531"/>
      <c r="AA290" s="179"/>
    </row>
    <row r="291" spans="1:27" s="170" customFormat="1" ht="17.25" customHeight="1">
      <c r="A291" s="587" t="s">
        <v>279</v>
      </c>
      <c r="B291" s="520" t="s">
        <v>346</v>
      </c>
      <c r="C291" s="919"/>
      <c r="D291" s="919"/>
      <c r="E291" s="919"/>
      <c r="F291" s="919"/>
      <c r="G291" s="919"/>
      <c r="H291" s="919"/>
      <c r="I291" s="919"/>
      <c r="J291" s="919"/>
      <c r="K291" s="919"/>
      <c r="L291" s="919"/>
      <c r="M291" s="919"/>
      <c r="N291" s="919"/>
      <c r="O291" s="919"/>
      <c r="P291" s="919"/>
      <c r="Q291" s="919"/>
      <c r="R291" s="919"/>
      <c r="S291" s="919"/>
      <c r="T291" s="919"/>
      <c r="U291" s="919"/>
      <c r="V291" s="919"/>
      <c r="W291" s="920"/>
      <c r="X291" s="526"/>
      <c r="Y291" s="527"/>
      <c r="Z291" s="528"/>
      <c r="AA291" s="179"/>
    </row>
    <row r="292" spans="1:27" s="170" customFormat="1" ht="17.25" customHeight="1">
      <c r="A292" s="588"/>
      <c r="B292" s="921"/>
      <c r="C292" s="922"/>
      <c r="D292" s="922"/>
      <c r="E292" s="922"/>
      <c r="F292" s="922"/>
      <c r="G292" s="922"/>
      <c r="H292" s="922"/>
      <c r="I292" s="922"/>
      <c r="J292" s="922"/>
      <c r="K292" s="922"/>
      <c r="L292" s="922"/>
      <c r="M292" s="922"/>
      <c r="N292" s="922"/>
      <c r="O292" s="922"/>
      <c r="P292" s="922"/>
      <c r="Q292" s="922"/>
      <c r="R292" s="922"/>
      <c r="S292" s="922"/>
      <c r="T292" s="922"/>
      <c r="U292" s="922"/>
      <c r="V292" s="922"/>
      <c r="W292" s="923"/>
      <c r="X292" s="529"/>
      <c r="Y292" s="530"/>
      <c r="Z292" s="531"/>
      <c r="AA292" s="179"/>
    </row>
    <row r="293" spans="1:27" s="170" customFormat="1" ht="24.75" customHeight="1">
      <c r="A293" s="587" t="s">
        <v>280</v>
      </c>
      <c r="B293" s="520" t="s">
        <v>755</v>
      </c>
      <c r="C293" s="919"/>
      <c r="D293" s="919"/>
      <c r="E293" s="919"/>
      <c r="F293" s="919"/>
      <c r="G293" s="919"/>
      <c r="H293" s="919"/>
      <c r="I293" s="919"/>
      <c r="J293" s="919"/>
      <c r="K293" s="919"/>
      <c r="L293" s="919"/>
      <c r="M293" s="919"/>
      <c r="N293" s="919"/>
      <c r="O293" s="919"/>
      <c r="P293" s="919"/>
      <c r="Q293" s="919"/>
      <c r="R293" s="919"/>
      <c r="S293" s="919"/>
      <c r="T293" s="919"/>
      <c r="U293" s="919"/>
      <c r="V293" s="919"/>
      <c r="W293" s="920"/>
      <c r="X293" s="526"/>
      <c r="Y293" s="527"/>
      <c r="Z293" s="528"/>
      <c r="AA293" s="179"/>
    </row>
    <row r="294" spans="1:27" s="170" customFormat="1" ht="24.75" customHeight="1">
      <c r="A294" s="588"/>
      <c r="B294" s="921"/>
      <c r="C294" s="922"/>
      <c r="D294" s="922"/>
      <c r="E294" s="922"/>
      <c r="F294" s="922"/>
      <c r="G294" s="922"/>
      <c r="H294" s="922"/>
      <c r="I294" s="922"/>
      <c r="J294" s="922"/>
      <c r="K294" s="922"/>
      <c r="L294" s="922"/>
      <c r="M294" s="922"/>
      <c r="N294" s="922"/>
      <c r="O294" s="922"/>
      <c r="P294" s="922"/>
      <c r="Q294" s="922"/>
      <c r="R294" s="922"/>
      <c r="S294" s="922"/>
      <c r="T294" s="922"/>
      <c r="U294" s="922"/>
      <c r="V294" s="922"/>
      <c r="W294" s="923"/>
      <c r="X294" s="529"/>
      <c r="Y294" s="530"/>
      <c r="Z294" s="531"/>
      <c r="AA294" s="179"/>
    </row>
    <row r="295" spans="1:27" s="170" customFormat="1" ht="26.25" customHeight="1">
      <c r="A295" s="587" t="s">
        <v>282</v>
      </c>
      <c r="B295" s="520" t="s">
        <v>756</v>
      </c>
      <c r="C295" s="919"/>
      <c r="D295" s="919"/>
      <c r="E295" s="919"/>
      <c r="F295" s="919"/>
      <c r="G295" s="919"/>
      <c r="H295" s="919"/>
      <c r="I295" s="919"/>
      <c r="J295" s="919"/>
      <c r="K295" s="919"/>
      <c r="L295" s="919"/>
      <c r="M295" s="919"/>
      <c r="N295" s="919"/>
      <c r="O295" s="919"/>
      <c r="P295" s="919"/>
      <c r="Q295" s="919"/>
      <c r="R295" s="919"/>
      <c r="S295" s="919"/>
      <c r="T295" s="919"/>
      <c r="U295" s="919"/>
      <c r="V295" s="919"/>
      <c r="W295" s="920"/>
      <c r="X295" s="526"/>
      <c r="Y295" s="527"/>
      <c r="Z295" s="528"/>
      <c r="AA295" s="179"/>
    </row>
    <row r="296" spans="1:27" s="170" customFormat="1" ht="20.25" customHeight="1">
      <c r="A296" s="588"/>
      <c r="B296" s="921"/>
      <c r="C296" s="922"/>
      <c r="D296" s="922"/>
      <c r="E296" s="922"/>
      <c r="F296" s="922"/>
      <c r="G296" s="922"/>
      <c r="H296" s="922"/>
      <c r="I296" s="922"/>
      <c r="J296" s="922"/>
      <c r="K296" s="922"/>
      <c r="L296" s="922"/>
      <c r="M296" s="922"/>
      <c r="N296" s="922"/>
      <c r="O296" s="922"/>
      <c r="P296" s="922"/>
      <c r="Q296" s="922"/>
      <c r="R296" s="922"/>
      <c r="S296" s="922"/>
      <c r="T296" s="922"/>
      <c r="U296" s="922"/>
      <c r="V296" s="922"/>
      <c r="W296" s="923"/>
      <c r="X296" s="529"/>
      <c r="Y296" s="530"/>
      <c r="Z296" s="531"/>
      <c r="AA296" s="179"/>
    </row>
    <row r="297" spans="1:27" s="170" customFormat="1" ht="17.25" customHeight="1">
      <c r="A297" s="587" t="s">
        <v>284</v>
      </c>
      <c r="B297" s="520" t="s">
        <v>757</v>
      </c>
      <c r="C297" s="919"/>
      <c r="D297" s="919"/>
      <c r="E297" s="919"/>
      <c r="F297" s="919"/>
      <c r="G297" s="919"/>
      <c r="H297" s="919"/>
      <c r="I297" s="919"/>
      <c r="J297" s="919"/>
      <c r="K297" s="919"/>
      <c r="L297" s="919"/>
      <c r="M297" s="919"/>
      <c r="N297" s="919"/>
      <c r="O297" s="919"/>
      <c r="P297" s="919"/>
      <c r="Q297" s="919"/>
      <c r="R297" s="919"/>
      <c r="S297" s="919"/>
      <c r="T297" s="919"/>
      <c r="U297" s="919"/>
      <c r="V297" s="919"/>
      <c r="W297" s="920"/>
      <c r="X297" s="526"/>
      <c r="Y297" s="527"/>
      <c r="Z297" s="528"/>
      <c r="AA297" s="179"/>
    </row>
    <row r="298" spans="1:27" s="170" customFormat="1" ht="17.25" customHeight="1">
      <c r="A298" s="588"/>
      <c r="B298" s="921"/>
      <c r="C298" s="922"/>
      <c r="D298" s="922"/>
      <c r="E298" s="922"/>
      <c r="F298" s="922"/>
      <c r="G298" s="922"/>
      <c r="H298" s="922"/>
      <c r="I298" s="922"/>
      <c r="J298" s="922"/>
      <c r="K298" s="922"/>
      <c r="L298" s="922"/>
      <c r="M298" s="922"/>
      <c r="N298" s="922"/>
      <c r="O298" s="922"/>
      <c r="P298" s="922"/>
      <c r="Q298" s="922"/>
      <c r="R298" s="922"/>
      <c r="S298" s="922"/>
      <c r="T298" s="922"/>
      <c r="U298" s="922"/>
      <c r="V298" s="922"/>
      <c r="W298" s="923"/>
      <c r="X298" s="529"/>
      <c r="Y298" s="530"/>
      <c r="Z298" s="531"/>
      <c r="AA298" s="179"/>
    </row>
    <row r="299" spans="1:27" s="170" customFormat="1" ht="17.25" customHeight="1">
      <c r="A299" s="587" t="s">
        <v>286</v>
      </c>
      <c r="B299" s="520" t="s">
        <v>347</v>
      </c>
      <c r="C299" s="919"/>
      <c r="D299" s="919"/>
      <c r="E299" s="919"/>
      <c r="F299" s="919"/>
      <c r="G299" s="919"/>
      <c r="H299" s="919"/>
      <c r="I299" s="919"/>
      <c r="J299" s="919"/>
      <c r="K299" s="919"/>
      <c r="L299" s="919"/>
      <c r="M299" s="919"/>
      <c r="N299" s="919"/>
      <c r="O299" s="919"/>
      <c r="P299" s="919"/>
      <c r="Q299" s="919"/>
      <c r="R299" s="919"/>
      <c r="S299" s="919"/>
      <c r="T299" s="919"/>
      <c r="U299" s="919"/>
      <c r="V299" s="919"/>
      <c r="W299" s="920"/>
      <c r="X299" s="526"/>
      <c r="Y299" s="527"/>
      <c r="Z299" s="528"/>
      <c r="AA299" s="179"/>
    </row>
    <row r="300" spans="1:27" s="170" customFormat="1" ht="17.25" customHeight="1">
      <c r="A300" s="588"/>
      <c r="B300" s="921"/>
      <c r="C300" s="922"/>
      <c r="D300" s="922"/>
      <c r="E300" s="922"/>
      <c r="F300" s="922"/>
      <c r="G300" s="922"/>
      <c r="H300" s="922"/>
      <c r="I300" s="922"/>
      <c r="J300" s="922"/>
      <c r="K300" s="922"/>
      <c r="L300" s="922"/>
      <c r="M300" s="922"/>
      <c r="N300" s="922"/>
      <c r="O300" s="922"/>
      <c r="P300" s="922"/>
      <c r="Q300" s="922"/>
      <c r="R300" s="922"/>
      <c r="S300" s="922"/>
      <c r="T300" s="922"/>
      <c r="U300" s="922"/>
      <c r="V300" s="922"/>
      <c r="W300" s="923"/>
      <c r="X300" s="529"/>
      <c r="Y300" s="530"/>
      <c r="Z300" s="531"/>
      <c r="AA300" s="179"/>
    </row>
    <row r="301" spans="1:27" s="170" customFormat="1" ht="17.25" customHeight="1">
      <c r="A301" s="587" t="s">
        <v>341</v>
      </c>
      <c r="B301" s="520" t="s">
        <v>348</v>
      </c>
      <c r="C301" s="919"/>
      <c r="D301" s="919"/>
      <c r="E301" s="919"/>
      <c r="F301" s="919"/>
      <c r="G301" s="919"/>
      <c r="H301" s="919"/>
      <c r="I301" s="919"/>
      <c r="J301" s="919"/>
      <c r="K301" s="919"/>
      <c r="L301" s="919"/>
      <c r="M301" s="919"/>
      <c r="N301" s="919"/>
      <c r="O301" s="919"/>
      <c r="P301" s="919"/>
      <c r="Q301" s="919"/>
      <c r="R301" s="919"/>
      <c r="S301" s="919"/>
      <c r="T301" s="919"/>
      <c r="U301" s="919"/>
      <c r="V301" s="919"/>
      <c r="W301" s="920"/>
      <c r="X301" s="526"/>
      <c r="Y301" s="527"/>
      <c r="Z301" s="528"/>
      <c r="AA301" s="179"/>
    </row>
    <row r="302" spans="1:27" s="170" customFormat="1" ht="17.25" customHeight="1">
      <c r="A302" s="588"/>
      <c r="B302" s="921"/>
      <c r="C302" s="922"/>
      <c r="D302" s="922"/>
      <c r="E302" s="922"/>
      <c r="F302" s="922"/>
      <c r="G302" s="922"/>
      <c r="H302" s="922"/>
      <c r="I302" s="922"/>
      <c r="J302" s="922"/>
      <c r="K302" s="922"/>
      <c r="L302" s="922"/>
      <c r="M302" s="922"/>
      <c r="N302" s="922"/>
      <c r="O302" s="922"/>
      <c r="P302" s="922"/>
      <c r="Q302" s="922"/>
      <c r="R302" s="922"/>
      <c r="S302" s="922"/>
      <c r="T302" s="922"/>
      <c r="U302" s="922"/>
      <c r="V302" s="922"/>
      <c r="W302" s="923"/>
      <c r="X302" s="529"/>
      <c r="Y302" s="530"/>
      <c r="Z302" s="531"/>
      <c r="AA302" s="179"/>
    </row>
    <row r="303" spans="1:27" s="170" customFormat="1" ht="24" customHeight="1">
      <c r="A303" s="589" t="s">
        <v>349</v>
      </c>
      <c r="B303" s="520" t="s">
        <v>350</v>
      </c>
      <c r="C303" s="919"/>
      <c r="D303" s="919"/>
      <c r="E303" s="919"/>
      <c r="F303" s="919"/>
      <c r="G303" s="919"/>
      <c r="H303" s="919"/>
      <c r="I303" s="919"/>
      <c r="J303" s="919"/>
      <c r="K303" s="919"/>
      <c r="L303" s="919"/>
      <c r="M303" s="919"/>
      <c r="N303" s="919"/>
      <c r="O303" s="919"/>
      <c r="P303" s="919"/>
      <c r="Q303" s="919"/>
      <c r="R303" s="919"/>
      <c r="S303" s="919"/>
      <c r="T303" s="919"/>
      <c r="U303" s="919"/>
      <c r="V303" s="919"/>
      <c r="W303" s="920"/>
      <c r="X303" s="526"/>
      <c r="Y303" s="527"/>
      <c r="Z303" s="528"/>
      <c r="AA303" s="179"/>
    </row>
    <row r="304" spans="1:27" s="170" customFormat="1" ht="24" customHeight="1">
      <c r="A304" s="588"/>
      <c r="B304" s="921"/>
      <c r="C304" s="922"/>
      <c r="D304" s="922"/>
      <c r="E304" s="922"/>
      <c r="F304" s="922"/>
      <c r="G304" s="922"/>
      <c r="H304" s="922"/>
      <c r="I304" s="922"/>
      <c r="J304" s="922"/>
      <c r="K304" s="922"/>
      <c r="L304" s="922"/>
      <c r="M304" s="922"/>
      <c r="N304" s="922"/>
      <c r="O304" s="922"/>
      <c r="P304" s="922"/>
      <c r="Q304" s="922"/>
      <c r="R304" s="922"/>
      <c r="S304" s="922"/>
      <c r="T304" s="922"/>
      <c r="U304" s="922"/>
      <c r="V304" s="922"/>
      <c r="W304" s="923"/>
      <c r="X304" s="529"/>
      <c r="Y304" s="530"/>
      <c r="Z304" s="531"/>
      <c r="AA304" s="179"/>
    </row>
    <row r="305" spans="1:27" s="175" customFormat="1" ht="12.95" customHeight="1">
      <c r="A305" s="450"/>
      <c r="B305" s="450"/>
      <c r="C305" s="450"/>
      <c r="D305" s="450"/>
      <c r="E305" s="450"/>
      <c r="F305" s="450"/>
      <c r="G305" s="450"/>
      <c r="H305" s="450"/>
      <c r="I305" s="450"/>
      <c r="J305" s="450"/>
      <c r="K305" s="450"/>
      <c r="L305" s="450"/>
      <c r="M305" s="450"/>
      <c r="N305" s="450"/>
      <c r="O305" s="450"/>
      <c r="P305" s="450"/>
      <c r="Q305" s="450"/>
      <c r="R305" s="450"/>
      <c r="S305" s="450"/>
      <c r="T305" s="450"/>
      <c r="U305" s="450"/>
      <c r="V305" s="450"/>
      <c r="W305" s="450"/>
      <c r="X305" s="450"/>
      <c r="Y305" s="197"/>
      <c r="Z305" s="197"/>
      <c r="AA305" s="197"/>
    </row>
    <row r="306" spans="1:27" s="174" customFormat="1" ht="20.100000000000001" customHeight="1">
      <c r="A306" s="177" t="s">
        <v>351</v>
      </c>
      <c r="B306" s="194"/>
      <c r="C306" s="195"/>
      <c r="D306" s="195"/>
      <c r="E306" s="195"/>
      <c r="F306" s="195"/>
      <c r="G306" s="195"/>
      <c r="H306" s="195"/>
      <c r="I306" s="195"/>
      <c r="J306" s="196"/>
      <c r="K306" s="196"/>
      <c r="L306" s="196"/>
      <c r="M306" s="196"/>
      <c r="N306" s="196"/>
      <c r="O306" s="196"/>
      <c r="P306" s="196"/>
      <c r="Q306" s="196"/>
      <c r="R306" s="196"/>
      <c r="S306" s="196"/>
      <c r="T306" s="196"/>
      <c r="U306" s="196"/>
      <c r="V306" s="196"/>
      <c r="W306" s="196"/>
      <c r="X306" s="196"/>
      <c r="Y306" s="197"/>
      <c r="Z306" s="197"/>
      <c r="AA306" s="197"/>
    </row>
    <row r="307" spans="1:27" s="170" customFormat="1" ht="27" customHeight="1">
      <c r="A307" s="519" t="s">
        <v>217</v>
      </c>
      <c r="B307" s="520" t="s">
        <v>352</v>
      </c>
      <c r="C307" s="521"/>
      <c r="D307" s="521"/>
      <c r="E307" s="521"/>
      <c r="F307" s="521"/>
      <c r="G307" s="521"/>
      <c r="H307" s="521"/>
      <c r="I307" s="521"/>
      <c r="J307" s="521"/>
      <c r="K307" s="521"/>
      <c r="L307" s="521"/>
      <c r="M307" s="521"/>
      <c r="N307" s="521"/>
      <c r="O307" s="521"/>
      <c r="P307" s="521"/>
      <c r="Q307" s="521"/>
      <c r="R307" s="521"/>
      <c r="S307" s="521"/>
      <c r="T307" s="521"/>
      <c r="U307" s="521"/>
      <c r="V307" s="521"/>
      <c r="W307" s="522"/>
      <c r="X307" s="526"/>
      <c r="Y307" s="527"/>
      <c r="Z307" s="528"/>
      <c r="AA307" s="179"/>
    </row>
    <row r="308" spans="1:27" s="170" customFormat="1" ht="27" customHeight="1">
      <c r="A308" s="518"/>
      <c r="B308" s="523"/>
      <c r="C308" s="524"/>
      <c r="D308" s="524"/>
      <c r="E308" s="524"/>
      <c r="F308" s="524"/>
      <c r="G308" s="524"/>
      <c r="H308" s="524"/>
      <c r="I308" s="524"/>
      <c r="J308" s="524"/>
      <c r="K308" s="524"/>
      <c r="L308" s="524"/>
      <c r="M308" s="524"/>
      <c r="N308" s="524"/>
      <c r="O308" s="524"/>
      <c r="P308" s="524"/>
      <c r="Q308" s="524"/>
      <c r="R308" s="524"/>
      <c r="S308" s="524"/>
      <c r="T308" s="524"/>
      <c r="U308" s="524"/>
      <c r="V308" s="524"/>
      <c r="W308" s="525"/>
      <c r="X308" s="529"/>
      <c r="Y308" s="530"/>
      <c r="Z308" s="531"/>
      <c r="AA308" s="179"/>
    </row>
    <row r="309" spans="1:27" s="175" customFormat="1" ht="12.95" customHeight="1">
      <c r="A309" s="450"/>
      <c r="B309" s="450"/>
      <c r="C309" s="450"/>
      <c r="D309" s="450"/>
      <c r="E309" s="450"/>
      <c r="F309" s="450"/>
      <c r="G309" s="450"/>
      <c r="H309" s="450"/>
      <c r="I309" s="450"/>
      <c r="J309" s="450"/>
      <c r="K309" s="450"/>
      <c r="L309" s="450"/>
      <c r="M309" s="450"/>
      <c r="N309" s="450"/>
      <c r="O309" s="450"/>
      <c r="P309" s="450"/>
      <c r="Q309" s="450"/>
      <c r="R309" s="450"/>
      <c r="S309" s="450"/>
      <c r="T309" s="450"/>
      <c r="U309" s="450"/>
      <c r="V309" s="450"/>
      <c r="W309" s="450"/>
      <c r="X309" s="450"/>
      <c r="Y309" s="197"/>
      <c r="Z309" s="197"/>
      <c r="AA309" s="197"/>
    </row>
    <row r="310" spans="1:27" s="174" customFormat="1" ht="20.100000000000001" customHeight="1">
      <c r="A310" s="177" t="s">
        <v>353</v>
      </c>
      <c r="B310" s="194"/>
      <c r="C310" s="195"/>
      <c r="D310" s="195"/>
      <c r="E310" s="195"/>
      <c r="F310" s="195"/>
      <c r="G310" s="195"/>
      <c r="H310" s="195"/>
      <c r="I310" s="195"/>
      <c r="J310" s="196"/>
      <c r="K310" s="196"/>
      <c r="L310" s="196"/>
      <c r="M310" s="196"/>
      <c r="N310" s="196"/>
      <c r="O310" s="196"/>
      <c r="P310" s="196"/>
      <c r="Q310" s="196"/>
      <c r="R310" s="196"/>
      <c r="S310" s="196"/>
      <c r="T310" s="196"/>
      <c r="U310" s="196"/>
      <c r="V310" s="196"/>
      <c r="W310" s="196"/>
      <c r="X310" s="196"/>
      <c r="Y310" s="197"/>
      <c r="Z310" s="197"/>
      <c r="AA310" s="197"/>
    </row>
    <row r="311" spans="1:27" s="170" customFormat="1" ht="18" customHeight="1">
      <c r="A311" s="519" t="s">
        <v>217</v>
      </c>
      <c r="B311" s="520" t="s">
        <v>782</v>
      </c>
      <c r="C311" s="521"/>
      <c r="D311" s="521"/>
      <c r="E311" s="521"/>
      <c r="F311" s="521"/>
      <c r="G311" s="521"/>
      <c r="H311" s="521"/>
      <c r="I311" s="521"/>
      <c r="J311" s="521"/>
      <c r="K311" s="521"/>
      <c r="L311" s="521"/>
      <c r="M311" s="521"/>
      <c r="N311" s="521"/>
      <c r="O311" s="521"/>
      <c r="P311" s="521"/>
      <c r="Q311" s="521"/>
      <c r="R311" s="521"/>
      <c r="S311" s="521"/>
      <c r="T311" s="521"/>
      <c r="U311" s="521"/>
      <c r="V311" s="521"/>
      <c r="W311" s="522"/>
      <c r="X311" s="526"/>
      <c r="Y311" s="527"/>
      <c r="Z311" s="528"/>
      <c r="AA311" s="179"/>
    </row>
    <row r="312" spans="1:27" s="170" customFormat="1" ht="22.5" customHeight="1">
      <c r="A312" s="518"/>
      <c r="B312" s="523"/>
      <c r="C312" s="524"/>
      <c r="D312" s="524"/>
      <c r="E312" s="524"/>
      <c r="F312" s="524"/>
      <c r="G312" s="524"/>
      <c r="H312" s="524"/>
      <c r="I312" s="524"/>
      <c r="J312" s="524"/>
      <c r="K312" s="524"/>
      <c r="L312" s="524"/>
      <c r="M312" s="524"/>
      <c r="N312" s="524"/>
      <c r="O312" s="524"/>
      <c r="P312" s="524"/>
      <c r="Q312" s="524"/>
      <c r="R312" s="524"/>
      <c r="S312" s="524"/>
      <c r="T312" s="524"/>
      <c r="U312" s="524"/>
      <c r="V312" s="524"/>
      <c r="W312" s="525"/>
      <c r="X312" s="529"/>
      <c r="Y312" s="530"/>
      <c r="Z312" s="531"/>
      <c r="AA312" s="179"/>
    </row>
    <row r="313" spans="1:27" s="170" customFormat="1" ht="18" customHeight="1">
      <c r="A313" s="519" t="s">
        <v>239</v>
      </c>
      <c r="B313" s="520" t="s">
        <v>783</v>
      </c>
      <c r="C313" s="521"/>
      <c r="D313" s="521"/>
      <c r="E313" s="521"/>
      <c r="F313" s="521"/>
      <c r="G313" s="521"/>
      <c r="H313" s="521"/>
      <c r="I313" s="521"/>
      <c r="J313" s="521"/>
      <c r="K313" s="521"/>
      <c r="L313" s="521"/>
      <c r="M313" s="521"/>
      <c r="N313" s="521"/>
      <c r="O313" s="521"/>
      <c r="P313" s="521"/>
      <c r="Q313" s="521"/>
      <c r="R313" s="521"/>
      <c r="S313" s="521"/>
      <c r="T313" s="521"/>
      <c r="U313" s="521"/>
      <c r="V313" s="521"/>
      <c r="W313" s="522"/>
      <c r="X313" s="526"/>
      <c r="Y313" s="527"/>
      <c r="Z313" s="528"/>
      <c r="AA313" s="179"/>
    </row>
    <row r="314" spans="1:27" s="170" customFormat="1" ht="18" customHeight="1">
      <c r="A314" s="518"/>
      <c r="B314" s="523"/>
      <c r="C314" s="524"/>
      <c r="D314" s="524"/>
      <c r="E314" s="524"/>
      <c r="F314" s="524"/>
      <c r="G314" s="524"/>
      <c r="H314" s="524"/>
      <c r="I314" s="524"/>
      <c r="J314" s="524"/>
      <c r="K314" s="524"/>
      <c r="L314" s="524"/>
      <c r="M314" s="524"/>
      <c r="N314" s="524"/>
      <c r="O314" s="524"/>
      <c r="P314" s="524"/>
      <c r="Q314" s="524"/>
      <c r="R314" s="524"/>
      <c r="S314" s="524"/>
      <c r="T314" s="524"/>
      <c r="U314" s="524"/>
      <c r="V314" s="524"/>
      <c r="W314" s="525"/>
      <c r="X314" s="529"/>
      <c r="Y314" s="530"/>
      <c r="Z314" s="531"/>
      <c r="AA314" s="179"/>
    </row>
    <row r="315" spans="1:27" s="175" customFormat="1" ht="12.95" customHeight="1">
      <c r="A315" s="450"/>
      <c r="B315" s="450"/>
      <c r="C315" s="450"/>
      <c r="D315" s="450"/>
      <c r="E315" s="450"/>
      <c r="F315" s="450"/>
      <c r="G315" s="450"/>
      <c r="H315" s="450"/>
      <c r="I315" s="450"/>
      <c r="J315" s="450"/>
      <c r="K315" s="450"/>
      <c r="L315" s="450"/>
      <c r="M315" s="450"/>
      <c r="N315" s="450"/>
      <c r="O315" s="450"/>
      <c r="P315" s="450"/>
      <c r="Q315" s="450"/>
      <c r="R315" s="450"/>
      <c r="S315" s="450"/>
      <c r="T315" s="450"/>
      <c r="U315" s="450"/>
      <c r="V315" s="450"/>
      <c r="W315" s="450"/>
      <c r="X315" s="450"/>
      <c r="Y315" s="197"/>
      <c r="Z315" s="197"/>
      <c r="AA315" s="197"/>
    </row>
    <row r="316" spans="1:27" s="175" customFormat="1" ht="19.5" customHeight="1">
      <c r="A316" s="177" t="s">
        <v>354</v>
      </c>
      <c r="B316" s="450"/>
      <c r="C316" s="450"/>
      <c r="D316" s="450"/>
      <c r="E316" s="450"/>
      <c r="F316" s="450"/>
      <c r="G316" s="450"/>
      <c r="H316" s="450"/>
      <c r="I316" s="450"/>
      <c r="J316" s="450"/>
      <c r="K316" s="450"/>
      <c r="L316" s="450"/>
      <c r="M316" s="450"/>
      <c r="N316" s="450"/>
      <c r="O316" s="450"/>
      <c r="P316" s="450"/>
      <c r="Q316" s="450"/>
      <c r="R316" s="450"/>
      <c r="S316" s="450"/>
      <c r="T316" s="450"/>
      <c r="U316" s="450"/>
      <c r="V316" s="450"/>
      <c r="W316" s="450"/>
      <c r="X316" s="450"/>
      <c r="Y316" s="197"/>
      <c r="Z316" s="197"/>
      <c r="AA316" s="197"/>
    </row>
    <row r="317" spans="1:27" s="170" customFormat="1" ht="22.5" customHeight="1">
      <c r="A317" s="519" t="s">
        <v>217</v>
      </c>
      <c r="B317" s="520" t="s">
        <v>355</v>
      </c>
      <c r="C317" s="919"/>
      <c r="D317" s="919"/>
      <c r="E317" s="919"/>
      <c r="F317" s="919"/>
      <c r="G317" s="919"/>
      <c r="H317" s="919"/>
      <c r="I317" s="919"/>
      <c r="J317" s="919"/>
      <c r="K317" s="919"/>
      <c r="L317" s="919"/>
      <c r="M317" s="919"/>
      <c r="N317" s="919"/>
      <c r="O317" s="919"/>
      <c r="P317" s="919"/>
      <c r="Q317" s="919"/>
      <c r="R317" s="919"/>
      <c r="S317" s="919"/>
      <c r="T317" s="919"/>
      <c r="U317" s="919"/>
      <c r="V317" s="919"/>
      <c r="W317" s="920"/>
      <c r="X317" s="526"/>
      <c r="Y317" s="527"/>
      <c r="Z317" s="528"/>
      <c r="AA317" s="179"/>
    </row>
    <row r="318" spans="1:27" s="170" customFormat="1" ht="22.5" customHeight="1">
      <c r="A318" s="518"/>
      <c r="B318" s="921"/>
      <c r="C318" s="922"/>
      <c r="D318" s="922"/>
      <c r="E318" s="922"/>
      <c r="F318" s="922"/>
      <c r="G318" s="922"/>
      <c r="H318" s="922"/>
      <c r="I318" s="922"/>
      <c r="J318" s="922"/>
      <c r="K318" s="922"/>
      <c r="L318" s="922"/>
      <c r="M318" s="922"/>
      <c r="N318" s="922"/>
      <c r="O318" s="922"/>
      <c r="P318" s="922"/>
      <c r="Q318" s="922"/>
      <c r="R318" s="922"/>
      <c r="S318" s="922"/>
      <c r="T318" s="922"/>
      <c r="U318" s="922"/>
      <c r="V318" s="922"/>
      <c r="W318" s="923"/>
      <c r="X318" s="529"/>
      <c r="Y318" s="530"/>
      <c r="Z318" s="531"/>
      <c r="AA318" s="179"/>
    </row>
    <row r="319" spans="1:27" s="175" customFormat="1" ht="12.95" customHeight="1">
      <c r="A319" s="450"/>
      <c r="B319" s="450"/>
      <c r="C319" s="450"/>
      <c r="D319" s="450"/>
      <c r="E319" s="450"/>
      <c r="F319" s="450"/>
      <c r="G319" s="450"/>
      <c r="H319" s="450"/>
      <c r="I319" s="450"/>
      <c r="J319" s="450"/>
      <c r="K319" s="450"/>
      <c r="L319" s="450"/>
      <c r="M319" s="450"/>
      <c r="N319" s="450"/>
      <c r="O319" s="450"/>
      <c r="P319" s="450"/>
      <c r="Q319" s="450"/>
      <c r="R319" s="450"/>
      <c r="S319" s="450"/>
      <c r="T319" s="450"/>
      <c r="U319" s="450"/>
      <c r="V319" s="450"/>
      <c r="W319" s="450"/>
      <c r="X319" s="450"/>
      <c r="Y319" s="197"/>
      <c r="Z319" s="197"/>
      <c r="AA319" s="197"/>
    </row>
    <row r="320" spans="1:27" s="174" customFormat="1" ht="20.100000000000001" customHeight="1">
      <c r="A320" s="177" t="s">
        <v>356</v>
      </c>
      <c r="B320" s="194"/>
      <c r="C320" s="195"/>
      <c r="D320" s="195"/>
      <c r="E320" s="195"/>
      <c r="F320" s="195"/>
      <c r="G320" s="195"/>
      <c r="H320" s="195"/>
      <c r="I320" s="195"/>
      <c r="J320" s="196"/>
      <c r="K320" s="196"/>
      <c r="L320" s="196"/>
      <c r="M320" s="196"/>
      <c r="N320" s="196"/>
      <c r="O320" s="196"/>
      <c r="P320" s="196"/>
      <c r="Q320" s="196"/>
      <c r="R320" s="196"/>
      <c r="S320" s="196"/>
      <c r="T320" s="196"/>
      <c r="U320" s="196"/>
      <c r="V320" s="196"/>
      <c r="W320" s="196"/>
      <c r="X320" s="196"/>
      <c r="Y320" s="197"/>
      <c r="Z320" s="197"/>
      <c r="AA320" s="197"/>
    </row>
    <row r="321" spans="1:27" s="170" customFormat="1" ht="18" customHeight="1">
      <c r="A321" s="519" t="s">
        <v>217</v>
      </c>
      <c r="B321" s="520" t="s">
        <v>784</v>
      </c>
      <c r="C321" s="521"/>
      <c r="D321" s="521"/>
      <c r="E321" s="521"/>
      <c r="F321" s="521"/>
      <c r="G321" s="521"/>
      <c r="H321" s="521"/>
      <c r="I321" s="521"/>
      <c r="J321" s="521"/>
      <c r="K321" s="521"/>
      <c r="L321" s="521"/>
      <c r="M321" s="521"/>
      <c r="N321" s="521"/>
      <c r="O321" s="521"/>
      <c r="P321" s="521"/>
      <c r="Q321" s="521"/>
      <c r="R321" s="521"/>
      <c r="S321" s="521"/>
      <c r="T321" s="521"/>
      <c r="U321" s="521"/>
      <c r="V321" s="521"/>
      <c r="W321" s="522"/>
      <c r="X321" s="526"/>
      <c r="Y321" s="527"/>
      <c r="Z321" s="528"/>
      <c r="AA321" s="179"/>
    </row>
    <row r="322" spans="1:27" s="170" customFormat="1" ht="18" customHeight="1">
      <c r="A322" s="518"/>
      <c r="B322" s="523"/>
      <c r="C322" s="524"/>
      <c r="D322" s="524"/>
      <c r="E322" s="524"/>
      <c r="F322" s="524"/>
      <c r="G322" s="524"/>
      <c r="H322" s="524"/>
      <c r="I322" s="524"/>
      <c r="J322" s="524"/>
      <c r="K322" s="524"/>
      <c r="L322" s="524"/>
      <c r="M322" s="524"/>
      <c r="N322" s="524"/>
      <c r="O322" s="524"/>
      <c r="P322" s="524"/>
      <c r="Q322" s="524"/>
      <c r="R322" s="524"/>
      <c r="S322" s="524"/>
      <c r="T322" s="524"/>
      <c r="U322" s="524"/>
      <c r="V322" s="524"/>
      <c r="W322" s="525"/>
      <c r="X322" s="529"/>
      <c r="Y322" s="530"/>
      <c r="Z322" s="531"/>
      <c r="AA322" s="179"/>
    </row>
    <row r="323" spans="1:27" s="170" customFormat="1" ht="18" customHeight="1">
      <c r="A323" s="519" t="s">
        <v>239</v>
      </c>
      <c r="B323" s="520" t="s">
        <v>785</v>
      </c>
      <c r="C323" s="521"/>
      <c r="D323" s="521"/>
      <c r="E323" s="521"/>
      <c r="F323" s="521"/>
      <c r="G323" s="521"/>
      <c r="H323" s="521"/>
      <c r="I323" s="521"/>
      <c r="J323" s="521"/>
      <c r="K323" s="521"/>
      <c r="L323" s="521"/>
      <c r="M323" s="521"/>
      <c r="N323" s="521"/>
      <c r="O323" s="521"/>
      <c r="P323" s="521"/>
      <c r="Q323" s="521"/>
      <c r="R323" s="521"/>
      <c r="S323" s="521"/>
      <c r="T323" s="521"/>
      <c r="U323" s="521"/>
      <c r="V323" s="521"/>
      <c r="W323" s="522"/>
      <c r="X323" s="526"/>
      <c r="Y323" s="527"/>
      <c r="Z323" s="528"/>
      <c r="AA323" s="179"/>
    </row>
    <row r="324" spans="1:27" s="170" customFormat="1" ht="18" customHeight="1">
      <c r="A324" s="518"/>
      <c r="B324" s="523"/>
      <c r="C324" s="524"/>
      <c r="D324" s="524"/>
      <c r="E324" s="524"/>
      <c r="F324" s="524"/>
      <c r="G324" s="524"/>
      <c r="H324" s="524"/>
      <c r="I324" s="524"/>
      <c r="J324" s="524"/>
      <c r="K324" s="524"/>
      <c r="L324" s="524"/>
      <c r="M324" s="524"/>
      <c r="N324" s="524"/>
      <c r="O324" s="524"/>
      <c r="P324" s="524"/>
      <c r="Q324" s="524"/>
      <c r="R324" s="524"/>
      <c r="S324" s="524"/>
      <c r="T324" s="524"/>
      <c r="U324" s="524"/>
      <c r="V324" s="524"/>
      <c r="W324" s="525"/>
      <c r="X324" s="529"/>
      <c r="Y324" s="530"/>
      <c r="Z324" s="531"/>
      <c r="AA324" s="179"/>
    </row>
    <row r="325" spans="1:27" s="170" customFormat="1" ht="18" customHeight="1">
      <c r="A325" s="519" t="s">
        <v>245</v>
      </c>
      <c r="B325" s="520" t="s">
        <v>786</v>
      </c>
      <c r="C325" s="521"/>
      <c r="D325" s="521"/>
      <c r="E325" s="521"/>
      <c r="F325" s="521"/>
      <c r="G325" s="521"/>
      <c r="H325" s="521"/>
      <c r="I325" s="521"/>
      <c r="J325" s="521"/>
      <c r="K325" s="521"/>
      <c r="L325" s="521"/>
      <c r="M325" s="521"/>
      <c r="N325" s="521"/>
      <c r="O325" s="521"/>
      <c r="P325" s="521"/>
      <c r="Q325" s="521"/>
      <c r="R325" s="521"/>
      <c r="S325" s="521"/>
      <c r="T325" s="521"/>
      <c r="U325" s="521"/>
      <c r="V325" s="521"/>
      <c r="W325" s="522"/>
      <c r="X325" s="526"/>
      <c r="Y325" s="527"/>
      <c r="Z325" s="528"/>
      <c r="AA325" s="179"/>
    </row>
    <row r="326" spans="1:27" s="170" customFormat="1" ht="18" customHeight="1">
      <c r="A326" s="518"/>
      <c r="B326" s="523"/>
      <c r="C326" s="524"/>
      <c r="D326" s="524"/>
      <c r="E326" s="524"/>
      <c r="F326" s="524"/>
      <c r="G326" s="524"/>
      <c r="H326" s="524"/>
      <c r="I326" s="524"/>
      <c r="J326" s="524"/>
      <c r="K326" s="524"/>
      <c r="L326" s="524"/>
      <c r="M326" s="524"/>
      <c r="N326" s="524"/>
      <c r="O326" s="524"/>
      <c r="P326" s="524"/>
      <c r="Q326" s="524"/>
      <c r="R326" s="524"/>
      <c r="S326" s="524"/>
      <c r="T326" s="524"/>
      <c r="U326" s="524"/>
      <c r="V326" s="524"/>
      <c r="W326" s="525"/>
      <c r="X326" s="529"/>
      <c r="Y326" s="530"/>
      <c r="Z326" s="531"/>
      <c r="AA326" s="179"/>
    </row>
    <row r="327" spans="1:27" s="170" customFormat="1" ht="21" customHeight="1">
      <c r="A327" s="519" t="s">
        <v>279</v>
      </c>
      <c r="B327" s="520" t="s">
        <v>1044</v>
      </c>
      <c r="C327" s="521"/>
      <c r="D327" s="521"/>
      <c r="E327" s="521"/>
      <c r="F327" s="521"/>
      <c r="G327" s="521"/>
      <c r="H327" s="521"/>
      <c r="I327" s="521"/>
      <c r="J327" s="521"/>
      <c r="K327" s="521"/>
      <c r="L327" s="521"/>
      <c r="M327" s="521"/>
      <c r="N327" s="521"/>
      <c r="O327" s="521"/>
      <c r="P327" s="521"/>
      <c r="Q327" s="521"/>
      <c r="R327" s="521"/>
      <c r="S327" s="521"/>
      <c r="T327" s="521"/>
      <c r="U327" s="521"/>
      <c r="V327" s="521"/>
      <c r="W327" s="522"/>
      <c r="X327" s="526"/>
      <c r="Y327" s="527"/>
      <c r="Z327" s="528"/>
      <c r="AA327" s="179"/>
    </row>
    <row r="328" spans="1:27" s="170" customFormat="1" ht="23.25" customHeight="1">
      <c r="A328" s="518"/>
      <c r="B328" s="523"/>
      <c r="C328" s="524"/>
      <c r="D328" s="524"/>
      <c r="E328" s="524"/>
      <c r="F328" s="524"/>
      <c r="G328" s="524"/>
      <c r="H328" s="524"/>
      <c r="I328" s="524"/>
      <c r="J328" s="524"/>
      <c r="K328" s="524"/>
      <c r="L328" s="524"/>
      <c r="M328" s="524"/>
      <c r="N328" s="524"/>
      <c r="O328" s="524"/>
      <c r="P328" s="524"/>
      <c r="Q328" s="524"/>
      <c r="R328" s="524"/>
      <c r="S328" s="524"/>
      <c r="T328" s="524"/>
      <c r="U328" s="524"/>
      <c r="V328" s="524"/>
      <c r="W328" s="525"/>
      <c r="X328" s="529"/>
      <c r="Y328" s="530"/>
      <c r="Z328" s="531"/>
      <c r="AA328" s="179"/>
    </row>
    <row r="329" spans="1:27" s="170" customFormat="1" ht="18" customHeight="1">
      <c r="A329" s="519" t="s">
        <v>280</v>
      </c>
      <c r="B329" s="520" t="s">
        <v>787</v>
      </c>
      <c r="C329" s="521"/>
      <c r="D329" s="521"/>
      <c r="E329" s="521"/>
      <c r="F329" s="521"/>
      <c r="G329" s="521"/>
      <c r="H329" s="521"/>
      <c r="I329" s="521"/>
      <c r="J329" s="521"/>
      <c r="K329" s="521"/>
      <c r="L329" s="521"/>
      <c r="M329" s="521"/>
      <c r="N329" s="521"/>
      <c r="O329" s="521"/>
      <c r="P329" s="521"/>
      <c r="Q329" s="521"/>
      <c r="R329" s="521"/>
      <c r="S329" s="521"/>
      <c r="T329" s="521"/>
      <c r="U329" s="521"/>
      <c r="V329" s="521"/>
      <c r="W329" s="522"/>
      <c r="X329" s="526"/>
      <c r="Y329" s="527"/>
      <c r="Z329" s="528"/>
      <c r="AA329" s="179"/>
    </row>
    <row r="330" spans="1:27" s="170" customFormat="1" ht="11.25" customHeight="1">
      <c r="A330" s="518"/>
      <c r="B330" s="523"/>
      <c r="C330" s="524"/>
      <c r="D330" s="524"/>
      <c r="E330" s="524"/>
      <c r="F330" s="524"/>
      <c r="G330" s="524"/>
      <c r="H330" s="524"/>
      <c r="I330" s="524"/>
      <c r="J330" s="524"/>
      <c r="K330" s="524"/>
      <c r="L330" s="524"/>
      <c r="M330" s="524"/>
      <c r="N330" s="524"/>
      <c r="O330" s="524"/>
      <c r="P330" s="524"/>
      <c r="Q330" s="524"/>
      <c r="R330" s="524"/>
      <c r="S330" s="524"/>
      <c r="T330" s="524"/>
      <c r="U330" s="524"/>
      <c r="V330" s="524"/>
      <c r="W330" s="525"/>
      <c r="X330" s="529"/>
      <c r="Y330" s="530"/>
      <c r="Z330" s="531"/>
      <c r="AA330" s="179"/>
    </row>
    <row r="331" spans="1:27" s="175" customFormat="1" ht="12.95" customHeight="1">
      <c r="A331" s="450"/>
      <c r="B331" s="450"/>
      <c r="C331" s="450"/>
      <c r="D331" s="450"/>
      <c r="E331" s="450"/>
      <c r="F331" s="450"/>
      <c r="G331" s="450"/>
      <c r="H331" s="450"/>
      <c r="I331" s="450"/>
      <c r="J331" s="450"/>
      <c r="K331" s="450"/>
      <c r="L331" s="450"/>
      <c r="M331" s="450"/>
      <c r="N331" s="450"/>
      <c r="O331" s="450"/>
      <c r="P331" s="450"/>
      <c r="Q331" s="450"/>
      <c r="R331" s="450"/>
      <c r="S331" s="450"/>
      <c r="T331" s="450"/>
      <c r="U331" s="450"/>
      <c r="V331" s="450"/>
      <c r="W331" s="450"/>
      <c r="X331" s="450"/>
      <c r="Y331" s="197"/>
      <c r="Z331" s="197"/>
      <c r="AA331" s="197"/>
    </row>
    <row r="332" spans="1:27" s="175" customFormat="1" ht="19.5" customHeight="1">
      <c r="A332" s="177" t="s">
        <v>357</v>
      </c>
      <c r="B332" s="450"/>
      <c r="C332" s="450"/>
      <c r="D332" s="450"/>
      <c r="E332" s="450"/>
      <c r="F332" s="450"/>
      <c r="G332" s="450"/>
      <c r="H332" s="450"/>
      <c r="I332" s="450"/>
      <c r="J332" s="450"/>
      <c r="K332" s="450"/>
      <c r="L332" s="450"/>
      <c r="M332" s="450"/>
      <c r="N332" s="450"/>
      <c r="O332" s="450"/>
      <c r="P332" s="450"/>
      <c r="Q332" s="450"/>
      <c r="R332" s="450"/>
      <c r="S332" s="450"/>
      <c r="T332" s="450"/>
      <c r="U332" s="450"/>
      <c r="V332" s="450"/>
      <c r="W332" s="450"/>
      <c r="X332" s="450"/>
      <c r="Y332" s="197"/>
      <c r="Z332" s="197"/>
      <c r="AA332" s="197"/>
    </row>
    <row r="333" spans="1:27" s="170" customFormat="1" ht="37.5" customHeight="1">
      <c r="A333" s="519" t="s">
        <v>217</v>
      </c>
      <c r="B333" s="520" t="s">
        <v>358</v>
      </c>
      <c r="C333" s="521"/>
      <c r="D333" s="521"/>
      <c r="E333" s="521"/>
      <c r="F333" s="521"/>
      <c r="G333" s="521"/>
      <c r="H333" s="521"/>
      <c r="I333" s="521"/>
      <c r="J333" s="521"/>
      <c r="K333" s="521"/>
      <c r="L333" s="521"/>
      <c r="M333" s="521"/>
      <c r="N333" s="521"/>
      <c r="O333" s="521"/>
      <c r="P333" s="521"/>
      <c r="Q333" s="521"/>
      <c r="R333" s="521"/>
      <c r="S333" s="521"/>
      <c r="T333" s="521"/>
      <c r="U333" s="521"/>
      <c r="V333" s="521"/>
      <c r="W333" s="522"/>
      <c r="X333" s="526"/>
      <c r="Y333" s="676"/>
      <c r="Z333" s="677"/>
      <c r="AA333" s="179"/>
    </row>
    <row r="334" spans="1:27" s="170" customFormat="1" ht="22.5" customHeight="1">
      <c r="A334" s="517"/>
      <c r="B334" s="452"/>
      <c r="C334" s="453" t="s">
        <v>232</v>
      </c>
      <c r="D334" s="613" t="s">
        <v>359</v>
      </c>
      <c r="E334" s="613"/>
      <c r="F334" s="613"/>
      <c r="G334" s="613"/>
      <c r="H334" s="613"/>
      <c r="I334" s="613"/>
      <c r="J334" s="613"/>
      <c r="K334" s="613"/>
      <c r="L334" s="613"/>
      <c r="M334" s="613"/>
      <c r="N334" s="613"/>
      <c r="O334" s="613"/>
      <c r="P334" s="613"/>
      <c r="Q334" s="613"/>
      <c r="R334" s="613"/>
      <c r="S334" s="613"/>
      <c r="T334" s="613"/>
      <c r="U334" s="613"/>
      <c r="V334" s="688"/>
      <c r="W334" s="689"/>
      <c r="X334" s="535"/>
      <c r="Y334" s="549"/>
      <c r="Z334" s="550"/>
      <c r="AA334" s="179"/>
    </row>
    <row r="335" spans="1:27" s="170" customFormat="1" ht="22.5" customHeight="1">
      <c r="A335" s="517"/>
      <c r="B335" s="452"/>
      <c r="C335" s="454" t="s">
        <v>233</v>
      </c>
      <c r="D335" s="613" t="s">
        <v>360</v>
      </c>
      <c r="E335" s="613"/>
      <c r="F335" s="613"/>
      <c r="G335" s="613"/>
      <c r="H335" s="613"/>
      <c r="I335" s="613"/>
      <c r="J335" s="613"/>
      <c r="K335" s="613"/>
      <c r="L335" s="613"/>
      <c r="M335" s="613"/>
      <c r="N335" s="613"/>
      <c r="O335" s="613"/>
      <c r="P335" s="613"/>
      <c r="Q335" s="613"/>
      <c r="R335" s="613"/>
      <c r="S335" s="613"/>
      <c r="T335" s="613"/>
      <c r="U335" s="613"/>
      <c r="V335" s="688"/>
      <c r="W335" s="689"/>
      <c r="X335" s="535"/>
      <c r="Y335" s="549"/>
      <c r="Z335" s="550"/>
      <c r="AA335" s="179"/>
    </row>
    <row r="336" spans="1:27" s="170" customFormat="1" ht="22.5" customHeight="1">
      <c r="A336" s="517"/>
      <c r="B336" s="452"/>
      <c r="C336" s="455" t="s">
        <v>235</v>
      </c>
      <c r="D336" s="613" t="s">
        <v>361</v>
      </c>
      <c r="E336" s="613"/>
      <c r="F336" s="613"/>
      <c r="G336" s="613"/>
      <c r="H336" s="613"/>
      <c r="I336" s="613"/>
      <c r="J336" s="613"/>
      <c r="K336" s="613"/>
      <c r="L336" s="613"/>
      <c r="M336" s="613"/>
      <c r="N336" s="613"/>
      <c r="O336" s="613"/>
      <c r="P336" s="613"/>
      <c r="Q336" s="613"/>
      <c r="R336" s="613"/>
      <c r="S336" s="613"/>
      <c r="T336" s="613"/>
      <c r="U336" s="613"/>
      <c r="V336" s="688"/>
      <c r="W336" s="689"/>
      <c r="X336" s="535"/>
      <c r="Y336" s="549"/>
      <c r="Z336" s="550"/>
      <c r="AA336" s="179"/>
    </row>
    <row r="337" spans="1:27" s="170" customFormat="1" ht="22.5" customHeight="1">
      <c r="A337" s="517"/>
      <c r="B337" s="452"/>
      <c r="C337" s="454" t="s">
        <v>267</v>
      </c>
      <c r="D337" s="613" t="s">
        <v>362</v>
      </c>
      <c r="E337" s="613"/>
      <c r="F337" s="613"/>
      <c r="G337" s="613"/>
      <c r="H337" s="613"/>
      <c r="I337" s="613"/>
      <c r="J337" s="613"/>
      <c r="K337" s="613"/>
      <c r="L337" s="613"/>
      <c r="M337" s="613"/>
      <c r="N337" s="613"/>
      <c r="O337" s="613"/>
      <c r="P337" s="613"/>
      <c r="Q337" s="613"/>
      <c r="R337" s="613"/>
      <c r="S337" s="613"/>
      <c r="T337" s="613"/>
      <c r="U337" s="613"/>
      <c r="V337" s="688"/>
      <c r="W337" s="689"/>
      <c r="X337" s="535"/>
      <c r="Y337" s="549"/>
      <c r="Z337" s="550"/>
      <c r="AA337" s="179"/>
    </row>
    <row r="338" spans="1:27" s="170" customFormat="1" ht="22.5" customHeight="1">
      <c r="A338" s="517"/>
      <c r="B338" s="452"/>
      <c r="C338" s="454" t="s">
        <v>269</v>
      </c>
      <c r="D338" s="613" t="s">
        <v>363</v>
      </c>
      <c r="E338" s="613"/>
      <c r="F338" s="613"/>
      <c r="G338" s="613"/>
      <c r="H338" s="613"/>
      <c r="I338" s="613"/>
      <c r="J338" s="613"/>
      <c r="K338" s="613"/>
      <c r="L338" s="613"/>
      <c r="M338" s="613"/>
      <c r="N338" s="613"/>
      <c r="O338" s="613"/>
      <c r="P338" s="613"/>
      <c r="Q338" s="613"/>
      <c r="R338" s="613"/>
      <c r="S338" s="613"/>
      <c r="T338" s="613"/>
      <c r="U338" s="613"/>
      <c r="V338" s="688"/>
      <c r="W338" s="689"/>
      <c r="X338" s="535"/>
      <c r="Y338" s="549"/>
      <c r="Z338" s="550"/>
      <c r="AA338" s="179"/>
    </row>
    <row r="339" spans="1:27" s="170" customFormat="1" ht="22.5" customHeight="1">
      <c r="A339" s="517"/>
      <c r="B339" s="452"/>
      <c r="C339" s="454" t="s">
        <v>271</v>
      </c>
      <c r="D339" s="613" t="s">
        <v>364</v>
      </c>
      <c r="E339" s="613"/>
      <c r="F339" s="613"/>
      <c r="G339" s="613"/>
      <c r="H339" s="613"/>
      <c r="I339" s="613"/>
      <c r="J339" s="613"/>
      <c r="K339" s="613"/>
      <c r="L339" s="613"/>
      <c r="M339" s="613"/>
      <c r="N339" s="613"/>
      <c r="O339" s="613"/>
      <c r="P339" s="613"/>
      <c r="Q339" s="613"/>
      <c r="R339" s="613"/>
      <c r="S339" s="613"/>
      <c r="T339" s="613"/>
      <c r="U339" s="613"/>
      <c r="V339" s="688"/>
      <c r="W339" s="689"/>
      <c r="X339" s="535"/>
      <c r="Y339" s="549"/>
      <c r="Z339" s="550"/>
      <c r="AA339" s="179"/>
    </row>
    <row r="340" spans="1:27" s="170" customFormat="1" ht="22.5" customHeight="1">
      <c r="A340" s="517"/>
      <c r="B340" s="452"/>
      <c r="C340" s="454" t="s">
        <v>273</v>
      </c>
      <c r="D340" s="613" t="s">
        <v>365</v>
      </c>
      <c r="E340" s="613"/>
      <c r="F340" s="613"/>
      <c r="G340" s="613"/>
      <c r="H340" s="613"/>
      <c r="I340" s="613"/>
      <c r="J340" s="613"/>
      <c r="K340" s="613"/>
      <c r="L340" s="613"/>
      <c r="M340" s="613"/>
      <c r="N340" s="613"/>
      <c r="O340" s="613"/>
      <c r="P340" s="613"/>
      <c r="Q340" s="613"/>
      <c r="R340" s="613"/>
      <c r="S340" s="613"/>
      <c r="T340" s="613"/>
      <c r="U340" s="613"/>
      <c r="V340" s="688"/>
      <c r="W340" s="689"/>
      <c r="X340" s="535"/>
      <c r="Y340" s="549"/>
      <c r="Z340" s="550"/>
      <c r="AA340" s="179"/>
    </row>
    <row r="341" spans="1:27" s="170" customFormat="1" ht="22.5" customHeight="1">
      <c r="A341" s="517"/>
      <c r="B341" s="452"/>
      <c r="C341" s="454" t="s">
        <v>366</v>
      </c>
      <c r="D341" s="613" t="s">
        <v>367</v>
      </c>
      <c r="E341" s="613"/>
      <c r="F341" s="613"/>
      <c r="G341" s="613"/>
      <c r="H341" s="613"/>
      <c r="I341" s="613"/>
      <c r="J341" s="613"/>
      <c r="K341" s="613"/>
      <c r="L341" s="613"/>
      <c r="M341" s="613"/>
      <c r="N341" s="613"/>
      <c r="O341" s="613"/>
      <c r="P341" s="613"/>
      <c r="Q341" s="613"/>
      <c r="R341" s="613"/>
      <c r="S341" s="613"/>
      <c r="T341" s="613"/>
      <c r="U341" s="613"/>
      <c r="V341" s="688"/>
      <c r="W341" s="689"/>
      <c r="X341" s="535"/>
      <c r="Y341" s="549"/>
      <c r="Z341" s="550"/>
      <c r="AA341" s="179"/>
    </row>
    <row r="342" spans="1:27" s="170" customFormat="1" ht="22.5" customHeight="1">
      <c r="A342" s="517"/>
      <c r="B342" s="452"/>
      <c r="C342" s="454" t="s">
        <v>368</v>
      </c>
      <c r="D342" s="613" t="s">
        <v>955</v>
      </c>
      <c r="E342" s="613"/>
      <c r="F342" s="613"/>
      <c r="G342" s="613"/>
      <c r="H342" s="613"/>
      <c r="I342" s="613"/>
      <c r="J342" s="613"/>
      <c r="K342" s="613"/>
      <c r="L342" s="613"/>
      <c r="M342" s="613"/>
      <c r="N342" s="613"/>
      <c r="O342" s="613"/>
      <c r="P342" s="613"/>
      <c r="Q342" s="613"/>
      <c r="R342" s="613"/>
      <c r="S342" s="613"/>
      <c r="T342" s="613"/>
      <c r="U342" s="613"/>
      <c r="V342" s="688"/>
      <c r="W342" s="689"/>
      <c r="X342" s="535"/>
      <c r="Y342" s="549"/>
      <c r="Z342" s="550"/>
      <c r="AA342" s="179"/>
    </row>
    <row r="343" spans="1:27" s="170" customFormat="1" ht="44.25" customHeight="1">
      <c r="A343" s="517"/>
      <c r="B343" s="452"/>
      <c r="C343" s="456" t="s">
        <v>369</v>
      </c>
      <c r="D343" s="732" t="s">
        <v>788</v>
      </c>
      <c r="E343" s="688"/>
      <c r="F343" s="688"/>
      <c r="G343" s="688"/>
      <c r="H343" s="688"/>
      <c r="I343" s="688"/>
      <c r="J343" s="688"/>
      <c r="K343" s="688"/>
      <c r="L343" s="688"/>
      <c r="M343" s="688"/>
      <c r="N343" s="688"/>
      <c r="O343" s="688"/>
      <c r="P343" s="688"/>
      <c r="Q343" s="688"/>
      <c r="R343" s="688"/>
      <c r="S343" s="688"/>
      <c r="T343" s="688"/>
      <c r="U343" s="688"/>
      <c r="V343" s="688"/>
      <c r="W343" s="689"/>
      <c r="X343" s="535"/>
      <c r="Y343" s="549"/>
      <c r="Z343" s="550"/>
      <c r="AA343" s="179"/>
    </row>
    <row r="344" spans="1:27" s="170" customFormat="1" ht="45.75" customHeight="1">
      <c r="A344" s="518"/>
      <c r="B344" s="457"/>
      <c r="C344" s="458" t="s">
        <v>370</v>
      </c>
      <c r="D344" s="699" t="s">
        <v>789</v>
      </c>
      <c r="E344" s="699"/>
      <c r="F344" s="699"/>
      <c r="G344" s="699"/>
      <c r="H344" s="699"/>
      <c r="I344" s="699"/>
      <c r="J344" s="699"/>
      <c r="K344" s="699"/>
      <c r="L344" s="699"/>
      <c r="M344" s="699"/>
      <c r="N344" s="699"/>
      <c r="O344" s="699"/>
      <c r="P344" s="699"/>
      <c r="Q344" s="699"/>
      <c r="R344" s="699"/>
      <c r="S344" s="699"/>
      <c r="T344" s="699"/>
      <c r="U344" s="699"/>
      <c r="V344" s="924"/>
      <c r="W344" s="925"/>
      <c r="X344" s="371"/>
      <c r="Y344" s="372"/>
      <c r="Z344" s="373"/>
      <c r="AA344" s="179"/>
    </row>
    <row r="345" spans="1:27" s="170" customFormat="1" ht="24.75" customHeight="1">
      <c r="A345" s="519" t="s">
        <v>239</v>
      </c>
      <c r="B345" s="520" t="s">
        <v>791</v>
      </c>
      <c r="C345" s="521"/>
      <c r="D345" s="521"/>
      <c r="E345" s="521"/>
      <c r="F345" s="521"/>
      <c r="G345" s="521"/>
      <c r="H345" s="521"/>
      <c r="I345" s="521"/>
      <c r="J345" s="521"/>
      <c r="K345" s="521"/>
      <c r="L345" s="521"/>
      <c r="M345" s="521"/>
      <c r="N345" s="521"/>
      <c r="O345" s="521"/>
      <c r="P345" s="521"/>
      <c r="Q345" s="521"/>
      <c r="R345" s="521"/>
      <c r="S345" s="521"/>
      <c r="T345" s="521"/>
      <c r="U345" s="521"/>
      <c r="V345" s="521"/>
      <c r="W345" s="522"/>
      <c r="X345" s="526"/>
      <c r="Y345" s="527"/>
      <c r="Z345" s="528"/>
      <c r="AA345" s="179"/>
    </row>
    <row r="346" spans="1:27" s="170" customFormat="1" ht="24.75" customHeight="1">
      <c r="A346" s="518"/>
      <c r="B346" s="523"/>
      <c r="C346" s="524"/>
      <c r="D346" s="524"/>
      <c r="E346" s="524"/>
      <c r="F346" s="524"/>
      <c r="G346" s="524"/>
      <c r="H346" s="524"/>
      <c r="I346" s="524"/>
      <c r="J346" s="524"/>
      <c r="K346" s="524"/>
      <c r="L346" s="524"/>
      <c r="M346" s="524"/>
      <c r="N346" s="524"/>
      <c r="O346" s="524"/>
      <c r="P346" s="524"/>
      <c r="Q346" s="524"/>
      <c r="R346" s="524"/>
      <c r="S346" s="524"/>
      <c r="T346" s="524"/>
      <c r="U346" s="524"/>
      <c r="V346" s="524"/>
      <c r="W346" s="525"/>
      <c r="X346" s="529"/>
      <c r="Y346" s="530"/>
      <c r="Z346" s="531"/>
      <c r="AA346" s="179"/>
    </row>
    <row r="347" spans="1:27" s="170" customFormat="1" ht="18" customHeight="1">
      <c r="A347" s="519" t="s">
        <v>245</v>
      </c>
      <c r="B347" s="520" t="s">
        <v>790</v>
      </c>
      <c r="C347" s="521"/>
      <c r="D347" s="521"/>
      <c r="E347" s="521"/>
      <c r="F347" s="521"/>
      <c r="G347" s="521"/>
      <c r="H347" s="521"/>
      <c r="I347" s="521"/>
      <c r="J347" s="521"/>
      <c r="K347" s="521"/>
      <c r="L347" s="521"/>
      <c r="M347" s="521"/>
      <c r="N347" s="521"/>
      <c r="O347" s="521"/>
      <c r="P347" s="521"/>
      <c r="Q347" s="521"/>
      <c r="R347" s="521"/>
      <c r="S347" s="521"/>
      <c r="T347" s="521"/>
      <c r="U347" s="521"/>
      <c r="V347" s="521"/>
      <c r="W347" s="522"/>
      <c r="X347" s="526"/>
      <c r="Y347" s="527"/>
      <c r="Z347" s="528"/>
      <c r="AA347" s="179"/>
    </row>
    <row r="348" spans="1:27" s="170" customFormat="1" ht="18" customHeight="1">
      <c r="A348" s="518"/>
      <c r="B348" s="523"/>
      <c r="C348" s="524"/>
      <c r="D348" s="524"/>
      <c r="E348" s="524"/>
      <c r="F348" s="524"/>
      <c r="G348" s="524"/>
      <c r="H348" s="524"/>
      <c r="I348" s="524"/>
      <c r="J348" s="524"/>
      <c r="K348" s="524"/>
      <c r="L348" s="524"/>
      <c r="M348" s="524"/>
      <c r="N348" s="524"/>
      <c r="O348" s="524"/>
      <c r="P348" s="524"/>
      <c r="Q348" s="524"/>
      <c r="R348" s="524"/>
      <c r="S348" s="524"/>
      <c r="T348" s="524"/>
      <c r="U348" s="524"/>
      <c r="V348" s="524"/>
      <c r="W348" s="525"/>
      <c r="X348" s="529"/>
      <c r="Y348" s="530"/>
      <c r="Z348" s="531"/>
      <c r="AA348" s="179"/>
    </row>
    <row r="349" spans="1:27" s="175" customFormat="1" ht="12.95" customHeight="1">
      <c r="A349" s="450"/>
      <c r="B349" s="450"/>
      <c r="C349" s="450"/>
      <c r="D349" s="450"/>
      <c r="E349" s="450"/>
      <c r="F349" s="450"/>
      <c r="G349" s="450"/>
      <c r="H349" s="450"/>
      <c r="I349" s="450"/>
      <c r="J349" s="450"/>
      <c r="K349" s="450"/>
      <c r="L349" s="450"/>
      <c r="M349" s="450"/>
      <c r="N349" s="450"/>
      <c r="O349" s="450"/>
      <c r="P349" s="450"/>
      <c r="Q349" s="450"/>
      <c r="R349" s="450"/>
      <c r="S349" s="450"/>
      <c r="T349" s="450"/>
      <c r="U349" s="450"/>
      <c r="V349" s="450"/>
      <c r="W349" s="450"/>
      <c r="X349" s="450"/>
      <c r="Y349" s="197"/>
      <c r="Z349" s="197"/>
      <c r="AA349" s="197"/>
    </row>
    <row r="350" spans="1:27" s="175" customFormat="1" ht="19.5" customHeight="1">
      <c r="A350" s="177" t="s">
        <v>371</v>
      </c>
      <c r="B350" s="194"/>
      <c r="C350" s="177"/>
      <c r="D350" s="195"/>
      <c r="E350" s="195"/>
      <c r="F350" s="195"/>
      <c r="G350" s="195"/>
      <c r="H350" s="195"/>
      <c r="I350" s="195"/>
      <c r="J350" s="196"/>
      <c r="K350" s="196"/>
      <c r="L350" s="196"/>
      <c r="M350" s="196"/>
      <c r="N350" s="196"/>
      <c r="O350" s="196"/>
      <c r="P350" s="196"/>
      <c r="Q350" s="196"/>
      <c r="R350" s="196"/>
      <c r="S350" s="196"/>
      <c r="T350" s="196"/>
      <c r="U350" s="196"/>
      <c r="V350" s="196"/>
      <c r="W350" s="196"/>
      <c r="X350" s="196"/>
      <c r="Y350" s="197"/>
      <c r="Z350" s="197"/>
      <c r="AA350" s="197"/>
    </row>
    <row r="351" spans="1:27" s="170" customFormat="1" ht="16.5" customHeight="1">
      <c r="A351" s="519" t="s">
        <v>217</v>
      </c>
      <c r="B351" s="520" t="s">
        <v>792</v>
      </c>
      <c r="C351" s="521"/>
      <c r="D351" s="521"/>
      <c r="E351" s="521"/>
      <c r="F351" s="521"/>
      <c r="G351" s="521"/>
      <c r="H351" s="521"/>
      <c r="I351" s="521"/>
      <c r="J351" s="521"/>
      <c r="K351" s="521"/>
      <c r="L351" s="521"/>
      <c r="M351" s="521"/>
      <c r="N351" s="521"/>
      <c r="O351" s="521"/>
      <c r="P351" s="521"/>
      <c r="Q351" s="521"/>
      <c r="R351" s="521"/>
      <c r="S351" s="521"/>
      <c r="T351" s="521"/>
      <c r="U351" s="521"/>
      <c r="V351" s="521"/>
      <c r="W351" s="522"/>
      <c r="X351" s="526"/>
      <c r="Y351" s="527"/>
      <c r="Z351" s="528"/>
      <c r="AA351" s="179"/>
    </row>
    <row r="352" spans="1:27" s="170" customFormat="1" ht="16.5" customHeight="1">
      <c r="A352" s="518"/>
      <c r="B352" s="523"/>
      <c r="C352" s="524"/>
      <c r="D352" s="524"/>
      <c r="E352" s="524"/>
      <c r="F352" s="524"/>
      <c r="G352" s="524"/>
      <c r="H352" s="524"/>
      <c r="I352" s="524"/>
      <c r="J352" s="524"/>
      <c r="K352" s="524"/>
      <c r="L352" s="524"/>
      <c r="M352" s="524"/>
      <c r="N352" s="524"/>
      <c r="O352" s="524"/>
      <c r="P352" s="524"/>
      <c r="Q352" s="524"/>
      <c r="R352" s="524"/>
      <c r="S352" s="524"/>
      <c r="T352" s="524"/>
      <c r="U352" s="524"/>
      <c r="V352" s="524"/>
      <c r="W352" s="525"/>
      <c r="X352" s="529"/>
      <c r="Y352" s="530"/>
      <c r="Z352" s="531"/>
      <c r="AA352" s="179"/>
    </row>
    <row r="353" spans="1:27" s="170" customFormat="1" ht="13.5" customHeight="1">
      <c r="A353" s="519" t="s">
        <v>239</v>
      </c>
      <c r="B353" s="520" t="s">
        <v>956</v>
      </c>
      <c r="C353" s="521"/>
      <c r="D353" s="521"/>
      <c r="E353" s="521"/>
      <c r="F353" s="521"/>
      <c r="G353" s="521"/>
      <c r="H353" s="521"/>
      <c r="I353" s="521"/>
      <c r="J353" s="521"/>
      <c r="K353" s="521"/>
      <c r="L353" s="521"/>
      <c r="M353" s="521"/>
      <c r="N353" s="521"/>
      <c r="O353" s="521"/>
      <c r="P353" s="521"/>
      <c r="Q353" s="521"/>
      <c r="R353" s="521"/>
      <c r="S353" s="521"/>
      <c r="T353" s="521"/>
      <c r="U353" s="521"/>
      <c r="V353" s="521"/>
      <c r="W353" s="522"/>
      <c r="X353" s="526"/>
      <c r="Y353" s="527"/>
      <c r="Z353" s="528"/>
      <c r="AA353" s="179"/>
    </row>
    <row r="354" spans="1:27" s="170" customFormat="1" ht="13.5" customHeight="1">
      <c r="A354" s="518"/>
      <c r="B354" s="523"/>
      <c r="C354" s="524"/>
      <c r="D354" s="524"/>
      <c r="E354" s="524"/>
      <c r="F354" s="524"/>
      <c r="G354" s="524"/>
      <c r="H354" s="524"/>
      <c r="I354" s="524"/>
      <c r="J354" s="524"/>
      <c r="K354" s="524"/>
      <c r="L354" s="524"/>
      <c r="M354" s="524"/>
      <c r="N354" s="524"/>
      <c r="O354" s="524"/>
      <c r="P354" s="524"/>
      <c r="Q354" s="524"/>
      <c r="R354" s="524"/>
      <c r="S354" s="524"/>
      <c r="T354" s="524"/>
      <c r="U354" s="524"/>
      <c r="V354" s="524"/>
      <c r="W354" s="525"/>
      <c r="X354" s="529"/>
      <c r="Y354" s="530"/>
      <c r="Z354" s="531"/>
      <c r="AA354" s="179"/>
    </row>
    <row r="355" spans="1:27" s="170" customFormat="1" ht="12" customHeight="1">
      <c r="A355" s="519" t="s">
        <v>245</v>
      </c>
      <c r="B355" s="520" t="s">
        <v>372</v>
      </c>
      <c r="C355" s="521"/>
      <c r="D355" s="521"/>
      <c r="E355" s="521"/>
      <c r="F355" s="521"/>
      <c r="G355" s="521"/>
      <c r="H355" s="521"/>
      <c r="I355" s="521"/>
      <c r="J355" s="521"/>
      <c r="K355" s="521"/>
      <c r="L355" s="521"/>
      <c r="M355" s="521"/>
      <c r="N355" s="521"/>
      <c r="O355" s="521"/>
      <c r="P355" s="521"/>
      <c r="Q355" s="521"/>
      <c r="R355" s="521"/>
      <c r="S355" s="521"/>
      <c r="T355" s="521"/>
      <c r="U355" s="521"/>
      <c r="V355" s="521"/>
      <c r="W355" s="522"/>
      <c r="X355" s="526"/>
      <c r="Y355" s="527"/>
      <c r="Z355" s="528"/>
      <c r="AA355" s="179"/>
    </row>
    <row r="356" spans="1:27" s="170" customFormat="1" ht="12" customHeight="1">
      <c r="A356" s="518"/>
      <c r="B356" s="523"/>
      <c r="C356" s="524"/>
      <c r="D356" s="524"/>
      <c r="E356" s="524"/>
      <c r="F356" s="524"/>
      <c r="G356" s="524"/>
      <c r="H356" s="524"/>
      <c r="I356" s="524"/>
      <c r="J356" s="524"/>
      <c r="K356" s="524"/>
      <c r="L356" s="524"/>
      <c r="M356" s="524"/>
      <c r="N356" s="524"/>
      <c r="O356" s="524"/>
      <c r="P356" s="524"/>
      <c r="Q356" s="524"/>
      <c r="R356" s="524"/>
      <c r="S356" s="524"/>
      <c r="T356" s="524"/>
      <c r="U356" s="524"/>
      <c r="V356" s="524"/>
      <c r="W356" s="525"/>
      <c r="X356" s="529"/>
      <c r="Y356" s="530"/>
      <c r="Z356" s="531"/>
      <c r="AA356" s="179"/>
    </row>
    <row r="357" spans="1:27" s="179" customFormat="1" ht="17.25" customHeight="1">
      <c r="A357" s="519" t="s">
        <v>279</v>
      </c>
      <c r="B357" s="520" t="s">
        <v>663</v>
      </c>
      <c r="C357" s="521"/>
      <c r="D357" s="521"/>
      <c r="E357" s="521"/>
      <c r="F357" s="521"/>
      <c r="G357" s="521"/>
      <c r="H357" s="521"/>
      <c r="I357" s="521"/>
      <c r="J357" s="521"/>
      <c r="K357" s="521"/>
      <c r="L357" s="521"/>
      <c r="M357" s="521"/>
      <c r="N357" s="521"/>
      <c r="O357" s="521"/>
      <c r="P357" s="521"/>
      <c r="Q357" s="521"/>
      <c r="R357" s="521"/>
      <c r="S357" s="521"/>
      <c r="T357" s="521"/>
      <c r="U357" s="521"/>
      <c r="V357" s="521"/>
      <c r="W357" s="522"/>
      <c r="X357" s="526"/>
      <c r="Y357" s="527"/>
      <c r="Z357" s="528"/>
    </row>
    <row r="358" spans="1:27" s="179" customFormat="1" ht="17.25" customHeight="1">
      <c r="A358" s="518"/>
      <c r="B358" s="523"/>
      <c r="C358" s="524"/>
      <c r="D358" s="524"/>
      <c r="E358" s="524"/>
      <c r="F358" s="524"/>
      <c r="G358" s="524"/>
      <c r="H358" s="524"/>
      <c r="I358" s="524"/>
      <c r="J358" s="524"/>
      <c r="K358" s="524"/>
      <c r="L358" s="524"/>
      <c r="M358" s="524"/>
      <c r="N358" s="524"/>
      <c r="O358" s="524"/>
      <c r="P358" s="524"/>
      <c r="Q358" s="524"/>
      <c r="R358" s="524"/>
      <c r="S358" s="524"/>
      <c r="T358" s="524"/>
      <c r="U358" s="524"/>
      <c r="V358" s="524"/>
      <c r="W358" s="525"/>
      <c r="X358" s="529"/>
      <c r="Y358" s="530"/>
      <c r="Z358" s="531"/>
    </row>
    <row r="359" spans="1:27" s="179" customFormat="1" ht="51" customHeight="1">
      <c r="A359" s="519" t="s">
        <v>280</v>
      </c>
      <c r="B359" s="520" t="s">
        <v>727</v>
      </c>
      <c r="C359" s="521"/>
      <c r="D359" s="521"/>
      <c r="E359" s="521"/>
      <c r="F359" s="521"/>
      <c r="G359" s="521"/>
      <c r="H359" s="521"/>
      <c r="I359" s="521"/>
      <c r="J359" s="521"/>
      <c r="K359" s="521"/>
      <c r="L359" s="521"/>
      <c r="M359" s="521"/>
      <c r="N359" s="521"/>
      <c r="O359" s="521"/>
      <c r="P359" s="521"/>
      <c r="Q359" s="521"/>
      <c r="R359" s="521"/>
      <c r="S359" s="521"/>
      <c r="T359" s="521"/>
      <c r="U359" s="521"/>
      <c r="V359" s="521"/>
      <c r="W359" s="522"/>
      <c r="X359" s="526"/>
      <c r="Y359" s="527"/>
      <c r="Z359" s="528"/>
    </row>
    <row r="360" spans="1:27" s="179" customFormat="1" ht="51" customHeight="1">
      <c r="A360" s="518"/>
      <c r="B360" s="523"/>
      <c r="C360" s="524"/>
      <c r="D360" s="524"/>
      <c r="E360" s="524"/>
      <c r="F360" s="524"/>
      <c r="G360" s="524"/>
      <c r="H360" s="524"/>
      <c r="I360" s="524"/>
      <c r="J360" s="524"/>
      <c r="K360" s="524"/>
      <c r="L360" s="524"/>
      <c r="M360" s="524"/>
      <c r="N360" s="524"/>
      <c r="O360" s="524"/>
      <c r="P360" s="524"/>
      <c r="Q360" s="524"/>
      <c r="R360" s="524"/>
      <c r="S360" s="524"/>
      <c r="T360" s="524"/>
      <c r="U360" s="524"/>
      <c r="V360" s="524"/>
      <c r="W360" s="525"/>
      <c r="X360" s="529"/>
      <c r="Y360" s="530"/>
      <c r="Z360" s="531"/>
    </row>
    <row r="361" spans="1:27" s="179" customFormat="1" ht="24.75" customHeight="1">
      <c r="A361" s="519" t="s">
        <v>282</v>
      </c>
      <c r="B361" s="520" t="s">
        <v>728</v>
      </c>
      <c r="C361" s="521"/>
      <c r="D361" s="521"/>
      <c r="E361" s="521"/>
      <c r="F361" s="521"/>
      <c r="G361" s="521"/>
      <c r="H361" s="521"/>
      <c r="I361" s="521"/>
      <c r="J361" s="521"/>
      <c r="K361" s="521"/>
      <c r="L361" s="521"/>
      <c r="M361" s="521"/>
      <c r="N361" s="521"/>
      <c r="O361" s="521"/>
      <c r="P361" s="521"/>
      <c r="Q361" s="521"/>
      <c r="R361" s="521"/>
      <c r="S361" s="521"/>
      <c r="T361" s="521"/>
      <c r="U361" s="521"/>
      <c r="V361" s="521"/>
      <c r="W361" s="522"/>
      <c r="X361" s="526"/>
      <c r="Y361" s="527"/>
      <c r="Z361" s="528"/>
    </row>
    <row r="362" spans="1:27" s="179" customFormat="1" ht="24.75" customHeight="1">
      <c r="A362" s="518"/>
      <c r="B362" s="523"/>
      <c r="C362" s="524"/>
      <c r="D362" s="524"/>
      <c r="E362" s="524"/>
      <c r="F362" s="524"/>
      <c r="G362" s="524"/>
      <c r="H362" s="524"/>
      <c r="I362" s="524"/>
      <c r="J362" s="524"/>
      <c r="K362" s="524"/>
      <c r="L362" s="524"/>
      <c r="M362" s="524"/>
      <c r="N362" s="524"/>
      <c r="O362" s="524"/>
      <c r="P362" s="524"/>
      <c r="Q362" s="524"/>
      <c r="R362" s="524"/>
      <c r="S362" s="524"/>
      <c r="T362" s="524"/>
      <c r="U362" s="524"/>
      <c r="V362" s="524"/>
      <c r="W362" s="525"/>
      <c r="X362" s="529"/>
      <c r="Y362" s="530"/>
      <c r="Z362" s="531"/>
    </row>
    <row r="363" spans="1:27" s="179" customFormat="1" ht="36" customHeight="1">
      <c r="A363" s="519" t="s">
        <v>284</v>
      </c>
      <c r="B363" s="520" t="s">
        <v>661</v>
      </c>
      <c r="C363" s="521"/>
      <c r="D363" s="521"/>
      <c r="E363" s="521"/>
      <c r="F363" s="521"/>
      <c r="G363" s="521"/>
      <c r="H363" s="521"/>
      <c r="I363" s="521"/>
      <c r="J363" s="521"/>
      <c r="K363" s="521"/>
      <c r="L363" s="521"/>
      <c r="M363" s="521"/>
      <c r="N363" s="521"/>
      <c r="O363" s="521"/>
      <c r="P363" s="521"/>
      <c r="Q363" s="521"/>
      <c r="R363" s="521"/>
      <c r="S363" s="521"/>
      <c r="T363" s="521"/>
      <c r="U363" s="521"/>
      <c r="V363" s="521"/>
      <c r="W363" s="522"/>
      <c r="X363" s="526"/>
      <c r="Y363" s="527"/>
      <c r="Z363" s="528"/>
    </row>
    <row r="364" spans="1:27" s="179" customFormat="1" ht="36" customHeight="1">
      <c r="A364" s="518"/>
      <c r="B364" s="523"/>
      <c r="C364" s="524"/>
      <c r="D364" s="524"/>
      <c r="E364" s="524"/>
      <c r="F364" s="524"/>
      <c r="G364" s="524"/>
      <c r="H364" s="524"/>
      <c r="I364" s="524"/>
      <c r="J364" s="524"/>
      <c r="K364" s="524"/>
      <c r="L364" s="524"/>
      <c r="M364" s="524"/>
      <c r="N364" s="524"/>
      <c r="O364" s="524"/>
      <c r="P364" s="524"/>
      <c r="Q364" s="524"/>
      <c r="R364" s="524"/>
      <c r="S364" s="524"/>
      <c r="T364" s="524"/>
      <c r="U364" s="524"/>
      <c r="V364" s="524"/>
      <c r="W364" s="525"/>
      <c r="X364" s="529"/>
      <c r="Y364" s="530"/>
      <c r="Z364" s="531"/>
    </row>
    <row r="365" spans="1:27" s="179" customFormat="1" ht="37.5" customHeight="1">
      <c r="A365" s="587" t="s">
        <v>286</v>
      </c>
      <c r="B365" s="520" t="s">
        <v>957</v>
      </c>
      <c r="C365" s="521"/>
      <c r="D365" s="521"/>
      <c r="E365" s="521"/>
      <c r="F365" s="521"/>
      <c r="G365" s="521"/>
      <c r="H365" s="521"/>
      <c r="I365" s="521"/>
      <c r="J365" s="521"/>
      <c r="K365" s="521"/>
      <c r="L365" s="521"/>
      <c r="M365" s="521"/>
      <c r="N365" s="521"/>
      <c r="O365" s="521"/>
      <c r="P365" s="521"/>
      <c r="Q365" s="521"/>
      <c r="R365" s="521"/>
      <c r="S365" s="521"/>
      <c r="T365" s="521"/>
      <c r="U365" s="521"/>
      <c r="V365" s="521"/>
      <c r="W365" s="522"/>
      <c r="X365" s="526"/>
      <c r="Y365" s="527"/>
      <c r="Z365" s="528"/>
    </row>
    <row r="366" spans="1:27" s="179" customFormat="1" ht="37.5" customHeight="1">
      <c r="A366" s="662"/>
      <c r="B366" s="650"/>
      <c r="C366" s="651"/>
      <c r="D366" s="651"/>
      <c r="E366" s="651"/>
      <c r="F366" s="651"/>
      <c r="G366" s="651"/>
      <c r="H366" s="651"/>
      <c r="I366" s="651"/>
      <c r="J366" s="651"/>
      <c r="K366" s="651"/>
      <c r="L366" s="651"/>
      <c r="M366" s="651"/>
      <c r="N366" s="651"/>
      <c r="O366" s="651"/>
      <c r="P366" s="651"/>
      <c r="Q366" s="651"/>
      <c r="R366" s="651"/>
      <c r="S366" s="651"/>
      <c r="T366" s="651"/>
      <c r="U366" s="651"/>
      <c r="V366" s="651"/>
      <c r="W366" s="722"/>
      <c r="X366" s="532"/>
      <c r="Y366" s="540"/>
      <c r="Z366" s="541"/>
    </row>
    <row r="367" spans="1:27" s="179" customFormat="1" ht="15" customHeight="1">
      <c r="A367" s="587" t="s">
        <v>341</v>
      </c>
      <c r="B367" s="520" t="s">
        <v>958</v>
      </c>
      <c r="C367" s="521"/>
      <c r="D367" s="521"/>
      <c r="E367" s="521"/>
      <c r="F367" s="521"/>
      <c r="G367" s="521"/>
      <c r="H367" s="521"/>
      <c r="I367" s="521"/>
      <c r="J367" s="521"/>
      <c r="K367" s="521"/>
      <c r="L367" s="521"/>
      <c r="M367" s="521"/>
      <c r="N367" s="521"/>
      <c r="O367" s="521"/>
      <c r="P367" s="521"/>
      <c r="Q367" s="521"/>
      <c r="R367" s="521"/>
      <c r="S367" s="521"/>
      <c r="T367" s="521"/>
      <c r="U367" s="521"/>
      <c r="V367" s="521"/>
      <c r="W367" s="522"/>
      <c r="X367" s="526"/>
      <c r="Y367" s="527"/>
      <c r="Z367" s="528"/>
    </row>
    <row r="368" spans="1:27" s="179" customFormat="1" ht="15" customHeight="1">
      <c r="A368" s="588"/>
      <c r="B368" s="523"/>
      <c r="C368" s="524"/>
      <c r="D368" s="524"/>
      <c r="E368" s="524"/>
      <c r="F368" s="524"/>
      <c r="G368" s="524"/>
      <c r="H368" s="524"/>
      <c r="I368" s="524"/>
      <c r="J368" s="524"/>
      <c r="K368" s="524"/>
      <c r="L368" s="524"/>
      <c r="M368" s="524"/>
      <c r="N368" s="524"/>
      <c r="O368" s="524"/>
      <c r="P368" s="524"/>
      <c r="Q368" s="524"/>
      <c r="R368" s="524"/>
      <c r="S368" s="524"/>
      <c r="T368" s="524"/>
      <c r="U368" s="524"/>
      <c r="V368" s="524"/>
      <c r="W368" s="525"/>
      <c r="X368" s="529"/>
      <c r="Y368" s="530"/>
      <c r="Z368" s="531"/>
    </row>
    <row r="369" spans="1:27" s="179" customFormat="1" ht="15" customHeight="1">
      <c r="A369" s="587" t="s">
        <v>349</v>
      </c>
      <c r="B369" s="520" t="s">
        <v>959</v>
      </c>
      <c r="C369" s="521"/>
      <c r="D369" s="521"/>
      <c r="E369" s="521"/>
      <c r="F369" s="521"/>
      <c r="G369" s="521"/>
      <c r="H369" s="521"/>
      <c r="I369" s="521"/>
      <c r="J369" s="521"/>
      <c r="K369" s="521"/>
      <c r="L369" s="521"/>
      <c r="M369" s="521"/>
      <c r="N369" s="521"/>
      <c r="O369" s="521"/>
      <c r="P369" s="521"/>
      <c r="Q369" s="521"/>
      <c r="R369" s="521"/>
      <c r="S369" s="521"/>
      <c r="T369" s="521"/>
      <c r="U369" s="521"/>
      <c r="V369" s="521"/>
      <c r="W369" s="522"/>
      <c r="X369" s="526"/>
      <c r="Y369" s="527"/>
      <c r="Z369" s="528"/>
    </row>
    <row r="370" spans="1:27" s="179" customFormat="1" ht="15" customHeight="1">
      <c r="A370" s="588"/>
      <c r="B370" s="523"/>
      <c r="C370" s="524"/>
      <c r="D370" s="524"/>
      <c r="E370" s="524"/>
      <c r="F370" s="524"/>
      <c r="G370" s="524"/>
      <c r="H370" s="524"/>
      <c r="I370" s="524"/>
      <c r="J370" s="524"/>
      <c r="K370" s="524"/>
      <c r="L370" s="524"/>
      <c r="M370" s="524"/>
      <c r="N370" s="524"/>
      <c r="O370" s="524"/>
      <c r="P370" s="524"/>
      <c r="Q370" s="524"/>
      <c r="R370" s="524"/>
      <c r="S370" s="524"/>
      <c r="T370" s="524"/>
      <c r="U370" s="524"/>
      <c r="V370" s="524"/>
      <c r="W370" s="525"/>
      <c r="X370" s="529"/>
      <c r="Y370" s="530"/>
      <c r="Z370" s="531"/>
    </row>
    <row r="371" spans="1:27" s="179" customFormat="1" ht="15" customHeight="1">
      <c r="A371" s="587" t="s">
        <v>498</v>
      </c>
      <c r="B371" s="520" t="s">
        <v>793</v>
      </c>
      <c r="C371" s="521"/>
      <c r="D371" s="521"/>
      <c r="E371" s="521"/>
      <c r="F371" s="521"/>
      <c r="G371" s="521"/>
      <c r="H371" s="521"/>
      <c r="I371" s="521"/>
      <c r="J371" s="521"/>
      <c r="K371" s="521"/>
      <c r="L371" s="521"/>
      <c r="M371" s="521"/>
      <c r="N371" s="521"/>
      <c r="O371" s="521"/>
      <c r="P371" s="521"/>
      <c r="Q371" s="521"/>
      <c r="R371" s="521"/>
      <c r="S371" s="521"/>
      <c r="T371" s="521"/>
      <c r="U371" s="521"/>
      <c r="V371" s="521"/>
      <c r="W371" s="522"/>
      <c r="X371" s="526"/>
      <c r="Y371" s="527"/>
      <c r="Z371" s="528"/>
    </row>
    <row r="372" spans="1:27" s="179" customFormat="1" ht="15" customHeight="1">
      <c r="A372" s="588"/>
      <c r="B372" s="523"/>
      <c r="C372" s="524"/>
      <c r="D372" s="524"/>
      <c r="E372" s="524"/>
      <c r="F372" s="524"/>
      <c r="G372" s="524"/>
      <c r="H372" s="524"/>
      <c r="I372" s="524"/>
      <c r="J372" s="524"/>
      <c r="K372" s="524"/>
      <c r="L372" s="524"/>
      <c r="M372" s="524"/>
      <c r="N372" s="524"/>
      <c r="O372" s="524"/>
      <c r="P372" s="524"/>
      <c r="Q372" s="524"/>
      <c r="R372" s="524"/>
      <c r="S372" s="524"/>
      <c r="T372" s="524"/>
      <c r="U372" s="524"/>
      <c r="V372" s="524"/>
      <c r="W372" s="525"/>
      <c r="X372" s="529"/>
      <c r="Y372" s="530"/>
      <c r="Z372" s="531"/>
    </row>
    <row r="373" spans="1:27" s="179" customFormat="1" ht="21.75" customHeight="1">
      <c r="A373" s="587" t="s">
        <v>499</v>
      </c>
      <c r="B373" s="520" t="s">
        <v>794</v>
      </c>
      <c r="C373" s="521"/>
      <c r="D373" s="521"/>
      <c r="E373" s="521"/>
      <c r="F373" s="521"/>
      <c r="G373" s="521"/>
      <c r="H373" s="521"/>
      <c r="I373" s="521"/>
      <c r="J373" s="521"/>
      <c r="K373" s="521"/>
      <c r="L373" s="521"/>
      <c r="M373" s="521"/>
      <c r="N373" s="521"/>
      <c r="O373" s="521"/>
      <c r="P373" s="521"/>
      <c r="Q373" s="521"/>
      <c r="R373" s="521"/>
      <c r="S373" s="521"/>
      <c r="T373" s="521"/>
      <c r="U373" s="521"/>
      <c r="V373" s="521"/>
      <c r="W373" s="521"/>
      <c r="X373" s="526"/>
      <c r="Y373" s="527"/>
      <c r="Z373" s="528"/>
    </row>
    <row r="374" spans="1:27" s="179" customFormat="1" ht="21.75" customHeight="1">
      <c r="A374" s="662"/>
      <c r="B374" s="650"/>
      <c r="C374" s="651"/>
      <c r="D374" s="651"/>
      <c r="E374" s="651"/>
      <c r="F374" s="651"/>
      <c r="G374" s="651"/>
      <c r="H374" s="651"/>
      <c r="I374" s="651"/>
      <c r="J374" s="651"/>
      <c r="K374" s="651"/>
      <c r="L374" s="651"/>
      <c r="M374" s="651"/>
      <c r="N374" s="651"/>
      <c r="O374" s="651"/>
      <c r="P374" s="651"/>
      <c r="Q374" s="651"/>
      <c r="R374" s="651"/>
      <c r="S374" s="651"/>
      <c r="T374" s="651"/>
      <c r="U374" s="651"/>
      <c r="V374" s="651"/>
      <c r="W374" s="651"/>
      <c r="X374" s="532"/>
      <c r="Y374" s="540"/>
      <c r="Z374" s="541"/>
    </row>
    <row r="375" spans="1:27" s="179" customFormat="1" ht="15" customHeight="1">
      <c r="A375" s="662"/>
      <c r="B375" s="344" t="s">
        <v>232</v>
      </c>
      <c r="C375" s="613" t="s">
        <v>796</v>
      </c>
      <c r="D375" s="613"/>
      <c r="E375" s="613"/>
      <c r="F375" s="613"/>
      <c r="G375" s="613"/>
      <c r="H375" s="613"/>
      <c r="I375" s="613"/>
      <c r="J375" s="613"/>
      <c r="K375" s="613"/>
      <c r="L375" s="613"/>
      <c r="M375" s="613"/>
      <c r="N375" s="613"/>
      <c r="O375" s="613"/>
      <c r="P375" s="613"/>
      <c r="Q375" s="613"/>
      <c r="R375" s="613"/>
      <c r="S375" s="613"/>
      <c r="T375" s="613"/>
      <c r="U375" s="613"/>
      <c r="V375" s="613"/>
      <c r="W375" s="613"/>
      <c r="X375" s="663"/>
      <c r="Y375" s="664"/>
      <c r="Z375" s="665"/>
    </row>
    <row r="376" spans="1:27" s="179" customFormat="1" ht="27.75" customHeight="1">
      <c r="A376" s="662"/>
      <c r="B376" s="344" t="s">
        <v>233</v>
      </c>
      <c r="C376" s="613" t="s">
        <v>960</v>
      </c>
      <c r="D376" s="613"/>
      <c r="E376" s="613"/>
      <c r="F376" s="613"/>
      <c r="G376" s="613"/>
      <c r="H376" s="613"/>
      <c r="I376" s="613"/>
      <c r="J376" s="613"/>
      <c r="K376" s="613"/>
      <c r="L376" s="613"/>
      <c r="M376" s="613"/>
      <c r="N376" s="613"/>
      <c r="O376" s="613"/>
      <c r="P376" s="613"/>
      <c r="Q376" s="613"/>
      <c r="R376" s="613"/>
      <c r="S376" s="613"/>
      <c r="T376" s="613"/>
      <c r="U376" s="613"/>
      <c r="V376" s="613"/>
      <c r="W376" s="614"/>
      <c r="X376" s="663"/>
      <c r="Y376" s="664"/>
      <c r="Z376" s="665"/>
    </row>
    <row r="377" spans="1:27" s="179" customFormat="1" ht="27.75" customHeight="1">
      <c r="A377" s="662"/>
      <c r="B377" s="345" t="s">
        <v>235</v>
      </c>
      <c r="C377" s="524" t="s">
        <v>797</v>
      </c>
      <c r="D377" s="524"/>
      <c r="E377" s="524"/>
      <c r="F377" s="524"/>
      <c r="G377" s="524"/>
      <c r="H377" s="524"/>
      <c r="I377" s="524"/>
      <c r="J377" s="524"/>
      <c r="K377" s="524"/>
      <c r="L377" s="524"/>
      <c r="M377" s="524"/>
      <c r="N377" s="524"/>
      <c r="O377" s="524"/>
      <c r="P377" s="524"/>
      <c r="Q377" s="524"/>
      <c r="R377" s="524"/>
      <c r="S377" s="524"/>
      <c r="T377" s="524"/>
      <c r="U377" s="524"/>
      <c r="V377" s="524"/>
      <c r="W377" s="524"/>
      <c r="X377" s="666"/>
      <c r="Y377" s="667"/>
      <c r="Z377" s="668"/>
    </row>
    <row r="378" spans="1:27" s="179" customFormat="1" ht="23.25" customHeight="1">
      <c r="A378" s="587" t="s">
        <v>500</v>
      </c>
      <c r="B378" s="520" t="s">
        <v>795</v>
      </c>
      <c r="C378" s="521"/>
      <c r="D378" s="521"/>
      <c r="E378" s="521"/>
      <c r="F378" s="521"/>
      <c r="G378" s="521"/>
      <c r="H378" s="521"/>
      <c r="I378" s="521"/>
      <c r="J378" s="521"/>
      <c r="K378" s="521"/>
      <c r="L378" s="521"/>
      <c r="M378" s="521"/>
      <c r="N378" s="521"/>
      <c r="O378" s="521"/>
      <c r="P378" s="521"/>
      <c r="Q378" s="521"/>
      <c r="R378" s="521"/>
      <c r="S378" s="521"/>
      <c r="T378" s="521"/>
      <c r="U378" s="521"/>
      <c r="V378" s="521"/>
      <c r="W378" s="521"/>
      <c r="X378" s="526"/>
      <c r="Y378" s="527"/>
      <c r="Z378" s="528"/>
    </row>
    <row r="379" spans="1:27" s="179" customFormat="1" ht="23.25" customHeight="1">
      <c r="A379" s="588"/>
      <c r="B379" s="523"/>
      <c r="C379" s="524"/>
      <c r="D379" s="524"/>
      <c r="E379" s="524"/>
      <c r="F379" s="524"/>
      <c r="G379" s="524"/>
      <c r="H379" s="524"/>
      <c r="I379" s="524"/>
      <c r="J379" s="524"/>
      <c r="K379" s="524"/>
      <c r="L379" s="524"/>
      <c r="M379" s="524"/>
      <c r="N379" s="524"/>
      <c r="O379" s="524"/>
      <c r="P379" s="524"/>
      <c r="Q379" s="524"/>
      <c r="R379" s="524"/>
      <c r="S379" s="524"/>
      <c r="T379" s="524"/>
      <c r="U379" s="524"/>
      <c r="V379" s="524"/>
      <c r="W379" s="524"/>
      <c r="X379" s="529"/>
      <c r="Y379" s="530"/>
      <c r="Z379" s="531"/>
    </row>
    <row r="380" spans="1:27" s="170" customFormat="1" ht="25.5" customHeight="1">
      <c r="A380" s="587" t="s">
        <v>501</v>
      </c>
      <c r="B380" s="520" t="s">
        <v>373</v>
      </c>
      <c r="C380" s="521"/>
      <c r="D380" s="521"/>
      <c r="E380" s="521"/>
      <c r="F380" s="521"/>
      <c r="G380" s="521"/>
      <c r="H380" s="521"/>
      <c r="I380" s="521"/>
      <c r="J380" s="521"/>
      <c r="K380" s="521"/>
      <c r="L380" s="521"/>
      <c r="M380" s="521"/>
      <c r="N380" s="521"/>
      <c r="O380" s="521"/>
      <c r="P380" s="521"/>
      <c r="Q380" s="521"/>
      <c r="R380" s="521"/>
      <c r="S380" s="521"/>
      <c r="T380" s="521"/>
      <c r="U380" s="521"/>
      <c r="V380" s="521"/>
      <c r="W380" s="522"/>
      <c r="X380" s="526"/>
      <c r="Y380" s="527"/>
      <c r="Z380" s="528"/>
      <c r="AA380" s="179"/>
    </row>
    <row r="381" spans="1:27" s="170" customFormat="1" ht="25.5" customHeight="1">
      <c r="A381" s="588"/>
      <c r="B381" s="523"/>
      <c r="C381" s="524"/>
      <c r="D381" s="524"/>
      <c r="E381" s="524"/>
      <c r="F381" s="524"/>
      <c r="G381" s="524"/>
      <c r="H381" s="524"/>
      <c r="I381" s="524"/>
      <c r="J381" s="524"/>
      <c r="K381" s="524"/>
      <c r="L381" s="524"/>
      <c r="M381" s="524"/>
      <c r="N381" s="524"/>
      <c r="O381" s="524"/>
      <c r="P381" s="524"/>
      <c r="Q381" s="524"/>
      <c r="R381" s="524"/>
      <c r="S381" s="524"/>
      <c r="T381" s="524"/>
      <c r="U381" s="524"/>
      <c r="V381" s="524"/>
      <c r="W381" s="525"/>
      <c r="X381" s="529"/>
      <c r="Y381" s="530"/>
      <c r="Z381" s="531"/>
      <c r="AA381" s="179"/>
    </row>
    <row r="382" spans="1:27" s="179" customFormat="1" ht="15" customHeight="1">
      <c r="A382" s="587" t="s">
        <v>502</v>
      </c>
      <c r="B382" s="520" t="s">
        <v>662</v>
      </c>
      <c r="C382" s="521"/>
      <c r="D382" s="521"/>
      <c r="E382" s="521"/>
      <c r="F382" s="521"/>
      <c r="G382" s="521"/>
      <c r="H382" s="521"/>
      <c r="I382" s="521"/>
      <c r="J382" s="521"/>
      <c r="K382" s="521"/>
      <c r="L382" s="521"/>
      <c r="M382" s="521"/>
      <c r="N382" s="521"/>
      <c r="O382" s="521"/>
      <c r="P382" s="521"/>
      <c r="Q382" s="521"/>
      <c r="R382" s="521"/>
      <c r="S382" s="521"/>
      <c r="T382" s="521"/>
      <c r="U382" s="521"/>
      <c r="V382" s="521"/>
      <c r="W382" s="522"/>
      <c r="X382" s="526"/>
      <c r="Y382" s="527"/>
      <c r="Z382" s="528"/>
    </row>
    <row r="383" spans="1:27" s="179" customFormat="1" ht="15" customHeight="1">
      <c r="A383" s="588"/>
      <c r="B383" s="523"/>
      <c r="C383" s="524"/>
      <c r="D383" s="524"/>
      <c r="E383" s="524"/>
      <c r="F383" s="524"/>
      <c r="G383" s="524"/>
      <c r="H383" s="524"/>
      <c r="I383" s="524"/>
      <c r="J383" s="524"/>
      <c r="K383" s="524"/>
      <c r="L383" s="524"/>
      <c r="M383" s="524"/>
      <c r="N383" s="524"/>
      <c r="O383" s="524"/>
      <c r="P383" s="524"/>
      <c r="Q383" s="524"/>
      <c r="R383" s="524"/>
      <c r="S383" s="524"/>
      <c r="T383" s="524"/>
      <c r="U383" s="524"/>
      <c r="V383" s="524"/>
      <c r="W383" s="525"/>
      <c r="X383" s="529"/>
      <c r="Y383" s="530"/>
      <c r="Z383" s="531"/>
    </row>
    <row r="384" spans="1:27" s="175" customFormat="1" ht="12.95" customHeight="1">
      <c r="A384" s="450"/>
      <c r="B384" s="450"/>
      <c r="C384" s="450"/>
      <c r="D384" s="450"/>
      <c r="E384" s="450"/>
      <c r="F384" s="450"/>
      <c r="G384" s="450"/>
      <c r="H384" s="450"/>
      <c r="I384" s="450"/>
      <c r="J384" s="450"/>
      <c r="K384" s="450"/>
      <c r="L384" s="450"/>
      <c r="M384" s="450"/>
      <c r="N384" s="450"/>
      <c r="O384" s="450"/>
      <c r="P384" s="450"/>
      <c r="Q384" s="450"/>
      <c r="R384" s="450"/>
      <c r="S384" s="450"/>
      <c r="T384" s="450"/>
      <c r="U384" s="450"/>
      <c r="V384" s="450"/>
      <c r="W384" s="450"/>
      <c r="X384" s="450"/>
      <c r="Y384" s="197"/>
      <c r="Z384" s="197"/>
      <c r="AA384" s="197"/>
    </row>
    <row r="385" spans="1:33" s="174" customFormat="1" ht="20.100000000000001" customHeight="1">
      <c r="A385" s="177" t="s">
        <v>374</v>
      </c>
      <c r="B385" s="194"/>
      <c r="C385" s="195"/>
      <c r="D385" s="195"/>
      <c r="E385" s="195"/>
      <c r="F385" s="195"/>
      <c r="G385" s="195"/>
      <c r="H385" s="195"/>
      <c r="I385" s="195"/>
      <c r="J385" s="196"/>
      <c r="K385" s="196"/>
      <c r="L385" s="196"/>
      <c r="M385" s="196"/>
      <c r="N385" s="196"/>
      <c r="O385" s="196"/>
      <c r="P385" s="196"/>
      <c r="Q385" s="196"/>
      <c r="R385" s="196"/>
      <c r="S385" s="196"/>
      <c r="T385" s="196"/>
      <c r="U385" s="196"/>
      <c r="V385" s="196"/>
      <c r="W385" s="196"/>
      <c r="X385" s="196"/>
      <c r="Y385" s="197"/>
      <c r="Z385" s="197"/>
      <c r="AA385" s="197"/>
    </row>
    <row r="386" spans="1:33" s="170" customFormat="1" ht="18" customHeight="1">
      <c r="A386" s="519" t="s">
        <v>217</v>
      </c>
      <c r="B386" s="520" t="s">
        <v>375</v>
      </c>
      <c r="C386" s="521"/>
      <c r="D386" s="521"/>
      <c r="E386" s="521"/>
      <c r="F386" s="521"/>
      <c r="G386" s="521"/>
      <c r="H386" s="521"/>
      <c r="I386" s="521"/>
      <c r="J386" s="521"/>
      <c r="K386" s="521"/>
      <c r="L386" s="521"/>
      <c r="M386" s="521"/>
      <c r="N386" s="521"/>
      <c r="O386" s="521"/>
      <c r="P386" s="521"/>
      <c r="Q386" s="521"/>
      <c r="R386" s="521"/>
      <c r="S386" s="521"/>
      <c r="T386" s="521"/>
      <c r="U386" s="521"/>
      <c r="V386" s="521"/>
      <c r="W386" s="522"/>
      <c r="X386" s="526"/>
      <c r="Y386" s="527"/>
      <c r="Z386" s="528"/>
      <c r="AA386" s="179"/>
    </row>
    <row r="387" spans="1:33" s="170" customFormat="1" ht="18" customHeight="1">
      <c r="A387" s="518"/>
      <c r="B387" s="523"/>
      <c r="C387" s="524"/>
      <c r="D387" s="524"/>
      <c r="E387" s="524"/>
      <c r="F387" s="524"/>
      <c r="G387" s="524"/>
      <c r="H387" s="524"/>
      <c r="I387" s="524"/>
      <c r="J387" s="524"/>
      <c r="K387" s="524"/>
      <c r="L387" s="524"/>
      <c r="M387" s="524"/>
      <c r="N387" s="524"/>
      <c r="O387" s="524"/>
      <c r="P387" s="524"/>
      <c r="Q387" s="524"/>
      <c r="R387" s="524"/>
      <c r="S387" s="524"/>
      <c r="T387" s="524"/>
      <c r="U387" s="524"/>
      <c r="V387" s="524"/>
      <c r="W387" s="525"/>
      <c r="X387" s="529"/>
      <c r="Y387" s="530"/>
      <c r="Z387" s="531"/>
      <c r="AA387" s="179"/>
    </row>
    <row r="388" spans="1:33" s="175" customFormat="1" ht="12.95" customHeight="1">
      <c r="A388" s="450"/>
      <c r="B388" s="450"/>
      <c r="C388" s="450"/>
      <c r="D388" s="450"/>
      <c r="E388" s="450"/>
      <c r="F388" s="450"/>
      <c r="G388" s="450"/>
      <c r="H388" s="450"/>
      <c r="I388" s="450"/>
      <c r="J388" s="450"/>
      <c r="K388" s="450"/>
      <c r="L388" s="450"/>
      <c r="M388" s="450"/>
      <c r="N388" s="450"/>
      <c r="O388" s="450"/>
      <c r="P388" s="450"/>
      <c r="Q388" s="450"/>
      <c r="R388" s="450"/>
      <c r="S388" s="450"/>
      <c r="T388" s="450"/>
      <c r="U388" s="450"/>
      <c r="V388" s="450"/>
      <c r="W388" s="450"/>
      <c r="X388" s="450"/>
      <c r="Y388" s="197"/>
      <c r="Z388" s="197"/>
      <c r="AA388" s="197"/>
    </row>
    <row r="389" spans="1:33" s="175" customFormat="1" ht="18" customHeight="1">
      <c r="A389" s="177" t="s">
        <v>729</v>
      </c>
      <c r="B389" s="450"/>
      <c r="C389" s="450"/>
      <c r="D389" s="450"/>
      <c r="E389" s="450"/>
      <c r="F389" s="450"/>
      <c r="G389" s="450"/>
      <c r="H389" s="450"/>
      <c r="I389" s="450"/>
      <c r="J389" s="450"/>
      <c r="K389" s="450"/>
      <c r="L389" s="450"/>
      <c r="M389" s="450"/>
      <c r="N389" s="450"/>
      <c r="O389" s="450"/>
      <c r="P389" s="450"/>
      <c r="Q389" s="450"/>
      <c r="R389" s="450"/>
      <c r="S389" s="450"/>
      <c r="T389" s="450"/>
      <c r="U389" s="450"/>
      <c r="V389" s="450"/>
      <c r="W389" s="450"/>
      <c r="X389" s="450"/>
      <c r="Y389" s="197"/>
      <c r="Z389" s="197"/>
      <c r="AA389" s="197"/>
    </row>
    <row r="390" spans="1:33" s="169" customFormat="1" ht="25.5" customHeight="1">
      <c r="A390" s="672" t="s">
        <v>262</v>
      </c>
      <c r="B390" s="520" t="s">
        <v>376</v>
      </c>
      <c r="C390" s="521"/>
      <c r="D390" s="521"/>
      <c r="E390" s="521"/>
      <c r="F390" s="521"/>
      <c r="G390" s="521"/>
      <c r="H390" s="521"/>
      <c r="I390" s="521"/>
      <c r="J390" s="521"/>
      <c r="K390" s="521"/>
      <c r="L390" s="521"/>
      <c r="M390" s="521"/>
      <c r="N390" s="521"/>
      <c r="O390" s="521"/>
      <c r="P390" s="521"/>
      <c r="Q390" s="521"/>
      <c r="R390" s="521"/>
      <c r="S390" s="521"/>
      <c r="T390" s="521"/>
      <c r="U390" s="521"/>
      <c r="V390" s="521"/>
      <c r="W390" s="521"/>
      <c r="X390" s="637"/>
      <c r="Y390" s="638"/>
      <c r="Z390" s="639"/>
      <c r="AA390" s="459"/>
      <c r="AB390" s="176"/>
      <c r="AC390" s="176"/>
      <c r="AD390" s="176"/>
      <c r="AE390" s="176"/>
      <c r="AF390" s="176"/>
      <c r="AG390" s="176"/>
    </row>
    <row r="391" spans="1:33" s="169" customFormat="1" ht="25.5" customHeight="1">
      <c r="A391" s="673"/>
      <c r="B391" s="523"/>
      <c r="C391" s="524"/>
      <c r="D391" s="524"/>
      <c r="E391" s="524"/>
      <c r="F391" s="524"/>
      <c r="G391" s="524"/>
      <c r="H391" s="524"/>
      <c r="I391" s="524"/>
      <c r="J391" s="524"/>
      <c r="K391" s="524"/>
      <c r="L391" s="524"/>
      <c r="M391" s="524"/>
      <c r="N391" s="524"/>
      <c r="O391" s="524"/>
      <c r="P391" s="524"/>
      <c r="Q391" s="524"/>
      <c r="R391" s="524"/>
      <c r="S391" s="524"/>
      <c r="T391" s="524"/>
      <c r="U391" s="524"/>
      <c r="V391" s="524"/>
      <c r="W391" s="524"/>
      <c r="X391" s="551"/>
      <c r="Y391" s="552"/>
      <c r="Z391" s="553"/>
      <c r="AA391" s="459"/>
      <c r="AB391" s="176"/>
      <c r="AC391" s="176"/>
      <c r="AD391" s="176"/>
      <c r="AE391" s="176"/>
      <c r="AF391" s="176"/>
      <c r="AG391" s="176"/>
    </row>
    <row r="392" spans="1:33" s="169" customFormat="1" ht="13.5" customHeight="1">
      <c r="A392" s="672" t="s">
        <v>229</v>
      </c>
      <c r="B392" s="520" t="s">
        <v>798</v>
      </c>
      <c r="C392" s="521"/>
      <c r="D392" s="521"/>
      <c r="E392" s="521"/>
      <c r="F392" s="521"/>
      <c r="G392" s="521"/>
      <c r="H392" s="521"/>
      <c r="I392" s="521"/>
      <c r="J392" s="521"/>
      <c r="K392" s="521"/>
      <c r="L392" s="521"/>
      <c r="M392" s="521"/>
      <c r="N392" s="521"/>
      <c r="O392" s="521"/>
      <c r="P392" s="521"/>
      <c r="Q392" s="521"/>
      <c r="R392" s="521"/>
      <c r="S392" s="521"/>
      <c r="T392" s="521"/>
      <c r="U392" s="521"/>
      <c r="V392" s="521"/>
      <c r="W392" s="521"/>
      <c r="X392" s="637"/>
      <c r="Y392" s="638"/>
      <c r="Z392" s="639"/>
      <c r="AA392" s="459"/>
      <c r="AB392" s="176"/>
      <c r="AC392" s="176"/>
      <c r="AD392" s="176"/>
      <c r="AE392" s="176"/>
      <c r="AF392" s="176"/>
      <c r="AG392" s="176"/>
    </row>
    <row r="393" spans="1:33" s="169" customFormat="1" ht="13.5" customHeight="1">
      <c r="A393" s="674"/>
      <c r="B393" s="650"/>
      <c r="C393" s="651"/>
      <c r="D393" s="651"/>
      <c r="E393" s="651"/>
      <c r="F393" s="651"/>
      <c r="G393" s="651"/>
      <c r="H393" s="651"/>
      <c r="I393" s="651"/>
      <c r="J393" s="651"/>
      <c r="K393" s="651"/>
      <c r="L393" s="651"/>
      <c r="M393" s="651"/>
      <c r="N393" s="651"/>
      <c r="O393" s="651"/>
      <c r="P393" s="651"/>
      <c r="Q393" s="651"/>
      <c r="R393" s="651"/>
      <c r="S393" s="651"/>
      <c r="T393" s="651"/>
      <c r="U393" s="651"/>
      <c r="V393" s="651"/>
      <c r="W393" s="651"/>
      <c r="X393" s="601"/>
      <c r="Y393" s="602"/>
      <c r="Z393" s="603"/>
      <c r="AA393" s="459"/>
      <c r="AB393" s="176"/>
      <c r="AC393" s="176"/>
      <c r="AD393" s="176"/>
      <c r="AE393" s="176"/>
      <c r="AF393" s="176"/>
      <c r="AG393" s="176"/>
    </row>
    <row r="394" spans="1:33" s="169" customFormat="1" ht="18.75" customHeight="1">
      <c r="A394" s="674"/>
      <c r="B394" s="460"/>
      <c r="C394" s="640" t="s">
        <v>799</v>
      </c>
      <c r="D394" s="582"/>
      <c r="E394" s="582"/>
      <c r="F394" s="582"/>
      <c r="G394" s="582"/>
      <c r="H394" s="582"/>
      <c r="I394" s="582"/>
      <c r="J394" s="582"/>
      <c r="K394" s="582"/>
      <c r="L394" s="582"/>
      <c r="M394" s="582"/>
      <c r="N394" s="582"/>
      <c r="O394" s="582"/>
      <c r="P394" s="582"/>
      <c r="Q394" s="582"/>
      <c r="R394" s="582"/>
      <c r="S394" s="582"/>
      <c r="T394" s="582"/>
      <c r="U394" s="582"/>
      <c r="V394" s="582"/>
      <c r="W394" s="641"/>
      <c r="X394" s="632"/>
      <c r="Y394" s="632"/>
      <c r="Z394" s="632"/>
      <c r="AA394" s="459"/>
      <c r="AB394" s="176"/>
      <c r="AC394" s="176"/>
      <c r="AD394" s="176"/>
      <c r="AE394" s="176"/>
      <c r="AF394" s="176"/>
      <c r="AG394" s="176"/>
    </row>
    <row r="395" spans="1:33" s="169" customFormat="1" ht="18.75" customHeight="1">
      <c r="A395" s="674"/>
      <c r="B395" s="461"/>
      <c r="C395" s="640" t="s">
        <v>800</v>
      </c>
      <c r="D395" s="582"/>
      <c r="E395" s="582"/>
      <c r="F395" s="582"/>
      <c r="G395" s="582"/>
      <c r="H395" s="582"/>
      <c r="I395" s="582"/>
      <c r="J395" s="582"/>
      <c r="K395" s="582"/>
      <c r="L395" s="582"/>
      <c r="M395" s="582"/>
      <c r="N395" s="582"/>
      <c r="O395" s="582"/>
      <c r="P395" s="582"/>
      <c r="Q395" s="582"/>
      <c r="R395" s="582"/>
      <c r="S395" s="582"/>
      <c r="T395" s="582"/>
      <c r="U395" s="582"/>
      <c r="V395" s="582"/>
      <c r="W395" s="641"/>
      <c r="X395" s="632"/>
      <c r="Y395" s="632"/>
      <c r="Z395" s="632"/>
      <c r="AA395" s="459"/>
      <c r="AB395" s="176"/>
      <c r="AC395" s="176"/>
      <c r="AD395" s="176"/>
      <c r="AE395" s="176"/>
      <c r="AF395" s="176"/>
      <c r="AG395" s="176"/>
    </row>
    <row r="396" spans="1:33" s="169" customFormat="1" ht="18.75" customHeight="1">
      <c r="A396" s="675"/>
      <c r="B396" s="462"/>
      <c r="C396" s="686" t="s">
        <v>801</v>
      </c>
      <c r="D396" s="585"/>
      <c r="E396" s="585"/>
      <c r="F396" s="585"/>
      <c r="G396" s="585"/>
      <c r="H396" s="585"/>
      <c r="I396" s="585"/>
      <c r="J396" s="585"/>
      <c r="K396" s="585"/>
      <c r="L396" s="585"/>
      <c r="M396" s="585"/>
      <c r="N396" s="585"/>
      <c r="O396" s="585"/>
      <c r="P396" s="585"/>
      <c r="Q396" s="585"/>
      <c r="R396" s="585"/>
      <c r="S396" s="585"/>
      <c r="T396" s="585"/>
      <c r="U396" s="585"/>
      <c r="V396" s="585"/>
      <c r="W396" s="586"/>
      <c r="X396" s="633"/>
      <c r="Y396" s="633"/>
      <c r="Z396" s="633"/>
      <c r="AA396" s="459"/>
      <c r="AB396" s="176"/>
      <c r="AC396" s="176"/>
      <c r="AD396" s="176"/>
      <c r="AE396" s="176"/>
      <c r="AF396" s="176"/>
      <c r="AG396" s="176"/>
    </row>
    <row r="397" spans="1:33" s="169" customFormat="1" ht="13.5" customHeight="1">
      <c r="A397" s="672" t="s">
        <v>276</v>
      </c>
      <c r="B397" s="634" t="s">
        <v>802</v>
      </c>
      <c r="C397" s="635"/>
      <c r="D397" s="635"/>
      <c r="E397" s="635"/>
      <c r="F397" s="635"/>
      <c r="G397" s="635"/>
      <c r="H397" s="635"/>
      <c r="I397" s="635"/>
      <c r="J397" s="635"/>
      <c r="K397" s="635"/>
      <c r="L397" s="635"/>
      <c r="M397" s="635"/>
      <c r="N397" s="635"/>
      <c r="O397" s="635"/>
      <c r="P397" s="635"/>
      <c r="Q397" s="635"/>
      <c r="R397" s="635"/>
      <c r="S397" s="635"/>
      <c r="T397" s="635"/>
      <c r="U397" s="635"/>
      <c r="V397" s="635"/>
      <c r="W397" s="635"/>
      <c r="X397" s="637"/>
      <c r="Y397" s="638"/>
      <c r="Z397" s="639"/>
      <c r="AA397" s="459"/>
      <c r="AB397" s="176"/>
      <c r="AC397" s="176"/>
      <c r="AD397" s="176"/>
      <c r="AE397" s="176"/>
      <c r="AF397" s="176"/>
      <c r="AG397" s="176"/>
    </row>
    <row r="398" spans="1:33" s="169" customFormat="1" ht="13.5" customHeight="1">
      <c r="A398" s="674"/>
      <c r="B398" s="636"/>
      <c r="C398" s="613"/>
      <c r="D398" s="613"/>
      <c r="E398" s="613"/>
      <c r="F398" s="613"/>
      <c r="G398" s="613"/>
      <c r="H398" s="613"/>
      <c r="I398" s="613"/>
      <c r="J398" s="613"/>
      <c r="K398" s="613"/>
      <c r="L398" s="613"/>
      <c r="M398" s="613"/>
      <c r="N398" s="613"/>
      <c r="O398" s="613"/>
      <c r="P398" s="613"/>
      <c r="Q398" s="613"/>
      <c r="R398" s="613"/>
      <c r="S398" s="613"/>
      <c r="T398" s="613"/>
      <c r="U398" s="613"/>
      <c r="V398" s="613"/>
      <c r="W398" s="613"/>
      <c r="X398" s="601"/>
      <c r="Y398" s="602"/>
      <c r="Z398" s="603"/>
      <c r="AA398" s="459"/>
      <c r="AB398" s="176"/>
      <c r="AC398" s="176"/>
      <c r="AD398" s="176"/>
      <c r="AE398" s="176"/>
      <c r="AF398" s="176"/>
      <c r="AG398" s="176"/>
    </row>
    <row r="399" spans="1:33" s="169" customFormat="1" ht="34.5" customHeight="1">
      <c r="A399" s="674"/>
      <c r="B399" s="463"/>
      <c r="C399" s="640" t="s">
        <v>803</v>
      </c>
      <c r="D399" s="582"/>
      <c r="E399" s="582"/>
      <c r="F399" s="582"/>
      <c r="G399" s="582"/>
      <c r="H399" s="582"/>
      <c r="I399" s="582"/>
      <c r="J399" s="582"/>
      <c r="K399" s="582"/>
      <c r="L399" s="582"/>
      <c r="M399" s="582"/>
      <c r="N399" s="582"/>
      <c r="O399" s="582"/>
      <c r="P399" s="582"/>
      <c r="Q399" s="582"/>
      <c r="R399" s="582"/>
      <c r="S399" s="582"/>
      <c r="T399" s="582"/>
      <c r="U399" s="582"/>
      <c r="V399" s="582"/>
      <c r="W399" s="641"/>
      <c r="X399" s="607"/>
      <c r="Y399" s="608"/>
      <c r="Z399" s="609"/>
      <c r="AA399" s="459"/>
      <c r="AB399" s="176"/>
      <c r="AC399" s="176"/>
      <c r="AD399" s="176"/>
      <c r="AE399" s="176"/>
      <c r="AF399" s="176"/>
      <c r="AG399" s="176"/>
    </row>
    <row r="400" spans="1:33" s="169" customFormat="1" ht="18.75" customHeight="1">
      <c r="A400" s="674"/>
      <c r="B400" s="463"/>
      <c r="C400" s="640" t="s">
        <v>804</v>
      </c>
      <c r="D400" s="582"/>
      <c r="E400" s="582"/>
      <c r="F400" s="582"/>
      <c r="G400" s="582"/>
      <c r="H400" s="582"/>
      <c r="I400" s="582"/>
      <c r="J400" s="582"/>
      <c r="K400" s="582"/>
      <c r="L400" s="582"/>
      <c r="M400" s="582"/>
      <c r="N400" s="582"/>
      <c r="O400" s="582"/>
      <c r="P400" s="582"/>
      <c r="Q400" s="582"/>
      <c r="R400" s="582"/>
      <c r="S400" s="582"/>
      <c r="T400" s="582"/>
      <c r="U400" s="582"/>
      <c r="V400" s="582"/>
      <c r="W400" s="641"/>
      <c r="X400" s="607"/>
      <c r="Y400" s="608"/>
      <c r="Z400" s="609"/>
      <c r="AA400" s="459"/>
      <c r="AB400" s="176"/>
      <c r="AC400" s="176"/>
      <c r="AD400" s="176"/>
      <c r="AE400" s="176"/>
      <c r="AF400" s="176"/>
      <c r="AG400" s="176"/>
    </row>
    <row r="401" spans="1:33" s="169" customFormat="1" ht="18.75" customHeight="1">
      <c r="A401" s="675"/>
      <c r="B401" s="464"/>
      <c r="C401" s="642" t="s">
        <v>805</v>
      </c>
      <c r="D401" s="643"/>
      <c r="E401" s="643"/>
      <c r="F401" s="643"/>
      <c r="G401" s="643"/>
      <c r="H401" s="643"/>
      <c r="I401" s="643"/>
      <c r="J401" s="643"/>
      <c r="K401" s="643"/>
      <c r="L401" s="643"/>
      <c r="M401" s="643"/>
      <c r="N401" s="643"/>
      <c r="O401" s="643"/>
      <c r="P401" s="643"/>
      <c r="Q401" s="643"/>
      <c r="R401" s="643"/>
      <c r="S401" s="643"/>
      <c r="T401" s="643"/>
      <c r="U401" s="643"/>
      <c r="V401" s="643"/>
      <c r="W401" s="644"/>
      <c r="X401" s="669"/>
      <c r="Y401" s="670"/>
      <c r="Z401" s="671"/>
      <c r="AA401" s="459"/>
      <c r="AB401" s="176"/>
      <c r="AC401" s="176"/>
      <c r="AD401" s="176"/>
      <c r="AE401" s="176"/>
      <c r="AF401" s="176"/>
      <c r="AG401" s="176"/>
    </row>
    <row r="402" spans="1:33" s="169" customFormat="1" ht="22.5" customHeight="1">
      <c r="A402" s="672" t="s">
        <v>314</v>
      </c>
      <c r="B402" s="520" t="s">
        <v>961</v>
      </c>
      <c r="C402" s="521"/>
      <c r="D402" s="521"/>
      <c r="E402" s="521"/>
      <c r="F402" s="521"/>
      <c r="G402" s="521"/>
      <c r="H402" s="521"/>
      <c r="I402" s="521"/>
      <c r="J402" s="521"/>
      <c r="K402" s="521"/>
      <c r="L402" s="521"/>
      <c r="M402" s="521"/>
      <c r="N402" s="521"/>
      <c r="O402" s="521"/>
      <c r="P402" s="521"/>
      <c r="Q402" s="521"/>
      <c r="R402" s="521"/>
      <c r="S402" s="521"/>
      <c r="T402" s="521"/>
      <c r="U402" s="521"/>
      <c r="V402" s="521"/>
      <c r="W402" s="521"/>
      <c r="X402" s="637"/>
      <c r="Y402" s="638"/>
      <c r="Z402" s="639"/>
      <c r="AA402" s="459"/>
      <c r="AB402" s="176"/>
      <c r="AC402" s="176"/>
      <c r="AD402" s="176"/>
      <c r="AE402" s="176"/>
      <c r="AF402" s="176"/>
      <c r="AG402" s="176"/>
    </row>
    <row r="403" spans="1:33" s="169" customFormat="1" ht="22.5" customHeight="1">
      <c r="A403" s="675"/>
      <c r="B403" s="523"/>
      <c r="C403" s="524"/>
      <c r="D403" s="524"/>
      <c r="E403" s="524"/>
      <c r="F403" s="524"/>
      <c r="G403" s="524"/>
      <c r="H403" s="524"/>
      <c r="I403" s="524"/>
      <c r="J403" s="524"/>
      <c r="K403" s="524"/>
      <c r="L403" s="524"/>
      <c r="M403" s="524"/>
      <c r="N403" s="524"/>
      <c r="O403" s="524"/>
      <c r="P403" s="524"/>
      <c r="Q403" s="524"/>
      <c r="R403" s="524"/>
      <c r="S403" s="524"/>
      <c r="T403" s="524"/>
      <c r="U403" s="524"/>
      <c r="V403" s="524"/>
      <c r="W403" s="524"/>
      <c r="X403" s="551"/>
      <c r="Y403" s="552"/>
      <c r="Z403" s="553"/>
      <c r="AA403" s="459"/>
      <c r="AB403" s="176"/>
      <c r="AC403" s="176"/>
      <c r="AD403" s="176"/>
      <c r="AE403" s="176"/>
      <c r="AF403" s="176"/>
      <c r="AG403" s="176"/>
    </row>
    <row r="404" spans="1:33" s="169" customFormat="1" ht="13.5" customHeight="1">
      <c r="A404" s="645" t="s">
        <v>378</v>
      </c>
      <c r="B404" s="520" t="s">
        <v>806</v>
      </c>
      <c r="C404" s="521"/>
      <c r="D404" s="521"/>
      <c r="E404" s="521"/>
      <c r="F404" s="521"/>
      <c r="G404" s="521"/>
      <c r="H404" s="521"/>
      <c r="I404" s="521"/>
      <c r="J404" s="521"/>
      <c r="K404" s="521"/>
      <c r="L404" s="521"/>
      <c r="M404" s="521"/>
      <c r="N404" s="521"/>
      <c r="O404" s="521"/>
      <c r="P404" s="521"/>
      <c r="Q404" s="521"/>
      <c r="R404" s="521"/>
      <c r="S404" s="521"/>
      <c r="T404" s="521"/>
      <c r="U404" s="521"/>
      <c r="V404" s="521"/>
      <c r="W404" s="521"/>
      <c r="X404" s="637"/>
      <c r="Y404" s="638"/>
      <c r="Z404" s="639"/>
      <c r="AA404" s="459"/>
      <c r="AB404" s="176"/>
      <c r="AC404" s="176"/>
      <c r="AD404" s="176"/>
      <c r="AE404" s="176"/>
      <c r="AF404" s="176"/>
      <c r="AG404" s="176"/>
    </row>
    <row r="405" spans="1:33" s="169" customFormat="1" ht="13.5" customHeight="1">
      <c r="A405" s="646"/>
      <c r="B405" s="523"/>
      <c r="C405" s="524"/>
      <c r="D405" s="524"/>
      <c r="E405" s="524"/>
      <c r="F405" s="524"/>
      <c r="G405" s="524"/>
      <c r="H405" s="524"/>
      <c r="I405" s="524"/>
      <c r="J405" s="524"/>
      <c r="K405" s="524"/>
      <c r="L405" s="524"/>
      <c r="M405" s="524"/>
      <c r="N405" s="524"/>
      <c r="O405" s="524"/>
      <c r="P405" s="524"/>
      <c r="Q405" s="524"/>
      <c r="R405" s="524"/>
      <c r="S405" s="524"/>
      <c r="T405" s="524"/>
      <c r="U405" s="524"/>
      <c r="V405" s="524"/>
      <c r="W405" s="524"/>
      <c r="X405" s="551"/>
      <c r="Y405" s="552"/>
      <c r="Z405" s="553"/>
      <c r="AA405" s="459"/>
      <c r="AB405" s="176"/>
      <c r="AC405" s="176"/>
      <c r="AD405" s="176"/>
      <c r="AE405" s="176"/>
      <c r="AF405" s="176"/>
      <c r="AG405" s="176"/>
    </row>
    <row r="406" spans="1:33" s="169" customFormat="1" ht="13.5" customHeight="1">
      <c r="A406" s="645" t="s">
        <v>451</v>
      </c>
      <c r="B406" s="520" t="s">
        <v>377</v>
      </c>
      <c r="C406" s="521"/>
      <c r="D406" s="521"/>
      <c r="E406" s="521"/>
      <c r="F406" s="521"/>
      <c r="G406" s="521"/>
      <c r="H406" s="521"/>
      <c r="I406" s="521"/>
      <c r="J406" s="521"/>
      <c r="K406" s="521"/>
      <c r="L406" s="521"/>
      <c r="M406" s="521"/>
      <c r="N406" s="521"/>
      <c r="O406" s="521"/>
      <c r="P406" s="521"/>
      <c r="Q406" s="521"/>
      <c r="R406" s="521"/>
      <c r="S406" s="521"/>
      <c r="T406" s="521"/>
      <c r="U406" s="521"/>
      <c r="V406" s="521"/>
      <c r="W406" s="521"/>
      <c r="X406" s="637"/>
      <c r="Y406" s="638"/>
      <c r="Z406" s="639"/>
      <c r="AA406" s="459"/>
      <c r="AB406" s="176"/>
      <c r="AC406" s="176"/>
      <c r="AD406" s="176"/>
      <c r="AE406" s="176"/>
      <c r="AF406" s="176"/>
      <c r="AG406" s="176"/>
    </row>
    <row r="407" spans="1:33" s="169" customFormat="1" ht="13.5" customHeight="1">
      <c r="A407" s="646"/>
      <c r="B407" s="523"/>
      <c r="C407" s="524"/>
      <c r="D407" s="524"/>
      <c r="E407" s="524"/>
      <c r="F407" s="524"/>
      <c r="G407" s="524"/>
      <c r="H407" s="524"/>
      <c r="I407" s="524"/>
      <c r="J407" s="524"/>
      <c r="K407" s="524"/>
      <c r="L407" s="524"/>
      <c r="M407" s="524"/>
      <c r="N407" s="524"/>
      <c r="O407" s="524"/>
      <c r="P407" s="524"/>
      <c r="Q407" s="524"/>
      <c r="R407" s="524"/>
      <c r="S407" s="524"/>
      <c r="T407" s="524"/>
      <c r="U407" s="524"/>
      <c r="V407" s="524"/>
      <c r="W407" s="524"/>
      <c r="X407" s="551"/>
      <c r="Y407" s="552"/>
      <c r="Z407" s="553"/>
      <c r="AA407" s="459"/>
      <c r="AB407" s="176"/>
      <c r="AC407" s="176"/>
      <c r="AD407" s="176"/>
      <c r="AE407" s="176"/>
      <c r="AF407" s="176"/>
      <c r="AG407" s="176"/>
    </row>
    <row r="408" spans="1:33" s="175" customFormat="1" ht="12.95" customHeight="1">
      <c r="A408" s="450"/>
      <c r="B408" s="450"/>
      <c r="C408" s="450"/>
      <c r="D408" s="450"/>
      <c r="E408" s="450"/>
      <c r="F408" s="450"/>
      <c r="G408" s="450"/>
      <c r="H408" s="450"/>
      <c r="I408" s="450"/>
      <c r="J408" s="450"/>
      <c r="K408" s="450"/>
      <c r="L408" s="450"/>
      <c r="M408" s="450"/>
      <c r="N408" s="450"/>
      <c r="O408" s="450"/>
      <c r="P408" s="450"/>
      <c r="Q408" s="450"/>
      <c r="R408" s="450"/>
      <c r="S408" s="450"/>
      <c r="T408" s="450"/>
      <c r="U408" s="450"/>
      <c r="V408" s="450"/>
      <c r="W408" s="450"/>
      <c r="X408" s="450"/>
      <c r="Y408" s="197"/>
      <c r="Z408" s="197"/>
      <c r="AA408" s="197"/>
    </row>
    <row r="409" spans="1:33" s="175" customFormat="1" ht="18" customHeight="1">
      <c r="A409" s="177" t="s">
        <v>992</v>
      </c>
      <c r="B409" s="450"/>
      <c r="C409" s="450"/>
      <c r="D409" s="450"/>
      <c r="E409" s="450"/>
      <c r="F409" s="450"/>
      <c r="G409" s="450"/>
      <c r="H409" s="450"/>
      <c r="I409" s="450"/>
      <c r="J409" s="450"/>
      <c r="K409" s="450"/>
      <c r="L409" s="450"/>
      <c r="M409" s="450"/>
      <c r="N409" s="450"/>
      <c r="O409" s="450"/>
      <c r="P409" s="450"/>
      <c r="Q409" s="450"/>
      <c r="R409" s="450"/>
      <c r="S409" s="450"/>
      <c r="T409" s="450"/>
      <c r="U409" s="450"/>
      <c r="V409" s="450"/>
      <c r="W409" s="450"/>
      <c r="X409" s="450"/>
      <c r="Y409" s="197"/>
      <c r="Z409" s="197"/>
      <c r="AA409" s="197"/>
    </row>
    <row r="410" spans="1:33" s="169" customFormat="1" ht="18" customHeight="1">
      <c r="A410" s="672" t="s">
        <v>262</v>
      </c>
      <c r="B410" s="520" t="s">
        <v>807</v>
      </c>
      <c r="C410" s="521"/>
      <c r="D410" s="521"/>
      <c r="E410" s="521"/>
      <c r="F410" s="521"/>
      <c r="G410" s="521"/>
      <c r="H410" s="521"/>
      <c r="I410" s="521"/>
      <c r="J410" s="521"/>
      <c r="K410" s="521"/>
      <c r="L410" s="521"/>
      <c r="M410" s="521"/>
      <c r="N410" s="521"/>
      <c r="O410" s="521"/>
      <c r="P410" s="521"/>
      <c r="Q410" s="521"/>
      <c r="R410" s="521"/>
      <c r="S410" s="521"/>
      <c r="T410" s="521"/>
      <c r="U410" s="521"/>
      <c r="V410" s="521"/>
      <c r="W410" s="522"/>
      <c r="X410" s="637"/>
      <c r="Y410" s="638"/>
      <c r="Z410" s="639"/>
      <c r="AA410" s="427"/>
    </row>
    <row r="411" spans="1:33" s="169" customFormat="1" ht="18" customHeight="1">
      <c r="A411" s="673"/>
      <c r="B411" s="678"/>
      <c r="C411" s="679"/>
      <c r="D411" s="679"/>
      <c r="E411" s="679"/>
      <c r="F411" s="679"/>
      <c r="G411" s="679"/>
      <c r="H411" s="679"/>
      <c r="I411" s="679"/>
      <c r="J411" s="679"/>
      <c r="K411" s="679"/>
      <c r="L411" s="679"/>
      <c r="M411" s="679"/>
      <c r="N411" s="679"/>
      <c r="O411" s="679"/>
      <c r="P411" s="679"/>
      <c r="Q411" s="679"/>
      <c r="R411" s="679"/>
      <c r="S411" s="679"/>
      <c r="T411" s="679"/>
      <c r="U411" s="679"/>
      <c r="V411" s="679"/>
      <c r="W411" s="680"/>
      <c r="X411" s="551"/>
      <c r="Y411" s="552"/>
      <c r="Z411" s="553"/>
      <c r="AA411" s="427"/>
    </row>
    <row r="412" spans="1:33" s="169" customFormat="1" ht="32.25" customHeight="1">
      <c r="A412" s="645" t="s">
        <v>229</v>
      </c>
      <c r="B412" s="520" t="s">
        <v>808</v>
      </c>
      <c r="C412" s="596"/>
      <c r="D412" s="596"/>
      <c r="E412" s="596"/>
      <c r="F412" s="596"/>
      <c r="G412" s="596"/>
      <c r="H412" s="596"/>
      <c r="I412" s="596"/>
      <c r="J412" s="596"/>
      <c r="K412" s="596"/>
      <c r="L412" s="596"/>
      <c r="M412" s="596"/>
      <c r="N412" s="596"/>
      <c r="O412" s="596"/>
      <c r="P412" s="596"/>
      <c r="Q412" s="596"/>
      <c r="R412" s="596"/>
      <c r="S412" s="596"/>
      <c r="T412" s="596"/>
      <c r="U412" s="596"/>
      <c r="V412" s="596"/>
      <c r="W412" s="597"/>
      <c r="X412" s="638"/>
      <c r="Y412" s="676"/>
      <c r="Z412" s="677"/>
      <c r="AA412" s="427"/>
    </row>
    <row r="413" spans="1:33" s="169" customFormat="1" ht="32.25" customHeight="1">
      <c r="A413" s="646"/>
      <c r="B413" s="678"/>
      <c r="C413" s="679"/>
      <c r="D413" s="679"/>
      <c r="E413" s="679"/>
      <c r="F413" s="679"/>
      <c r="G413" s="679"/>
      <c r="H413" s="679"/>
      <c r="I413" s="679"/>
      <c r="J413" s="679"/>
      <c r="K413" s="679"/>
      <c r="L413" s="679"/>
      <c r="M413" s="679"/>
      <c r="N413" s="679"/>
      <c r="O413" s="679"/>
      <c r="P413" s="679"/>
      <c r="Q413" s="679"/>
      <c r="R413" s="679"/>
      <c r="S413" s="679"/>
      <c r="T413" s="679"/>
      <c r="U413" s="679"/>
      <c r="V413" s="679"/>
      <c r="W413" s="680"/>
      <c r="X413" s="552"/>
      <c r="Y413" s="552"/>
      <c r="Z413" s="553"/>
      <c r="AA413" s="427"/>
    </row>
    <row r="414" spans="1:33" s="169" customFormat="1" ht="38.25" customHeight="1">
      <c r="A414" s="645" t="s">
        <v>276</v>
      </c>
      <c r="B414" s="520" t="s">
        <v>962</v>
      </c>
      <c r="C414" s="681"/>
      <c r="D414" s="681"/>
      <c r="E414" s="681"/>
      <c r="F414" s="681"/>
      <c r="G414" s="681"/>
      <c r="H414" s="681"/>
      <c r="I414" s="681"/>
      <c r="J414" s="681"/>
      <c r="K414" s="681"/>
      <c r="L414" s="681"/>
      <c r="M414" s="681"/>
      <c r="N414" s="681"/>
      <c r="O414" s="681"/>
      <c r="P414" s="681"/>
      <c r="Q414" s="681"/>
      <c r="R414" s="681"/>
      <c r="S414" s="681"/>
      <c r="T414" s="681"/>
      <c r="U414" s="681"/>
      <c r="V414" s="681"/>
      <c r="W414" s="682"/>
      <c r="X414" s="638"/>
      <c r="Y414" s="676"/>
      <c r="Z414" s="677"/>
      <c r="AA414" s="427"/>
    </row>
    <row r="415" spans="1:33" s="169" customFormat="1" ht="38.25" customHeight="1">
      <c r="A415" s="646"/>
      <c r="B415" s="683"/>
      <c r="C415" s="684"/>
      <c r="D415" s="684"/>
      <c r="E415" s="684"/>
      <c r="F415" s="684"/>
      <c r="G415" s="684"/>
      <c r="H415" s="684"/>
      <c r="I415" s="684"/>
      <c r="J415" s="684"/>
      <c r="K415" s="684"/>
      <c r="L415" s="684"/>
      <c r="M415" s="684"/>
      <c r="N415" s="684"/>
      <c r="O415" s="684"/>
      <c r="P415" s="684"/>
      <c r="Q415" s="684"/>
      <c r="R415" s="684"/>
      <c r="S415" s="684"/>
      <c r="T415" s="684"/>
      <c r="U415" s="684"/>
      <c r="V415" s="684"/>
      <c r="W415" s="685"/>
      <c r="X415" s="552"/>
      <c r="Y415" s="552"/>
      <c r="Z415" s="553"/>
      <c r="AA415" s="427"/>
    </row>
    <row r="416" spans="1:33" s="169" customFormat="1" ht="13.5" customHeight="1">
      <c r="A416" s="645" t="s">
        <v>314</v>
      </c>
      <c r="B416" s="520" t="s">
        <v>809</v>
      </c>
      <c r="C416" s="681"/>
      <c r="D416" s="681"/>
      <c r="E416" s="681"/>
      <c r="F416" s="681"/>
      <c r="G416" s="681"/>
      <c r="H416" s="681"/>
      <c r="I416" s="681"/>
      <c r="J416" s="681"/>
      <c r="K416" s="681"/>
      <c r="L416" s="681"/>
      <c r="M416" s="681"/>
      <c r="N416" s="681"/>
      <c r="O416" s="681"/>
      <c r="P416" s="681"/>
      <c r="Q416" s="681"/>
      <c r="R416" s="681"/>
      <c r="S416" s="681"/>
      <c r="T416" s="681"/>
      <c r="U416" s="681"/>
      <c r="V416" s="681"/>
      <c r="W416" s="682"/>
      <c r="X416" s="638"/>
      <c r="Y416" s="676"/>
      <c r="Z416" s="677"/>
      <c r="AA416" s="427"/>
    </row>
    <row r="417" spans="1:27" s="169" customFormat="1" ht="13.5" customHeight="1">
      <c r="A417" s="646"/>
      <c r="B417" s="683"/>
      <c r="C417" s="684"/>
      <c r="D417" s="684"/>
      <c r="E417" s="684"/>
      <c r="F417" s="684"/>
      <c r="G417" s="684"/>
      <c r="H417" s="684"/>
      <c r="I417" s="684"/>
      <c r="J417" s="684"/>
      <c r="K417" s="684"/>
      <c r="L417" s="684"/>
      <c r="M417" s="684"/>
      <c r="N417" s="684"/>
      <c r="O417" s="684"/>
      <c r="P417" s="684"/>
      <c r="Q417" s="684"/>
      <c r="R417" s="684"/>
      <c r="S417" s="684"/>
      <c r="T417" s="684"/>
      <c r="U417" s="684"/>
      <c r="V417" s="684"/>
      <c r="W417" s="685"/>
      <c r="X417" s="552"/>
      <c r="Y417" s="552"/>
      <c r="Z417" s="553"/>
      <c r="AA417" s="427"/>
    </row>
    <row r="418" spans="1:27" s="169" customFormat="1" ht="21" customHeight="1">
      <c r="A418" s="645" t="s">
        <v>378</v>
      </c>
      <c r="B418" s="520" t="s">
        <v>810</v>
      </c>
      <c r="C418" s="681"/>
      <c r="D418" s="681"/>
      <c r="E418" s="681"/>
      <c r="F418" s="681"/>
      <c r="G418" s="681"/>
      <c r="H418" s="681"/>
      <c r="I418" s="681"/>
      <c r="J418" s="681"/>
      <c r="K418" s="681"/>
      <c r="L418" s="681"/>
      <c r="M418" s="681"/>
      <c r="N418" s="681"/>
      <c r="O418" s="681"/>
      <c r="P418" s="681"/>
      <c r="Q418" s="681"/>
      <c r="R418" s="681"/>
      <c r="S418" s="681"/>
      <c r="T418" s="681"/>
      <c r="U418" s="681"/>
      <c r="V418" s="681"/>
      <c r="W418" s="682"/>
      <c r="X418" s="638"/>
      <c r="Y418" s="676"/>
      <c r="Z418" s="677"/>
      <c r="AA418" s="427"/>
    </row>
    <row r="419" spans="1:27" s="169" customFormat="1" ht="21" customHeight="1">
      <c r="A419" s="646"/>
      <c r="B419" s="683"/>
      <c r="C419" s="684"/>
      <c r="D419" s="684"/>
      <c r="E419" s="684"/>
      <c r="F419" s="684"/>
      <c r="G419" s="684"/>
      <c r="H419" s="684"/>
      <c r="I419" s="684"/>
      <c r="J419" s="684"/>
      <c r="K419" s="684"/>
      <c r="L419" s="684"/>
      <c r="M419" s="684"/>
      <c r="N419" s="684"/>
      <c r="O419" s="684"/>
      <c r="P419" s="684"/>
      <c r="Q419" s="684"/>
      <c r="R419" s="684"/>
      <c r="S419" s="684"/>
      <c r="T419" s="684"/>
      <c r="U419" s="684"/>
      <c r="V419" s="684"/>
      <c r="W419" s="685"/>
      <c r="X419" s="552"/>
      <c r="Y419" s="552"/>
      <c r="Z419" s="553"/>
      <c r="AA419" s="427"/>
    </row>
    <row r="420" spans="1:27" s="175" customFormat="1" ht="12.95" customHeight="1">
      <c r="A420" s="450"/>
      <c r="B420" s="450"/>
      <c r="C420" s="450"/>
      <c r="D420" s="450"/>
      <c r="E420" s="450"/>
      <c r="F420" s="450"/>
      <c r="G420" s="450"/>
      <c r="H420" s="450"/>
      <c r="I420" s="450"/>
      <c r="J420" s="450"/>
      <c r="K420" s="450"/>
      <c r="L420" s="450"/>
      <c r="M420" s="450"/>
      <c r="N420" s="450"/>
      <c r="O420" s="450"/>
      <c r="P420" s="450"/>
      <c r="Q420" s="450"/>
      <c r="R420" s="450"/>
      <c r="S420" s="450"/>
      <c r="T420" s="450"/>
      <c r="U420" s="450"/>
      <c r="V420" s="450"/>
      <c r="W420" s="450"/>
      <c r="X420" s="450"/>
      <c r="Y420" s="197"/>
      <c r="Z420" s="197"/>
      <c r="AA420" s="197"/>
    </row>
    <row r="421" spans="1:27" s="175" customFormat="1" ht="18" customHeight="1">
      <c r="A421" s="177" t="s">
        <v>993</v>
      </c>
      <c r="B421" s="450"/>
      <c r="C421" s="450"/>
      <c r="D421" s="450"/>
      <c r="E421" s="450"/>
      <c r="F421" s="450"/>
      <c r="G421" s="450"/>
      <c r="H421" s="450"/>
      <c r="I421" s="450"/>
      <c r="J421" s="450"/>
      <c r="K421" s="450"/>
      <c r="L421" s="450"/>
      <c r="M421" s="450"/>
      <c r="N421" s="450"/>
      <c r="O421" s="450"/>
      <c r="P421" s="450"/>
      <c r="Q421" s="450"/>
      <c r="R421" s="450"/>
      <c r="S421" s="450"/>
      <c r="T421" s="450"/>
      <c r="U421" s="450"/>
      <c r="V421" s="450"/>
      <c r="W421" s="450"/>
      <c r="X421" s="450"/>
      <c r="Y421" s="197"/>
      <c r="Z421" s="197"/>
      <c r="AA421" s="197"/>
    </row>
    <row r="422" spans="1:27" s="170" customFormat="1" ht="18" customHeight="1">
      <c r="A422" s="519" t="s">
        <v>217</v>
      </c>
      <c r="B422" s="520" t="s">
        <v>379</v>
      </c>
      <c r="C422" s="521"/>
      <c r="D422" s="521"/>
      <c r="E422" s="521"/>
      <c r="F422" s="521"/>
      <c r="G422" s="521"/>
      <c r="H422" s="521"/>
      <c r="I422" s="521"/>
      <c r="J422" s="521"/>
      <c r="K422" s="521"/>
      <c r="L422" s="521"/>
      <c r="M422" s="521"/>
      <c r="N422" s="521"/>
      <c r="O422" s="521"/>
      <c r="P422" s="521"/>
      <c r="Q422" s="521"/>
      <c r="R422" s="521"/>
      <c r="S422" s="521"/>
      <c r="T422" s="521"/>
      <c r="U422" s="521"/>
      <c r="V422" s="521"/>
      <c r="W422" s="522"/>
      <c r="X422" s="638"/>
      <c r="Y422" s="676"/>
      <c r="Z422" s="677"/>
      <c r="AA422" s="179"/>
    </row>
    <row r="423" spans="1:27" s="170" customFormat="1" ht="18" customHeight="1">
      <c r="A423" s="518"/>
      <c r="B423" s="523"/>
      <c r="C423" s="524"/>
      <c r="D423" s="524"/>
      <c r="E423" s="524"/>
      <c r="F423" s="524"/>
      <c r="G423" s="524"/>
      <c r="H423" s="524"/>
      <c r="I423" s="524"/>
      <c r="J423" s="524"/>
      <c r="K423" s="524"/>
      <c r="L423" s="524"/>
      <c r="M423" s="524"/>
      <c r="N423" s="524"/>
      <c r="O423" s="524"/>
      <c r="P423" s="524"/>
      <c r="Q423" s="524"/>
      <c r="R423" s="524"/>
      <c r="S423" s="524"/>
      <c r="T423" s="524"/>
      <c r="U423" s="524"/>
      <c r="V423" s="524"/>
      <c r="W423" s="525"/>
      <c r="X423" s="552"/>
      <c r="Y423" s="552"/>
      <c r="Z423" s="553"/>
      <c r="AA423" s="179"/>
    </row>
    <row r="424" spans="1:27" s="170" customFormat="1" ht="15" customHeight="1">
      <c r="A424" s="519" t="s">
        <v>239</v>
      </c>
      <c r="B424" s="520" t="s">
        <v>380</v>
      </c>
      <c r="C424" s="521"/>
      <c r="D424" s="521"/>
      <c r="E424" s="521"/>
      <c r="F424" s="521"/>
      <c r="G424" s="521"/>
      <c r="H424" s="521"/>
      <c r="I424" s="521"/>
      <c r="J424" s="521"/>
      <c r="K424" s="521"/>
      <c r="L424" s="521"/>
      <c r="M424" s="521"/>
      <c r="N424" s="521"/>
      <c r="O424" s="521"/>
      <c r="P424" s="521"/>
      <c r="Q424" s="521"/>
      <c r="R424" s="521"/>
      <c r="S424" s="521"/>
      <c r="T424" s="521"/>
      <c r="U424" s="521"/>
      <c r="V424" s="521"/>
      <c r="W424" s="522"/>
      <c r="X424" s="638"/>
      <c r="Y424" s="676"/>
      <c r="Z424" s="677"/>
      <c r="AA424" s="179"/>
    </row>
    <row r="425" spans="1:27" s="170" customFormat="1" ht="15" customHeight="1">
      <c r="A425" s="518"/>
      <c r="B425" s="523"/>
      <c r="C425" s="524"/>
      <c r="D425" s="524"/>
      <c r="E425" s="524"/>
      <c r="F425" s="524"/>
      <c r="G425" s="524"/>
      <c r="H425" s="524"/>
      <c r="I425" s="524"/>
      <c r="J425" s="524"/>
      <c r="K425" s="524"/>
      <c r="L425" s="524"/>
      <c r="M425" s="524"/>
      <c r="N425" s="524"/>
      <c r="O425" s="524"/>
      <c r="P425" s="524"/>
      <c r="Q425" s="524"/>
      <c r="R425" s="524"/>
      <c r="S425" s="524"/>
      <c r="T425" s="524"/>
      <c r="U425" s="524"/>
      <c r="V425" s="524"/>
      <c r="W425" s="525"/>
      <c r="X425" s="552"/>
      <c r="Y425" s="552"/>
      <c r="Z425" s="553"/>
      <c r="AA425" s="179"/>
    </row>
    <row r="426" spans="1:27" s="170" customFormat="1" ht="18" customHeight="1">
      <c r="A426" s="519" t="s">
        <v>245</v>
      </c>
      <c r="B426" s="520" t="s">
        <v>381</v>
      </c>
      <c r="C426" s="521"/>
      <c r="D426" s="521"/>
      <c r="E426" s="521"/>
      <c r="F426" s="521"/>
      <c r="G426" s="521"/>
      <c r="H426" s="521"/>
      <c r="I426" s="521"/>
      <c r="J426" s="521"/>
      <c r="K426" s="521"/>
      <c r="L426" s="521"/>
      <c r="M426" s="521"/>
      <c r="N426" s="521"/>
      <c r="O426" s="521"/>
      <c r="P426" s="521"/>
      <c r="Q426" s="521"/>
      <c r="R426" s="521"/>
      <c r="S426" s="521"/>
      <c r="T426" s="521"/>
      <c r="U426" s="521"/>
      <c r="V426" s="521"/>
      <c r="W426" s="522"/>
      <c r="X426" s="638"/>
      <c r="Y426" s="676"/>
      <c r="Z426" s="677"/>
      <c r="AA426" s="179"/>
    </row>
    <row r="427" spans="1:27" s="170" customFormat="1" ht="18" customHeight="1">
      <c r="A427" s="518"/>
      <c r="B427" s="523"/>
      <c r="C427" s="524"/>
      <c r="D427" s="524"/>
      <c r="E427" s="524"/>
      <c r="F427" s="524"/>
      <c r="G427" s="524"/>
      <c r="H427" s="524"/>
      <c r="I427" s="524"/>
      <c r="J427" s="524"/>
      <c r="K427" s="524"/>
      <c r="L427" s="524"/>
      <c r="M427" s="524"/>
      <c r="N427" s="524"/>
      <c r="O427" s="524"/>
      <c r="P427" s="524"/>
      <c r="Q427" s="524"/>
      <c r="R427" s="524"/>
      <c r="S427" s="524"/>
      <c r="T427" s="524"/>
      <c r="U427" s="524"/>
      <c r="V427" s="524"/>
      <c r="W427" s="525"/>
      <c r="X427" s="552"/>
      <c r="Y427" s="552"/>
      <c r="Z427" s="553"/>
      <c r="AA427" s="179"/>
    </row>
    <row r="428" spans="1:27" s="170" customFormat="1" ht="15" customHeight="1">
      <c r="A428" s="519" t="s">
        <v>279</v>
      </c>
      <c r="B428" s="520" t="s">
        <v>382</v>
      </c>
      <c r="C428" s="521"/>
      <c r="D428" s="521"/>
      <c r="E428" s="521"/>
      <c r="F428" s="521"/>
      <c r="G428" s="521"/>
      <c r="H428" s="521"/>
      <c r="I428" s="521"/>
      <c r="J428" s="521"/>
      <c r="K428" s="521"/>
      <c r="L428" s="521"/>
      <c r="M428" s="521"/>
      <c r="N428" s="521"/>
      <c r="O428" s="521"/>
      <c r="P428" s="521"/>
      <c r="Q428" s="521"/>
      <c r="R428" s="521"/>
      <c r="S428" s="521"/>
      <c r="T428" s="521"/>
      <c r="U428" s="521"/>
      <c r="V428" s="521"/>
      <c r="W428" s="522"/>
      <c r="X428" s="638"/>
      <c r="Y428" s="676"/>
      <c r="Z428" s="677"/>
      <c r="AA428" s="179"/>
    </row>
    <row r="429" spans="1:27" s="170" customFormat="1" ht="15" customHeight="1">
      <c r="A429" s="518"/>
      <c r="B429" s="523"/>
      <c r="C429" s="524"/>
      <c r="D429" s="524"/>
      <c r="E429" s="524"/>
      <c r="F429" s="524"/>
      <c r="G429" s="524"/>
      <c r="H429" s="524"/>
      <c r="I429" s="524"/>
      <c r="J429" s="524"/>
      <c r="K429" s="524"/>
      <c r="L429" s="524"/>
      <c r="M429" s="524"/>
      <c r="N429" s="524"/>
      <c r="O429" s="524"/>
      <c r="P429" s="524"/>
      <c r="Q429" s="524"/>
      <c r="R429" s="524"/>
      <c r="S429" s="524"/>
      <c r="T429" s="524"/>
      <c r="U429" s="524"/>
      <c r="V429" s="524"/>
      <c r="W429" s="525"/>
      <c r="X429" s="552"/>
      <c r="Y429" s="552"/>
      <c r="Z429" s="553"/>
      <c r="AA429" s="179"/>
    </row>
    <row r="430" spans="1:27" s="170" customFormat="1" ht="15" customHeight="1">
      <c r="A430" s="519" t="s">
        <v>280</v>
      </c>
      <c r="B430" s="690" t="s">
        <v>811</v>
      </c>
      <c r="C430" s="691"/>
      <c r="D430" s="691"/>
      <c r="E430" s="691"/>
      <c r="F430" s="691"/>
      <c r="G430" s="691"/>
      <c r="H430" s="691"/>
      <c r="I430" s="691"/>
      <c r="J430" s="691"/>
      <c r="K430" s="691"/>
      <c r="L430" s="691"/>
      <c r="M430" s="691"/>
      <c r="N430" s="691"/>
      <c r="O430" s="691"/>
      <c r="P430" s="691"/>
      <c r="Q430" s="691"/>
      <c r="R430" s="691"/>
      <c r="S430" s="691"/>
      <c r="T430" s="691"/>
      <c r="U430" s="691"/>
      <c r="V430" s="691"/>
      <c r="W430" s="692"/>
      <c r="X430" s="638"/>
      <c r="Y430" s="676"/>
      <c r="Z430" s="677"/>
      <c r="AA430" s="179"/>
    </row>
    <row r="431" spans="1:27" s="170" customFormat="1" ht="15" customHeight="1">
      <c r="A431" s="518"/>
      <c r="B431" s="693"/>
      <c r="C431" s="694"/>
      <c r="D431" s="694"/>
      <c r="E431" s="694"/>
      <c r="F431" s="694"/>
      <c r="G431" s="694"/>
      <c r="H431" s="694"/>
      <c r="I431" s="694"/>
      <c r="J431" s="694"/>
      <c r="K431" s="694"/>
      <c r="L431" s="694"/>
      <c r="M431" s="694"/>
      <c r="N431" s="694"/>
      <c r="O431" s="694"/>
      <c r="P431" s="694"/>
      <c r="Q431" s="694"/>
      <c r="R431" s="694"/>
      <c r="S431" s="694"/>
      <c r="T431" s="694"/>
      <c r="U431" s="694"/>
      <c r="V431" s="694"/>
      <c r="W431" s="695"/>
      <c r="X431" s="552"/>
      <c r="Y431" s="552"/>
      <c r="Z431" s="553"/>
      <c r="AA431" s="179"/>
    </row>
    <row r="432" spans="1:27" s="170" customFormat="1" ht="35.25" customHeight="1">
      <c r="A432" s="519" t="s">
        <v>282</v>
      </c>
      <c r="B432" s="520" t="s">
        <v>963</v>
      </c>
      <c r="C432" s="521"/>
      <c r="D432" s="521"/>
      <c r="E432" s="521"/>
      <c r="F432" s="521"/>
      <c r="G432" s="521"/>
      <c r="H432" s="521"/>
      <c r="I432" s="521"/>
      <c r="J432" s="521"/>
      <c r="K432" s="521"/>
      <c r="L432" s="521"/>
      <c r="M432" s="521"/>
      <c r="N432" s="521"/>
      <c r="O432" s="521"/>
      <c r="P432" s="521"/>
      <c r="Q432" s="521"/>
      <c r="R432" s="521"/>
      <c r="S432" s="521"/>
      <c r="T432" s="521"/>
      <c r="U432" s="521"/>
      <c r="V432" s="521"/>
      <c r="W432" s="522"/>
      <c r="X432" s="638"/>
      <c r="Y432" s="676"/>
      <c r="Z432" s="677"/>
      <c r="AA432" s="179"/>
    </row>
    <row r="433" spans="1:27" s="170" customFormat="1" ht="35.25" customHeight="1">
      <c r="A433" s="518"/>
      <c r="B433" s="523"/>
      <c r="C433" s="524"/>
      <c r="D433" s="524"/>
      <c r="E433" s="524"/>
      <c r="F433" s="524"/>
      <c r="G433" s="524"/>
      <c r="H433" s="524"/>
      <c r="I433" s="524"/>
      <c r="J433" s="524"/>
      <c r="K433" s="524"/>
      <c r="L433" s="524"/>
      <c r="M433" s="524"/>
      <c r="N433" s="524"/>
      <c r="O433" s="524"/>
      <c r="P433" s="524"/>
      <c r="Q433" s="524"/>
      <c r="R433" s="524"/>
      <c r="S433" s="524"/>
      <c r="T433" s="524"/>
      <c r="U433" s="524"/>
      <c r="V433" s="524"/>
      <c r="W433" s="525"/>
      <c r="X433" s="552"/>
      <c r="Y433" s="552"/>
      <c r="Z433" s="553"/>
      <c r="AA433" s="179"/>
    </row>
    <row r="434" spans="1:27" s="170" customFormat="1" ht="15" customHeight="1">
      <c r="A434" s="519" t="s">
        <v>284</v>
      </c>
      <c r="B434" s="520" t="s">
        <v>812</v>
      </c>
      <c r="C434" s="521"/>
      <c r="D434" s="521"/>
      <c r="E434" s="521"/>
      <c r="F434" s="521"/>
      <c r="G434" s="521"/>
      <c r="H434" s="521"/>
      <c r="I434" s="521"/>
      <c r="J434" s="521"/>
      <c r="K434" s="521"/>
      <c r="L434" s="521"/>
      <c r="M434" s="521"/>
      <c r="N434" s="521"/>
      <c r="O434" s="521"/>
      <c r="P434" s="521"/>
      <c r="Q434" s="521"/>
      <c r="R434" s="521"/>
      <c r="S434" s="521"/>
      <c r="T434" s="521"/>
      <c r="U434" s="521"/>
      <c r="V434" s="521"/>
      <c r="W434" s="522"/>
      <c r="X434" s="638"/>
      <c r="Y434" s="676"/>
      <c r="Z434" s="677"/>
      <c r="AA434" s="179"/>
    </row>
    <row r="435" spans="1:27" s="170" customFormat="1" ht="15" customHeight="1">
      <c r="A435" s="518"/>
      <c r="B435" s="523"/>
      <c r="C435" s="524"/>
      <c r="D435" s="524"/>
      <c r="E435" s="524"/>
      <c r="F435" s="524"/>
      <c r="G435" s="524"/>
      <c r="H435" s="524"/>
      <c r="I435" s="524"/>
      <c r="J435" s="524"/>
      <c r="K435" s="524"/>
      <c r="L435" s="524"/>
      <c r="M435" s="524"/>
      <c r="N435" s="524"/>
      <c r="O435" s="524"/>
      <c r="P435" s="524"/>
      <c r="Q435" s="524"/>
      <c r="R435" s="524"/>
      <c r="S435" s="524"/>
      <c r="T435" s="524"/>
      <c r="U435" s="524"/>
      <c r="V435" s="524"/>
      <c r="W435" s="525"/>
      <c r="X435" s="552"/>
      <c r="Y435" s="552"/>
      <c r="Z435" s="553"/>
      <c r="AA435" s="179"/>
    </row>
    <row r="436" spans="1:27" s="170" customFormat="1" ht="14.25" customHeight="1">
      <c r="A436" s="519" t="s">
        <v>286</v>
      </c>
      <c r="B436" s="520" t="s">
        <v>813</v>
      </c>
      <c r="C436" s="521"/>
      <c r="D436" s="521"/>
      <c r="E436" s="521"/>
      <c r="F436" s="521"/>
      <c r="G436" s="521"/>
      <c r="H436" s="521"/>
      <c r="I436" s="521"/>
      <c r="J436" s="521"/>
      <c r="K436" s="521"/>
      <c r="L436" s="521"/>
      <c r="M436" s="521"/>
      <c r="N436" s="521"/>
      <c r="O436" s="521"/>
      <c r="P436" s="521"/>
      <c r="Q436" s="521"/>
      <c r="R436" s="521"/>
      <c r="S436" s="521"/>
      <c r="T436" s="521"/>
      <c r="U436" s="521"/>
      <c r="V436" s="521"/>
      <c r="W436" s="522"/>
      <c r="X436" s="638"/>
      <c r="Y436" s="676"/>
      <c r="Z436" s="677"/>
      <c r="AA436" s="179"/>
    </row>
    <row r="437" spans="1:27" s="170" customFormat="1" ht="14.25" customHeight="1">
      <c r="A437" s="517"/>
      <c r="B437" s="650"/>
      <c r="C437" s="651"/>
      <c r="D437" s="651"/>
      <c r="E437" s="651"/>
      <c r="F437" s="651"/>
      <c r="G437" s="651"/>
      <c r="H437" s="651"/>
      <c r="I437" s="651"/>
      <c r="J437" s="651"/>
      <c r="K437" s="651"/>
      <c r="L437" s="651"/>
      <c r="M437" s="651"/>
      <c r="N437" s="651"/>
      <c r="O437" s="651"/>
      <c r="P437" s="651"/>
      <c r="Q437" s="651"/>
      <c r="R437" s="651"/>
      <c r="S437" s="651"/>
      <c r="T437" s="651"/>
      <c r="U437" s="651"/>
      <c r="V437" s="651"/>
      <c r="W437" s="722"/>
      <c r="X437" s="602"/>
      <c r="Y437" s="602"/>
      <c r="Z437" s="603"/>
      <c r="AA437" s="179"/>
    </row>
    <row r="438" spans="1:27" s="170" customFormat="1" ht="33" customHeight="1">
      <c r="A438" s="517"/>
      <c r="B438" s="378"/>
      <c r="C438" s="748" t="s">
        <v>814</v>
      </c>
      <c r="D438" s="926"/>
      <c r="E438" s="926"/>
      <c r="F438" s="926"/>
      <c r="G438" s="926"/>
      <c r="H438" s="926"/>
      <c r="I438" s="926"/>
      <c r="J438" s="926"/>
      <c r="K438" s="926"/>
      <c r="L438" s="926"/>
      <c r="M438" s="926"/>
      <c r="N438" s="926"/>
      <c r="O438" s="926"/>
      <c r="P438" s="926"/>
      <c r="Q438" s="926"/>
      <c r="R438" s="926"/>
      <c r="S438" s="926"/>
      <c r="T438" s="926"/>
      <c r="U438" s="926"/>
      <c r="V438" s="926"/>
      <c r="W438" s="927"/>
      <c r="X438" s="607"/>
      <c r="Y438" s="608"/>
      <c r="Z438" s="609"/>
      <c r="AA438" s="179"/>
    </row>
    <row r="439" spans="1:27" s="170" customFormat="1" ht="36.75" customHeight="1">
      <c r="A439" s="517"/>
      <c r="B439" s="378"/>
      <c r="C439" s="612" t="s">
        <v>815</v>
      </c>
      <c r="D439" s="613"/>
      <c r="E439" s="613"/>
      <c r="F439" s="613"/>
      <c r="G439" s="613"/>
      <c r="H439" s="613"/>
      <c r="I439" s="613"/>
      <c r="J439" s="613"/>
      <c r="K439" s="613"/>
      <c r="L439" s="613"/>
      <c r="M439" s="613"/>
      <c r="N439" s="613"/>
      <c r="O439" s="613"/>
      <c r="P439" s="613"/>
      <c r="Q439" s="613"/>
      <c r="R439" s="613"/>
      <c r="S439" s="613"/>
      <c r="T439" s="613"/>
      <c r="U439" s="613"/>
      <c r="V439" s="613"/>
      <c r="W439" s="614"/>
      <c r="X439" s="607"/>
      <c r="Y439" s="608"/>
      <c r="Z439" s="609"/>
      <c r="AA439" s="179"/>
    </row>
    <row r="440" spans="1:27" s="170" customFormat="1" ht="18.75" customHeight="1">
      <c r="A440" s="518"/>
      <c r="B440" s="368"/>
      <c r="C440" s="701" t="s">
        <v>816</v>
      </c>
      <c r="D440" s="524"/>
      <c r="E440" s="524"/>
      <c r="F440" s="524"/>
      <c r="G440" s="524"/>
      <c r="H440" s="524"/>
      <c r="I440" s="524"/>
      <c r="J440" s="524"/>
      <c r="K440" s="524"/>
      <c r="L440" s="524"/>
      <c r="M440" s="524"/>
      <c r="N440" s="524"/>
      <c r="O440" s="524"/>
      <c r="P440" s="524"/>
      <c r="Q440" s="524"/>
      <c r="R440" s="524"/>
      <c r="S440" s="524"/>
      <c r="T440" s="524"/>
      <c r="U440" s="524"/>
      <c r="V440" s="524"/>
      <c r="W440" s="525"/>
      <c r="X440" s="658"/>
      <c r="Y440" s="659"/>
      <c r="Z440" s="660"/>
      <c r="AA440" s="179"/>
    </row>
    <row r="441" spans="1:27" s="170" customFormat="1" ht="15.75" customHeight="1">
      <c r="A441" s="587" t="s">
        <v>341</v>
      </c>
      <c r="B441" s="520" t="s">
        <v>730</v>
      </c>
      <c r="C441" s="521"/>
      <c r="D441" s="521"/>
      <c r="E441" s="521"/>
      <c r="F441" s="521"/>
      <c r="G441" s="521"/>
      <c r="H441" s="521"/>
      <c r="I441" s="521"/>
      <c r="J441" s="521"/>
      <c r="K441" s="521"/>
      <c r="L441" s="521"/>
      <c r="M441" s="521"/>
      <c r="N441" s="521"/>
      <c r="O441" s="521"/>
      <c r="P441" s="521"/>
      <c r="Q441" s="521"/>
      <c r="R441" s="521"/>
      <c r="S441" s="521"/>
      <c r="T441" s="521"/>
      <c r="U441" s="521"/>
      <c r="V441" s="521"/>
      <c r="W441" s="521"/>
      <c r="X441" s="655"/>
      <c r="Y441" s="656"/>
      <c r="Z441" s="656"/>
      <c r="AA441" s="179"/>
    </row>
    <row r="442" spans="1:27" s="170" customFormat="1" ht="15.75" customHeight="1">
      <c r="A442" s="588"/>
      <c r="B442" s="523"/>
      <c r="C442" s="524"/>
      <c r="D442" s="524"/>
      <c r="E442" s="524"/>
      <c r="F442" s="524"/>
      <c r="G442" s="524"/>
      <c r="H442" s="524"/>
      <c r="I442" s="524"/>
      <c r="J442" s="524"/>
      <c r="K442" s="524"/>
      <c r="L442" s="524"/>
      <c r="M442" s="524"/>
      <c r="N442" s="524"/>
      <c r="O442" s="524"/>
      <c r="P442" s="524"/>
      <c r="Q442" s="524"/>
      <c r="R442" s="524"/>
      <c r="S442" s="524"/>
      <c r="T442" s="524"/>
      <c r="U442" s="524"/>
      <c r="V442" s="524"/>
      <c r="W442" s="524"/>
      <c r="X442" s="656"/>
      <c r="Y442" s="656"/>
      <c r="Z442" s="656"/>
      <c r="AA442" s="179"/>
    </row>
    <row r="443" spans="1:27" s="179" customFormat="1" ht="22.5" customHeight="1">
      <c r="A443" s="587" t="s">
        <v>349</v>
      </c>
      <c r="B443" s="520" t="s">
        <v>944</v>
      </c>
      <c r="C443" s="521"/>
      <c r="D443" s="521"/>
      <c r="E443" s="521"/>
      <c r="F443" s="521"/>
      <c r="G443" s="521"/>
      <c r="H443" s="521"/>
      <c r="I443" s="521"/>
      <c r="J443" s="521"/>
      <c r="K443" s="521"/>
      <c r="L443" s="521"/>
      <c r="M443" s="521"/>
      <c r="N443" s="521"/>
      <c r="O443" s="521"/>
      <c r="P443" s="521"/>
      <c r="Q443" s="521"/>
      <c r="R443" s="521"/>
      <c r="S443" s="521"/>
      <c r="T443" s="521"/>
      <c r="U443" s="521"/>
      <c r="V443" s="521"/>
      <c r="W443" s="521"/>
      <c r="X443" s="655"/>
      <c r="Y443" s="656"/>
      <c r="Z443" s="656"/>
    </row>
    <row r="444" spans="1:27" s="343" customFormat="1" ht="22.5" customHeight="1">
      <c r="A444" s="588"/>
      <c r="B444" s="523"/>
      <c r="C444" s="524"/>
      <c r="D444" s="524"/>
      <c r="E444" s="524"/>
      <c r="F444" s="524"/>
      <c r="G444" s="524"/>
      <c r="H444" s="524"/>
      <c r="I444" s="524"/>
      <c r="J444" s="524"/>
      <c r="K444" s="524"/>
      <c r="L444" s="524"/>
      <c r="M444" s="524"/>
      <c r="N444" s="524"/>
      <c r="O444" s="524"/>
      <c r="P444" s="524"/>
      <c r="Q444" s="524"/>
      <c r="R444" s="524"/>
      <c r="S444" s="524"/>
      <c r="T444" s="524"/>
      <c r="U444" s="524"/>
      <c r="V444" s="524"/>
      <c r="W444" s="524"/>
      <c r="X444" s="656"/>
      <c r="Y444" s="656"/>
      <c r="Z444" s="656"/>
    </row>
    <row r="445" spans="1:27" s="343" customFormat="1" ht="18" customHeight="1">
      <c r="A445" s="587" t="s">
        <v>817</v>
      </c>
      <c r="B445" s="520" t="s">
        <v>945</v>
      </c>
      <c r="C445" s="521"/>
      <c r="D445" s="521"/>
      <c r="E445" s="521"/>
      <c r="F445" s="521"/>
      <c r="G445" s="521"/>
      <c r="H445" s="521"/>
      <c r="I445" s="521"/>
      <c r="J445" s="521"/>
      <c r="K445" s="521"/>
      <c r="L445" s="521"/>
      <c r="M445" s="521"/>
      <c r="N445" s="521"/>
      <c r="O445" s="521"/>
      <c r="P445" s="521"/>
      <c r="Q445" s="521"/>
      <c r="R445" s="521"/>
      <c r="S445" s="521"/>
      <c r="T445" s="521"/>
      <c r="U445" s="521"/>
      <c r="V445" s="521"/>
      <c r="W445" s="521"/>
      <c r="X445" s="655"/>
      <c r="Y445" s="656"/>
      <c r="Z445" s="656"/>
    </row>
    <row r="446" spans="1:27" s="170" customFormat="1" ht="18" customHeight="1">
      <c r="A446" s="588"/>
      <c r="B446" s="523"/>
      <c r="C446" s="524"/>
      <c r="D446" s="524"/>
      <c r="E446" s="524"/>
      <c r="F446" s="524"/>
      <c r="G446" s="524"/>
      <c r="H446" s="524"/>
      <c r="I446" s="524"/>
      <c r="J446" s="524"/>
      <c r="K446" s="524"/>
      <c r="L446" s="524"/>
      <c r="M446" s="524"/>
      <c r="N446" s="524"/>
      <c r="O446" s="524"/>
      <c r="P446" s="524"/>
      <c r="Q446" s="524"/>
      <c r="R446" s="524"/>
      <c r="S446" s="524"/>
      <c r="T446" s="524"/>
      <c r="U446" s="524"/>
      <c r="V446" s="524"/>
      <c r="W446" s="524"/>
      <c r="X446" s="656"/>
      <c r="Y446" s="656"/>
      <c r="Z446" s="656"/>
      <c r="AA446" s="179"/>
    </row>
    <row r="447" spans="1:27" s="170" customFormat="1" ht="24.75" customHeight="1">
      <c r="A447" s="587" t="s">
        <v>818</v>
      </c>
      <c r="B447" s="520" t="s">
        <v>946</v>
      </c>
      <c r="C447" s="521"/>
      <c r="D447" s="521"/>
      <c r="E447" s="521"/>
      <c r="F447" s="521"/>
      <c r="G447" s="521"/>
      <c r="H447" s="521"/>
      <c r="I447" s="521"/>
      <c r="J447" s="521"/>
      <c r="K447" s="521"/>
      <c r="L447" s="521"/>
      <c r="M447" s="521"/>
      <c r="N447" s="521"/>
      <c r="O447" s="521"/>
      <c r="P447" s="521"/>
      <c r="Q447" s="521"/>
      <c r="R447" s="521"/>
      <c r="S447" s="521"/>
      <c r="T447" s="521"/>
      <c r="U447" s="521"/>
      <c r="V447" s="521"/>
      <c r="W447" s="521"/>
      <c r="X447" s="655"/>
      <c r="Y447" s="656"/>
      <c r="Z447" s="656"/>
      <c r="AA447" s="179"/>
    </row>
    <row r="448" spans="1:27" s="170" customFormat="1" ht="24.75" customHeight="1">
      <c r="A448" s="588"/>
      <c r="B448" s="523"/>
      <c r="C448" s="524"/>
      <c r="D448" s="524"/>
      <c r="E448" s="524"/>
      <c r="F448" s="524"/>
      <c r="G448" s="524"/>
      <c r="H448" s="524"/>
      <c r="I448" s="524"/>
      <c r="J448" s="524"/>
      <c r="K448" s="524"/>
      <c r="L448" s="524"/>
      <c r="M448" s="524"/>
      <c r="N448" s="524"/>
      <c r="O448" s="524"/>
      <c r="P448" s="524"/>
      <c r="Q448" s="524"/>
      <c r="R448" s="524"/>
      <c r="S448" s="524"/>
      <c r="T448" s="524"/>
      <c r="U448" s="524"/>
      <c r="V448" s="524"/>
      <c r="W448" s="524"/>
      <c r="X448" s="656"/>
      <c r="Y448" s="656"/>
      <c r="Z448" s="656"/>
      <c r="AA448" s="179"/>
    </row>
    <row r="449" spans="1:39" s="175" customFormat="1" ht="12.95" customHeight="1">
      <c r="A449" s="450"/>
      <c r="B449" s="450"/>
      <c r="C449" s="450"/>
      <c r="D449" s="450"/>
      <c r="E449" s="450"/>
      <c r="F449" s="450"/>
      <c r="G449" s="450"/>
      <c r="H449" s="450"/>
      <c r="I449" s="450"/>
      <c r="J449" s="450"/>
      <c r="K449" s="450"/>
      <c r="L449" s="450"/>
      <c r="M449" s="450"/>
      <c r="N449" s="450"/>
      <c r="O449" s="450"/>
      <c r="P449" s="450"/>
      <c r="Q449" s="450"/>
      <c r="R449" s="450"/>
      <c r="S449" s="450"/>
      <c r="T449" s="450"/>
      <c r="U449" s="450"/>
      <c r="V449" s="450"/>
      <c r="W449" s="450"/>
      <c r="X449" s="450"/>
      <c r="Y449" s="197"/>
      <c r="Z449" s="197"/>
      <c r="AA449" s="197"/>
    </row>
    <row r="450" spans="1:39" s="175" customFormat="1" ht="18" customHeight="1">
      <c r="A450" s="177" t="s">
        <v>994</v>
      </c>
      <c r="B450" s="450"/>
      <c r="C450" s="450"/>
      <c r="D450" s="450"/>
      <c r="E450" s="450"/>
      <c r="F450" s="450"/>
      <c r="G450" s="450"/>
      <c r="H450" s="450"/>
      <c r="I450" s="450"/>
      <c r="J450" s="450"/>
      <c r="K450" s="450"/>
      <c r="L450" s="450"/>
      <c r="M450" s="450"/>
      <c r="N450" s="450"/>
      <c r="O450" s="450"/>
      <c r="P450" s="450"/>
      <c r="Q450" s="450"/>
      <c r="R450" s="450"/>
      <c r="S450" s="450"/>
      <c r="T450" s="450"/>
      <c r="U450" s="450"/>
      <c r="V450" s="450"/>
      <c r="W450" s="450"/>
      <c r="X450" s="450"/>
      <c r="Y450" s="197"/>
      <c r="Z450" s="197"/>
      <c r="AA450" s="197"/>
    </row>
    <row r="451" spans="1:39" s="169" customFormat="1" ht="17.25" customHeight="1">
      <c r="A451" s="672" t="s">
        <v>262</v>
      </c>
      <c r="B451" s="520" t="s">
        <v>819</v>
      </c>
      <c r="C451" s="521"/>
      <c r="D451" s="521"/>
      <c r="E451" s="521"/>
      <c r="F451" s="521"/>
      <c r="G451" s="521"/>
      <c r="H451" s="521"/>
      <c r="I451" s="521"/>
      <c r="J451" s="521"/>
      <c r="K451" s="521"/>
      <c r="L451" s="521"/>
      <c r="M451" s="521"/>
      <c r="N451" s="521"/>
      <c r="O451" s="521"/>
      <c r="P451" s="521"/>
      <c r="Q451" s="521"/>
      <c r="R451" s="521"/>
      <c r="S451" s="521"/>
      <c r="T451" s="521"/>
      <c r="U451" s="521"/>
      <c r="V451" s="521"/>
      <c r="W451" s="521"/>
      <c r="X451" s="655"/>
      <c r="Y451" s="656"/>
      <c r="Z451" s="656"/>
      <c r="AA451" s="459"/>
      <c r="AB451" s="176"/>
      <c r="AC451" s="176"/>
      <c r="AD451" s="176"/>
      <c r="AE451" s="176"/>
      <c r="AF451" s="176"/>
      <c r="AG451" s="176"/>
      <c r="AH451" s="176"/>
      <c r="AI451" s="176"/>
      <c r="AJ451" s="176"/>
      <c r="AK451" s="176"/>
      <c r="AL451" s="176"/>
      <c r="AM451" s="176"/>
    </row>
    <row r="452" spans="1:39" s="169" customFormat="1" ht="17.25" customHeight="1">
      <c r="A452" s="674"/>
      <c r="B452" s="650"/>
      <c r="C452" s="651"/>
      <c r="D452" s="651"/>
      <c r="E452" s="651"/>
      <c r="F452" s="651"/>
      <c r="G452" s="651"/>
      <c r="H452" s="651"/>
      <c r="I452" s="651"/>
      <c r="J452" s="651"/>
      <c r="K452" s="651"/>
      <c r="L452" s="651"/>
      <c r="M452" s="651"/>
      <c r="N452" s="651"/>
      <c r="O452" s="651"/>
      <c r="P452" s="651"/>
      <c r="Q452" s="651"/>
      <c r="R452" s="651"/>
      <c r="S452" s="651"/>
      <c r="T452" s="651"/>
      <c r="U452" s="651"/>
      <c r="V452" s="651"/>
      <c r="W452" s="651"/>
      <c r="X452" s="657"/>
      <c r="Y452" s="657"/>
      <c r="Z452" s="657"/>
      <c r="AA452" s="459"/>
      <c r="AB452" s="176"/>
      <c r="AC452" s="176"/>
      <c r="AD452" s="176"/>
      <c r="AE452" s="176"/>
      <c r="AF452" s="176"/>
      <c r="AG452" s="176"/>
      <c r="AH452" s="176"/>
      <c r="AI452" s="176"/>
      <c r="AJ452" s="176"/>
      <c r="AK452" s="176"/>
      <c r="AL452" s="176"/>
      <c r="AM452" s="176"/>
    </row>
    <row r="453" spans="1:39" s="169" customFormat="1" ht="18.75" customHeight="1">
      <c r="A453" s="674"/>
      <c r="B453" s="461"/>
      <c r="C453" s="640" t="s">
        <v>820</v>
      </c>
      <c r="D453" s="582"/>
      <c r="E453" s="582"/>
      <c r="F453" s="582"/>
      <c r="G453" s="582"/>
      <c r="H453" s="582"/>
      <c r="I453" s="582"/>
      <c r="J453" s="582"/>
      <c r="K453" s="582"/>
      <c r="L453" s="582"/>
      <c r="M453" s="582"/>
      <c r="N453" s="582"/>
      <c r="O453" s="582"/>
      <c r="P453" s="582"/>
      <c r="Q453" s="582"/>
      <c r="R453" s="582"/>
      <c r="S453" s="582"/>
      <c r="T453" s="582"/>
      <c r="U453" s="582"/>
      <c r="V453" s="582"/>
      <c r="W453" s="641"/>
      <c r="X453" s="658"/>
      <c r="Y453" s="659"/>
      <c r="Z453" s="660"/>
      <c r="AA453" s="459"/>
      <c r="AB453" s="176"/>
      <c r="AC453" s="176"/>
      <c r="AD453" s="176"/>
      <c r="AE453" s="176"/>
      <c r="AF453" s="176"/>
      <c r="AG453" s="176"/>
      <c r="AH453" s="176"/>
      <c r="AI453" s="176"/>
      <c r="AJ453" s="176"/>
      <c r="AK453" s="176"/>
      <c r="AL453" s="176"/>
      <c r="AM453" s="176"/>
    </row>
    <row r="454" spans="1:39" s="169" customFormat="1" ht="18.75" customHeight="1">
      <c r="A454" s="674"/>
      <c r="B454" s="461"/>
      <c r="C454" s="652" t="s">
        <v>821</v>
      </c>
      <c r="D454" s="653"/>
      <c r="E454" s="653"/>
      <c r="F454" s="653"/>
      <c r="G454" s="653"/>
      <c r="H454" s="653"/>
      <c r="I454" s="653"/>
      <c r="J454" s="653"/>
      <c r="K454" s="653"/>
      <c r="L454" s="653"/>
      <c r="M454" s="653"/>
      <c r="N454" s="653"/>
      <c r="O454" s="653"/>
      <c r="P454" s="653"/>
      <c r="Q454" s="653"/>
      <c r="R454" s="653"/>
      <c r="S454" s="653"/>
      <c r="T454" s="653"/>
      <c r="U454" s="653"/>
      <c r="V454" s="653"/>
      <c r="W454" s="654"/>
      <c r="X454" s="607"/>
      <c r="Y454" s="608"/>
      <c r="Z454" s="609"/>
      <c r="AA454" s="459"/>
      <c r="AB454" s="176"/>
      <c r="AC454" s="176"/>
      <c r="AD454" s="176"/>
      <c r="AE454" s="176"/>
      <c r="AF454" s="176"/>
      <c r="AG454" s="176"/>
      <c r="AH454" s="176"/>
      <c r="AI454" s="176"/>
      <c r="AJ454" s="176"/>
      <c r="AK454" s="176"/>
      <c r="AL454" s="176"/>
      <c r="AM454" s="176"/>
    </row>
    <row r="455" spans="1:39" s="169" customFormat="1" ht="18.75" customHeight="1">
      <c r="A455" s="674"/>
      <c r="B455" s="461"/>
      <c r="C455" s="640" t="s">
        <v>822</v>
      </c>
      <c r="D455" s="582"/>
      <c r="E455" s="582"/>
      <c r="F455" s="582"/>
      <c r="G455" s="582"/>
      <c r="H455" s="582"/>
      <c r="I455" s="582"/>
      <c r="J455" s="582"/>
      <c r="K455" s="582"/>
      <c r="L455" s="582"/>
      <c r="M455" s="582"/>
      <c r="N455" s="582"/>
      <c r="O455" s="582"/>
      <c r="P455" s="582"/>
      <c r="Q455" s="582"/>
      <c r="R455" s="582"/>
      <c r="S455" s="582"/>
      <c r="T455" s="582"/>
      <c r="U455" s="582"/>
      <c r="V455" s="582"/>
      <c r="W455" s="641"/>
      <c r="X455" s="607"/>
      <c r="Y455" s="608"/>
      <c r="Z455" s="609"/>
      <c r="AA455" s="459"/>
      <c r="AB455" s="176"/>
      <c r="AC455" s="176"/>
      <c r="AD455" s="176"/>
      <c r="AE455" s="176"/>
      <c r="AF455" s="176"/>
      <c r="AG455" s="176"/>
      <c r="AH455" s="176"/>
      <c r="AI455" s="176"/>
      <c r="AJ455" s="176"/>
      <c r="AK455" s="176"/>
      <c r="AL455" s="176"/>
      <c r="AM455" s="176"/>
    </row>
    <row r="456" spans="1:39" s="169" customFormat="1" ht="18.75" customHeight="1">
      <c r="A456" s="674"/>
      <c r="B456" s="461"/>
      <c r="C456" s="652" t="s">
        <v>823</v>
      </c>
      <c r="D456" s="653"/>
      <c r="E456" s="653"/>
      <c r="F456" s="653"/>
      <c r="G456" s="653"/>
      <c r="H456" s="653"/>
      <c r="I456" s="653"/>
      <c r="J456" s="653"/>
      <c r="K456" s="653"/>
      <c r="L456" s="653"/>
      <c r="M456" s="653"/>
      <c r="N456" s="653"/>
      <c r="O456" s="653"/>
      <c r="P456" s="653"/>
      <c r="Q456" s="653"/>
      <c r="R456" s="653"/>
      <c r="S456" s="653"/>
      <c r="T456" s="653"/>
      <c r="U456" s="653"/>
      <c r="V456" s="653"/>
      <c r="W456" s="654"/>
      <c r="X456" s="607"/>
      <c r="Y456" s="608"/>
      <c r="Z456" s="609"/>
      <c r="AA456" s="459"/>
      <c r="AB456" s="176"/>
      <c r="AC456" s="176"/>
      <c r="AD456" s="176"/>
      <c r="AE456" s="176"/>
      <c r="AF456" s="176"/>
      <c r="AG456" s="176"/>
      <c r="AH456" s="176"/>
      <c r="AI456" s="176"/>
      <c r="AJ456" s="176"/>
      <c r="AK456" s="176"/>
      <c r="AL456" s="176"/>
      <c r="AM456" s="176"/>
    </row>
    <row r="457" spans="1:39" s="169" customFormat="1" ht="37.5" customHeight="1">
      <c r="A457" s="674"/>
      <c r="B457" s="461"/>
      <c r="C457" s="642" t="s">
        <v>824</v>
      </c>
      <c r="D457" s="643"/>
      <c r="E457" s="643"/>
      <c r="F457" s="643"/>
      <c r="G457" s="643"/>
      <c r="H457" s="643"/>
      <c r="I457" s="643"/>
      <c r="J457" s="643"/>
      <c r="K457" s="643"/>
      <c r="L457" s="643"/>
      <c r="M457" s="643"/>
      <c r="N457" s="643"/>
      <c r="O457" s="643"/>
      <c r="P457" s="643"/>
      <c r="Q457" s="643"/>
      <c r="R457" s="643"/>
      <c r="S457" s="643"/>
      <c r="T457" s="643"/>
      <c r="U457" s="643"/>
      <c r="V457" s="643"/>
      <c r="W457" s="644"/>
      <c r="X457" s="607"/>
      <c r="Y457" s="608"/>
      <c r="Z457" s="609"/>
      <c r="AA457" s="459"/>
      <c r="AB457" s="176"/>
      <c r="AC457" s="176"/>
      <c r="AD457" s="176"/>
      <c r="AE457" s="176"/>
      <c r="AF457" s="176"/>
      <c r="AG457" s="176"/>
      <c r="AH457" s="176"/>
      <c r="AI457" s="176"/>
      <c r="AJ457" s="176"/>
      <c r="AK457" s="176"/>
      <c r="AL457" s="176"/>
      <c r="AM457" s="176"/>
    </row>
    <row r="458" spans="1:39" s="179" customFormat="1" ht="18" customHeight="1">
      <c r="A458" s="519" t="s">
        <v>239</v>
      </c>
      <c r="B458" s="520" t="s">
        <v>1045</v>
      </c>
      <c r="C458" s="521"/>
      <c r="D458" s="521"/>
      <c r="E458" s="521"/>
      <c r="F458" s="521"/>
      <c r="G458" s="521"/>
      <c r="H458" s="521"/>
      <c r="I458" s="521"/>
      <c r="J458" s="521"/>
      <c r="K458" s="521"/>
      <c r="L458" s="521"/>
      <c r="M458" s="521"/>
      <c r="N458" s="521"/>
      <c r="O458" s="521"/>
      <c r="P458" s="521"/>
      <c r="Q458" s="521"/>
      <c r="R458" s="521"/>
      <c r="S458" s="521"/>
      <c r="T458" s="521"/>
      <c r="U458" s="521"/>
      <c r="V458" s="521"/>
      <c r="W458" s="521"/>
      <c r="X458" s="655"/>
      <c r="Y458" s="656"/>
      <c r="Z458" s="656"/>
    </row>
    <row r="459" spans="1:39" s="343" customFormat="1" ht="33.6" customHeight="1">
      <c r="A459" s="518"/>
      <c r="B459" s="523"/>
      <c r="C459" s="524"/>
      <c r="D459" s="524"/>
      <c r="E459" s="524"/>
      <c r="F459" s="524"/>
      <c r="G459" s="524"/>
      <c r="H459" s="524"/>
      <c r="I459" s="524"/>
      <c r="J459" s="524"/>
      <c r="K459" s="524"/>
      <c r="L459" s="524"/>
      <c r="M459" s="524"/>
      <c r="N459" s="524"/>
      <c r="O459" s="524"/>
      <c r="P459" s="524"/>
      <c r="Q459" s="524"/>
      <c r="R459" s="524"/>
      <c r="S459" s="524"/>
      <c r="T459" s="524"/>
      <c r="U459" s="524"/>
      <c r="V459" s="524"/>
      <c r="W459" s="524"/>
      <c r="X459" s="656"/>
      <c r="Y459" s="656"/>
      <c r="Z459" s="656"/>
    </row>
    <row r="460" spans="1:39" s="175" customFormat="1" ht="12.95" customHeight="1">
      <c r="A460" s="450"/>
      <c r="B460" s="450"/>
      <c r="C460" s="450"/>
      <c r="D460" s="450"/>
      <c r="E460" s="450"/>
      <c r="F460" s="450"/>
      <c r="G460" s="450"/>
      <c r="H460" s="450"/>
      <c r="I460" s="450"/>
      <c r="J460" s="450"/>
      <c r="K460" s="450"/>
      <c r="L460" s="450"/>
      <c r="M460" s="450"/>
      <c r="N460" s="450"/>
      <c r="O460" s="450"/>
      <c r="P460" s="450"/>
      <c r="Q460" s="450"/>
      <c r="R460" s="450"/>
      <c r="S460" s="450"/>
      <c r="T460" s="450"/>
      <c r="U460" s="450"/>
      <c r="V460" s="450"/>
      <c r="W460" s="450"/>
      <c r="X460" s="450"/>
      <c r="Y460" s="197"/>
      <c r="Z460" s="197"/>
      <c r="AA460" s="197"/>
    </row>
    <row r="461" spans="1:39" s="175" customFormat="1" ht="18" customHeight="1">
      <c r="A461" s="177" t="s">
        <v>995</v>
      </c>
      <c r="B461" s="450"/>
      <c r="C461" s="450"/>
      <c r="D461" s="450"/>
      <c r="E461" s="450"/>
      <c r="F461" s="450"/>
      <c r="G461" s="450"/>
      <c r="H461" s="450"/>
      <c r="I461" s="450"/>
      <c r="J461" s="450"/>
      <c r="K461" s="450"/>
      <c r="L461" s="450"/>
      <c r="M461" s="450"/>
      <c r="N461" s="450"/>
      <c r="O461" s="450"/>
      <c r="P461" s="450"/>
      <c r="Q461" s="450"/>
      <c r="R461" s="450"/>
      <c r="S461" s="450"/>
      <c r="T461" s="450"/>
      <c r="U461" s="450"/>
      <c r="V461" s="450"/>
      <c r="W461" s="450"/>
      <c r="X461" s="450"/>
      <c r="Y461" s="197"/>
      <c r="Z461" s="197"/>
      <c r="AA461" s="197"/>
    </row>
    <row r="462" spans="1:39" s="170" customFormat="1" ht="18" customHeight="1">
      <c r="A462" s="519" t="s">
        <v>217</v>
      </c>
      <c r="B462" s="690" t="s">
        <v>383</v>
      </c>
      <c r="C462" s="691"/>
      <c r="D462" s="691"/>
      <c r="E462" s="691"/>
      <c r="F462" s="691"/>
      <c r="G462" s="691"/>
      <c r="H462" s="691"/>
      <c r="I462" s="691"/>
      <c r="J462" s="691"/>
      <c r="K462" s="691"/>
      <c r="L462" s="691"/>
      <c r="M462" s="691"/>
      <c r="N462" s="691"/>
      <c r="O462" s="691"/>
      <c r="P462" s="691"/>
      <c r="Q462" s="691"/>
      <c r="R462" s="691"/>
      <c r="S462" s="691"/>
      <c r="T462" s="691"/>
      <c r="U462" s="691"/>
      <c r="V462" s="691"/>
      <c r="W462" s="692"/>
      <c r="X462" s="526"/>
      <c r="Y462" s="527"/>
      <c r="Z462" s="528"/>
      <c r="AA462" s="179"/>
    </row>
    <row r="463" spans="1:39" s="170" customFormat="1" ht="18" customHeight="1">
      <c r="A463" s="517"/>
      <c r="B463" s="693"/>
      <c r="C463" s="694"/>
      <c r="D463" s="694"/>
      <c r="E463" s="694"/>
      <c r="F463" s="694"/>
      <c r="G463" s="694"/>
      <c r="H463" s="694"/>
      <c r="I463" s="694"/>
      <c r="J463" s="694"/>
      <c r="K463" s="694"/>
      <c r="L463" s="694"/>
      <c r="M463" s="694"/>
      <c r="N463" s="694"/>
      <c r="O463" s="694"/>
      <c r="P463" s="694"/>
      <c r="Q463" s="694"/>
      <c r="R463" s="694"/>
      <c r="S463" s="694"/>
      <c r="T463" s="694"/>
      <c r="U463" s="694"/>
      <c r="V463" s="694"/>
      <c r="W463" s="695"/>
      <c r="X463" s="532"/>
      <c r="Y463" s="540"/>
      <c r="Z463" s="541"/>
      <c r="AA463" s="179"/>
    </row>
    <row r="464" spans="1:39" s="170" customFormat="1" ht="25.5" customHeight="1">
      <c r="A464" s="519" t="s">
        <v>239</v>
      </c>
      <c r="B464" s="520" t="s">
        <v>384</v>
      </c>
      <c r="C464" s="521"/>
      <c r="D464" s="521"/>
      <c r="E464" s="521"/>
      <c r="F464" s="521"/>
      <c r="G464" s="521"/>
      <c r="H464" s="521"/>
      <c r="I464" s="521"/>
      <c r="J464" s="521"/>
      <c r="K464" s="521"/>
      <c r="L464" s="521"/>
      <c r="M464" s="521"/>
      <c r="N464" s="521"/>
      <c r="O464" s="521"/>
      <c r="P464" s="521"/>
      <c r="Q464" s="521"/>
      <c r="R464" s="521"/>
      <c r="S464" s="521"/>
      <c r="T464" s="521"/>
      <c r="U464" s="521"/>
      <c r="V464" s="521"/>
      <c r="W464" s="522"/>
      <c r="X464" s="526"/>
      <c r="Y464" s="527"/>
      <c r="Z464" s="528"/>
      <c r="AA464" s="179"/>
    </row>
    <row r="465" spans="1:27" s="170" customFormat="1" ht="25.5" customHeight="1">
      <c r="A465" s="517"/>
      <c r="B465" s="650"/>
      <c r="C465" s="651"/>
      <c r="D465" s="651"/>
      <c r="E465" s="651"/>
      <c r="F465" s="651"/>
      <c r="G465" s="651"/>
      <c r="H465" s="651"/>
      <c r="I465" s="651"/>
      <c r="J465" s="651"/>
      <c r="K465" s="651"/>
      <c r="L465" s="651"/>
      <c r="M465" s="651"/>
      <c r="N465" s="651"/>
      <c r="O465" s="651"/>
      <c r="P465" s="651"/>
      <c r="Q465" s="651"/>
      <c r="R465" s="651"/>
      <c r="S465" s="651"/>
      <c r="T465" s="651"/>
      <c r="U465" s="651"/>
      <c r="V465" s="651"/>
      <c r="W465" s="722"/>
      <c r="X465" s="532"/>
      <c r="Y465" s="540"/>
      <c r="Z465" s="541"/>
      <c r="AA465" s="179"/>
    </row>
    <row r="466" spans="1:27" s="170" customFormat="1" ht="18" customHeight="1">
      <c r="A466" s="519" t="s">
        <v>245</v>
      </c>
      <c r="B466" s="520" t="s">
        <v>385</v>
      </c>
      <c r="C466" s="521"/>
      <c r="D466" s="521"/>
      <c r="E466" s="521"/>
      <c r="F466" s="521"/>
      <c r="G466" s="521"/>
      <c r="H466" s="521"/>
      <c r="I466" s="521"/>
      <c r="J466" s="521"/>
      <c r="K466" s="521"/>
      <c r="L466" s="521"/>
      <c r="M466" s="521"/>
      <c r="N466" s="521"/>
      <c r="O466" s="521"/>
      <c r="P466" s="521"/>
      <c r="Q466" s="521"/>
      <c r="R466" s="521"/>
      <c r="S466" s="521"/>
      <c r="T466" s="521"/>
      <c r="U466" s="521"/>
      <c r="V466" s="521"/>
      <c r="W466" s="522"/>
      <c r="X466" s="526"/>
      <c r="Y466" s="527"/>
      <c r="Z466" s="528"/>
      <c r="AA466" s="179"/>
    </row>
    <row r="467" spans="1:27" s="170" customFormat="1" ht="18" customHeight="1">
      <c r="A467" s="518"/>
      <c r="B467" s="523"/>
      <c r="C467" s="524"/>
      <c r="D467" s="524"/>
      <c r="E467" s="524"/>
      <c r="F467" s="524"/>
      <c r="G467" s="524"/>
      <c r="H467" s="524"/>
      <c r="I467" s="524"/>
      <c r="J467" s="524"/>
      <c r="K467" s="524"/>
      <c r="L467" s="524"/>
      <c r="M467" s="524"/>
      <c r="N467" s="524"/>
      <c r="O467" s="524"/>
      <c r="P467" s="524"/>
      <c r="Q467" s="524"/>
      <c r="R467" s="524"/>
      <c r="S467" s="524"/>
      <c r="T467" s="524"/>
      <c r="U467" s="524"/>
      <c r="V467" s="524"/>
      <c r="W467" s="525"/>
      <c r="X467" s="529"/>
      <c r="Y467" s="530"/>
      <c r="Z467" s="531"/>
      <c r="AA467" s="179"/>
    </row>
    <row r="468" spans="1:27" s="175" customFormat="1" ht="12.95" customHeight="1">
      <c r="A468" s="450"/>
      <c r="B468" s="450"/>
      <c r="C468" s="450"/>
      <c r="D468" s="450"/>
      <c r="E468" s="450"/>
      <c r="F468" s="450"/>
      <c r="G468" s="450"/>
      <c r="H468" s="450"/>
      <c r="I468" s="450"/>
      <c r="J468" s="450"/>
      <c r="K468" s="450"/>
      <c r="L468" s="450"/>
      <c r="M468" s="450"/>
      <c r="N468" s="450"/>
      <c r="O468" s="450"/>
      <c r="P468" s="450"/>
      <c r="Q468" s="450"/>
      <c r="R468" s="450"/>
      <c r="S468" s="450"/>
      <c r="T468" s="450"/>
      <c r="U468" s="450"/>
      <c r="V468" s="450"/>
      <c r="W468" s="450"/>
      <c r="X468" s="450"/>
      <c r="Y468" s="197"/>
      <c r="Z468" s="197"/>
      <c r="AA468" s="197"/>
    </row>
    <row r="469" spans="1:27" s="174" customFormat="1" ht="20.100000000000001" customHeight="1">
      <c r="A469" s="177" t="s">
        <v>996</v>
      </c>
      <c r="B469" s="194"/>
      <c r="C469" s="195"/>
      <c r="D469" s="195"/>
      <c r="E469" s="195"/>
      <c r="F469" s="195"/>
      <c r="G469" s="195"/>
      <c r="H469" s="195"/>
      <c r="I469" s="195"/>
      <c r="J469" s="196"/>
      <c r="K469" s="196"/>
      <c r="L469" s="196"/>
      <c r="M469" s="196"/>
      <c r="N469" s="196"/>
      <c r="O469" s="196"/>
      <c r="P469" s="196"/>
      <c r="Q469" s="196"/>
      <c r="R469" s="196"/>
      <c r="S469" s="196"/>
      <c r="T469" s="196"/>
      <c r="U469" s="196"/>
      <c r="V469" s="196"/>
      <c r="W469" s="196"/>
      <c r="X469" s="196"/>
      <c r="Y469" s="197"/>
      <c r="Z469" s="197"/>
      <c r="AA469" s="197"/>
    </row>
    <row r="470" spans="1:27" s="170" customFormat="1" ht="13.5" customHeight="1">
      <c r="A470" s="519" t="s">
        <v>217</v>
      </c>
      <c r="B470" s="520" t="s">
        <v>386</v>
      </c>
      <c r="C470" s="521"/>
      <c r="D470" s="521"/>
      <c r="E470" s="521"/>
      <c r="F470" s="521"/>
      <c r="G470" s="521"/>
      <c r="H470" s="521"/>
      <c r="I470" s="521"/>
      <c r="J470" s="521"/>
      <c r="K470" s="521"/>
      <c r="L470" s="521"/>
      <c r="M470" s="521"/>
      <c r="N470" s="521"/>
      <c r="O470" s="521"/>
      <c r="P470" s="521"/>
      <c r="Q470" s="521"/>
      <c r="R470" s="521"/>
      <c r="S470" s="521"/>
      <c r="T470" s="521"/>
      <c r="U470" s="521"/>
      <c r="V470" s="521"/>
      <c r="W470" s="522"/>
      <c r="X470" s="526"/>
      <c r="Y470" s="527"/>
      <c r="Z470" s="528"/>
      <c r="AA470" s="179"/>
    </row>
    <row r="471" spans="1:27" s="170" customFormat="1" ht="13.5" customHeight="1">
      <c r="A471" s="518"/>
      <c r="B471" s="523"/>
      <c r="C471" s="524"/>
      <c r="D471" s="524"/>
      <c r="E471" s="524"/>
      <c r="F471" s="524"/>
      <c r="G471" s="524"/>
      <c r="H471" s="524"/>
      <c r="I471" s="524"/>
      <c r="J471" s="524"/>
      <c r="K471" s="524"/>
      <c r="L471" s="524"/>
      <c r="M471" s="524"/>
      <c r="N471" s="524"/>
      <c r="O471" s="524"/>
      <c r="P471" s="524"/>
      <c r="Q471" s="524"/>
      <c r="R471" s="524"/>
      <c r="S471" s="524"/>
      <c r="T471" s="524"/>
      <c r="U471" s="524"/>
      <c r="V471" s="524"/>
      <c r="W471" s="525"/>
      <c r="X471" s="529"/>
      <c r="Y471" s="530"/>
      <c r="Z471" s="531"/>
      <c r="AA471" s="179"/>
    </row>
    <row r="472" spans="1:27" s="175" customFormat="1" ht="12.95" customHeight="1">
      <c r="A472" s="450"/>
      <c r="B472" s="450"/>
      <c r="C472" s="450"/>
      <c r="D472" s="450"/>
      <c r="E472" s="450"/>
      <c r="F472" s="450"/>
      <c r="G472" s="450"/>
      <c r="H472" s="450"/>
      <c r="I472" s="450"/>
      <c r="J472" s="450"/>
      <c r="K472" s="450"/>
      <c r="L472" s="450"/>
      <c r="M472" s="450"/>
      <c r="N472" s="450"/>
      <c r="O472" s="450"/>
      <c r="P472" s="450"/>
      <c r="Q472" s="450"/>
      <c r="R472" s="450"/>
      <c r="S472" s="450"/>
      <c r="T472" s="450"/>
      <c r="U472" s="450"/>
      <c r="V472" s="450"/>
      <c r="W472" s="450"/>
      <c r="X472" s="450"/>
      <c r="Y472" s="197"/>
      <c r="Z472" s="197"/>
      <c r="AA472" s="197"/>
    </row>
    <row r="473" spans="1:27" s="174" customFormat="1" ht="20.100000000000001" customHeight="1">
      <c r="A473" s="177" t="s">
        <v>997</v>
      </c>
      <c r="B473" s="194"/>
      <c r="C473" s="195"/>
      <c r="D473" s="195"/>
      <c r="E473" s="195"/>
      <c r="F473" s="195"/>
      <c r="G473" s="195"/>
      <c r="H473" s="195"/>
      <c r="I473" s="195"/>
      <c r="J473" s="196"/>
      <c r="K473" s="196"/>
      <c r="L473" s="196"/>
      <c r="M473" s="196"/>
      <c r="N473" s="196"/>
      <c r="O473" s="196"/>
      <c r="P473" s="196"/>
      <c r="Q473" s="196"/>
      <c r="R473" s="196"/>
      <c r="S473" s="196"/>
      <c r="T473" s="196"/>
      <c r="U473" s="196"/>
      <c r="V473" s="196"/>
      <c r="W473" s="196"/>
      <c r="X473" s="196"/>
      <c r="Y473" s="197"/>
      <c r="Z473" s="197"/>
      <c r="AA473" s="197"/>
    </row>
    <row r="474" spans="1:27" s="170" customFormat="1" ht="17.25" customHeight="1">
      <c r="A474" s="519" t="s">
        <v>217</v>
      </c>
      <c r="B474" s="520" t="s">
        <v>387</v>
      </c>
      <c r="C474" s="521"/>
      <c r="D474" s="521"/>
      <c r="E474" s="521"/>
      <c r="F474" s="521"/>
      <c r="G474" s="521"/>
      <c r="H474" s="521"/>
      <c r="I474" s="521"/>
      <c r="J474" s="521"/>
      <c r="K474" s="521"/>
      <c r="L474" s="521"/>
      <c r="M474" s="521"/>
      <c r="N474" s="521"/>
      <c r="O474" s="521"/>
      <c r="P474" s="521"/>
      <c r="Q474" s="521"/>
      <c r="R474" s="521"/>
      <c r="S474" s="521"/>
      <c r="T474" s="521"/>
      <c r="U474" s="521"/>
      <c r="V474" s="521"/>
      <c r="W474" s="522"/>
      <c r="X474" s="526"/>
      <c r="Y474" s="527"/>
      <c r="Z474" s="528"/>
      <c r="AA474" s="179"/>
    </row>
    <row r="475" spans="1:27" s="170" customFormat="1" ht="17.25" customHeight="1">
      <c r="A475" s="518"/>
      <c r="B475" s="523"/>
      <c r="C475" s="524"/>
      <c r="D475" s="524"/>
      <c r="E475" s="524"/>
      <c r="F475" s="524"/>
      <c r="G475" s="524"/>
      <c r="H475" s="524"/>
      <c r="I475" s="524"/>
      <c r="J475" s="524"/>
      <c r="K475" s="524"/>
      <c r="L475" s="524"/>
      <c r="M475" s="524"/>
      <c r="N475" s="524"/>
      <c r="O475" s="524"/>
      <c r="P475" s="524"/>
      <c r="Q475" s="524"/>
      <c r="R475" s="524"/>
      <c r="S475" s="524"/>
      <c r="T475" s="524"/>
      <c r="U475" s="524"/>
      <c r="V475" s="524"/>
      <c r="W475" s="525"/>
      <c r="X475" s="529"/>
      <c r="Y475" s="530"/>
      <c r="Z475" s="531"/>
      <c r="AA475" s="179"/>
    </row>
    <row r="476" spans="1:27" s="175" customFormat="1" ht="12.95" customHeight="1">
      <c r="A476" s="450"/>
      <c r="B476" s="450"/>
      <c r="C476" s="450"/>
      <c r="D476" s="450"/>
      <c r="E476" s="450"/>
      <c r="F476" s="450"/>
      <c r="G476" s="450"/>
      <c r="H476" s="450"/>
      <c r="I476" s="450"/>
      <c r="J476" s="450"/>
      <c r="K476" s="450"/>
      <c r="L476" s="450"/>
      <c r="M476" s="450"/>
      <c r="N476" s="450"/>
      <c r="O476" s="450"/>
      <c r="P476" s="450"/>
      <c r="Q476" s="450"/>
      <c r="R476" s="450"/>
      <c r="S476" s="450"/>
      <c r="T476" s="450"/>
      <c r="U476" s="450"/>
      <c r="V476" s="450"/>
      <c r="W476" s="450"/>
      <c r="X476" s="450"/>
      <c r="Y476" s="197"/>
      <c r="Z476" s="197"/>
      <c r="AA476" s="197"/>
    </row>
    <row r="477" spans="1:27" s="175" customFormat="1" ht="18" customHeight="1">
      <c r="A477" s="177" t="s">
        <v>998</v>
      </c>
      <c r="B477" s="450"/>
      <c r="C477" s="450"/>
      <c r="D477" s="450"/>
      <c r="E477" s="450"/>
      <c r="F477" s="450"/>
      <c r="G477" s="450"/>
      <c r="H477" s="450"/>
      <c r="I477" s="450"/>
      <c r="J477" s="450"/>
      <c r="K477" s="450"/>
      <c r="L477" s="450"/>
      <c r="M477" s="450"/>
      <c r="N477" s="450"/>
      <c r="O477" s="450"/>
      <c r="P477" s="450"/>
      <c r="Q477" s="450"/>
      <c r="R477" s="450"/>
      <c r="S477" s="450"/>
      <c r="T477" s="450"/>
      <c r="U477" s="450"/>
      <c r="V477" s="450"/>
      <c r="W477" s="450"/>
      <c r="X477" s="450"/>
      <c r="Y477" s="197"/>
      <c r="Z477" s="197"/>
      <c r="AA477" s="197"/>
    </row>
    <row r="478" spans="1:27" s="170" customFormat="1" ht="27" customHeight="1">
      <c r="A478" s="519" t="s">
        <v>217</v>
      </c>
      <c r="B478" s="520" t="s">
        <v>1046</v>
      </c>
      <c r="C478" s="521"/>
      <c r="D478" s="521"/>
      <c r="E478" s="521"/>
      <c r="F478" s="521"/>
      <c r="G478" s="521"/>
      <c r="H478" s="521"/>
      <c r="I478" s="521"/>
      <c r="J478" s="521"/>
      <c r="K478" s="521"/>
      <c r="L478" s="521"/>
      <c r="M478" s="521"/>
      <c r="N478" s="521"/>
      <c r="O478" s="521"/>
      <c r="P478" s="521"/>
      <c r="Q478" s="521"/>
      <c r="R478" s="521"/>
      <c r="S478" s="521"/>
      <c r="T478" s="521"/>
      <c r="U478" s="521"/>
      <c r="V478" s="521"/>
      <c r="W478" s="522"/>
      <c r="X478" s="526"/>
      <c r="Y478" s="527"/>
      <c r="Z478" s="528"/>
      <c r="AA478" s="179"/>
    </row>
    <row r="479" spans="1:27" s="170" customFormat="1" ht="49.5" customHeight="1">
      <c r="A479" s="518"/>
      <c r="B479" s="523"/>
      <c r="C479" s="524"/>
      <c r="D479" s="524"/>
      <c r="E479" s="524"/>
      <c r="F479" s="524"/>
      <c r="G479" s="524"/>
      <c r="H479" s="524"/>
      <c r="I479" s="524"/>
      <c r="J479" s="524"/>
      <c r="K479" s="524"/>
      <c r="L479" s="524"/>
      <c r="M479" s="524"/>
      <c r="N479" s="524"/>
      <c r="O479" s="524"/>
      <c r="P479" s="524"/>
      <c r="Q479" s="524"/>
      <c r="R479" s="524"/>
      <c r="S479" s="524"/>
      <c r="T479" s="524"/>
      <c r="U479" s="524"/>
      <c r="V479" s="524"/>
      <c r="W479" s="525"/>
      <c r="X479" s="529"/>
      <c r="Y479" s="530"/>
      <c r="Z479" s="531"/>
      <c r="AA479" s="179"/>
    </row>
    <row r="480" spans="1:27" s="170" customFormat="1" ht="15" customHeight="1">
      <c r="A480" s="519" t="s">
        <v>239</v>
      </c>
      <c r="B480" s="520" t="s">
        <v>388</v>
      </c>
      <c r="C480" s="521"/>
      <c r="D480" s="521"/>
      <c r="E480" s="521"/>
      <c r="F480" s="521"/>
      <c r="G480" s="521"/>
      <c r="H480" s="521"/>
      <c r="I480" s="521"/>
      <c r="J480" s="521"/>
      <c r="K480" s="521"/>
      <c r="L480" s="521"/>
      <c r="M480" s="521"/>
      <c r="N480" s="521"/>
      <c r="O480" s="521"/>
      <c r="P480" s="521"/>
      <c r="Q480" s="521"/>
      <c r="R480" s="521"/>
      <c r="S480" s="521"/>
      <c r="T480" s="521"/>
      <c r="U480" s="521"/>
      <c r="V480" s="521"/>
      <c r="W480" s="522"/>
      <c r="X480" s="526"/>
      <c r="Y480" s="527"/>
      <c r="Z480" s="528"/>
      <c r="AA480" s="179"/>
    </row>
    <row r="481" spans="1:27" s="170" customFormat="1" ht="9.75" customHeight="1">
      <c r="A481" s="518"/>
      <c r="B481" s="523"/>
      <c r="C481" s="524"/>
      <c r="D481" s="524"/>
      <c r="E481" s="524"/>
      <c r="F481" s="524"/>
      <c r="G481" s="524"/>
      <c r="H481" s="524"/>
      <c r="I481" s="524"/>
      <c r="J481" s="524"/>
      <c r="K481" s="524"/>
      <c r="L481" s="524"/>
      <c r="M481" s="524"/>
      <c r="N481" s="524"/>
      <c r="O481" s="524"/>
      <c r="P481" s="524"/>
      <c r="Q481" s="524"/>
      <c r="R481" s="524"/>
      <c r="S481" s="524"/>
      <c r="T481" s="524"/>
      <c r="U481" s="524"/>
      <c r="V481" s="524"/>
      <c r="W481" s="525"/>
      <c r="X481" s="529"/>
      <c r="Y481" s="530"/>
      <c r="Z481" s="531"/>
      <c r="AA481" s="179"/>
    </row>
    <row r="482" spans="1:27" s="170" customFormat="1" ht="22.5" customHeight="1">
      <c r="A482" s="519" t="s">
        <v>245</v>
      </c>
      <c r="B482" s="520" t="s">
        <v>389</v>
      </c>
      <c r="C482" s="521"/>
      <c r="D482" s="521"/>
      <c r="E482" s="521"/>
      <c r="F482" s="521"/>
      <c r="G482" s="521"/>
      <c r="H482" s="521"/>
      <c r="I482" s="521"/>
      <c r="J482" s="521"/>
      <c r="K482" s="521"/>
      <c r="L482" s="521"/>
      <c r="M482" s="521"/>
      <c r="N482" s="521"/>
      <c r="O482" s="521"/>
      <c r="P482" s="521"/>
      <c r="Q482" s="521"/>
      <c r="R482" s="521"/>
      <c r="S482" s="521"/>
      <c r="T482" s="521"/>
      <c r="U482" s="521"/>
      <c r="V482" s="521"/>
      <c r="W482" s="522"/>
      <c r="X482" s="526"/>
      <c r="Y482" s="527"/>
      <c r="Z482" s="528"/>
      <c r="AA482" s="179"/>
    </row>
    <row r="483" spans="1:27" s="170" customFormat="1" ht="22.5" customHeight="1">
      <c r="A483" s="518"/>
      <c r="B483" s="523"/>
      <c r="C483" s="524"/>
      <c r="D483" s="524"/>
      <c r="E483" s="524"/>
      <c r="F483" s="524"/>
      <c r="G483" s="524"/>
      <c r="H483" s="524"/>
      <c r="I483" s="524"/>
      <c r="J483" s="524"/>
      <c r="K483" s="524"/>
      <c r="L483" s="524"/>
      <c r="M483" s="524"/>
      <c r="N483" s="524"/>
      <c r="O483" s="524"/>
      <c r="P483" s="524"/>
      <c r="Q483" s="524"/>
      <c r="R483" s="524"/>
      <c r="S483" s="524"/>
      <c r="T483" s="524"/>
      <c r="U483" s="524"/>
      <c r="V483" s="524"/>
      <c r="W483" s="525"/>
      <c r="X483" s="529"/>
      <c r="Y483" s="530"/>
      <c r="Z483" s="531"/>
      <c r="AA483" s="179"/>
    </row>
    <row r="484" spans="1:27" s="170" customFormat="1" ht="15" customHeight="1">
      <c r="A484" s="519" t="s">
        <v>279</v>
      </c>
      <c r="B484" s="520" t="s">
        <v>964</v>
      </c>
      <c r="C484" s="521"/>
      <c r="D484" s="521"/>
      <c r="E484" s="521"/>
      <c r="F484" s="521"/>
      <c r="G484" s="521"/>
      <c r="H484" s="521"/>
      <c r="I484" s="521"/>
      <c r="J484" s="521"/>
      <c r="K484" s="521"/>
      <c r="L484" s="521"/>
      <c r="M484" s="521"/>
      <c r="N484" s="521"/>
      <c r="O484" s="521"/>
      <c r="P484" s="521"/>
      <c r="Q484" s="521"/>
      <c r="R484" s="521"/>
      <c r="S484" s="521"/>
      <c r="T484" s="521"/>
      <c r="U484" s="521"/>
      <c r="V484" s="521"/>
      <c r="W484" s="522"/>
      <c r="X484" s="526"/>
      <c r="Y484" s="527"/>
      <c r="Z484" s="528"/>
      <c r="AA484" s="179"/>
    </row>
    <row r="485" spans="1:27" s="170" customFormat="1" ht="15" customHeight="1">
      <c r="A485" s="518"/>
      <c r="B485" s="523"/>
      <c r="C485" s="524"/>
      <c r="D485" s="524"/>
      <c r="E485" s="524"/>
      <c r="F485" s="524"/>
      <c r="G485" s="524"/>
      <c r="H485" s="524"/>
      <c r="I485" s="524"/>
      <c r="J485" s="524"/>
      <c r="K485" s="524"/>
      <c r="L485" s="524"/>
      <c r="M485" s="524"/>
      <c r="N485" s="524"/>
      <c r="O485" s="524"/>
      <c r="P485" s="524"/>
      <c r="Q485" s="524"/>
      <c r="R485" s="524"/>
      <c r="S485" s="524"/>
      <c r="T485" s="524"/>
      <c r="U485" s="524"/>
      <c r="V485" s="524"/>
      <c r="W485" s="525"/>
      <c r="X485" s="529"/>
      <c r="Y485" s="530"/>
      <c r="Z485" s="531"/>
      <c r="AA485" s="179"/>
    </row>
    <row r="486" spans="1:27" s="170" customFormat="1" ht="22.5" customHeight="1">
      <c r="A486" s="519" t="s">
        <v>280</v>
      </c>
      <c r="B486" s="520" t="s">
        <v>390</v>
      </c>
      <c r="C486" s="521"/>
      <c r="D486" s="521"/>
      <c r="E486" s="521"/>
      <c r="F486" s="521"/>
      <c r="G486" s="521"/>
      <c r="H486" s="521"/>
      <c r="I486" s="521"/>
      <c r="J486" s="521"/>
      <c r="K486" s="521"/>
      <c r="L486" s="521"/>
      <c r="M486" s="521"/>
      <c r="N486" s="521"/>
      <c r="O486" s="521"/>
      <c r="P486" s="521"/>
      <c r="Q486" s="521"/>
      <c r="R486" s="521"/>
      <c r="S486" s="521"/>
      <c r="T486" s="521"/>
      <c r="U486" s="521"/>
      <c r="V486" s="521"/>
      <c r="W486" s="522"/>
      <c r="X486" s="526"/>
      <c r="Y486" s="527"/>
      <c r="Z486" s="528"/>
      <c r="AA486" s="179"/>
    </row>
    <row r="487" spans="1:27" s="170" customFormat="1" ht="22.5" customHeight="1">
      <c r="A487" s="518"/>
      <c r="B487" s="523"/>
      <c r="C487" s="524"/>
      <c r="D487" s="524"/>
      <c r="E487" s="524"/>
      <c r="F487" s="524"/>
      <c r="G487" s="524"/>
      <c r="H487" s="524"/>
      <c r="I487" s="524"/>
      <c r="J487" s="524"/>
      <c r="K487" s="524"/>
      <c r="L487" s="524"/>
      <c r="M487" s="524"/>
      <c r="N487" s="524"/>
      <c r="O487" s="524"/>
      <c r="P487" s="524"/>
      <c r="Q487" s="524"/>
      <c r="R487" s="524"/>
      <c r="S487" s="524"/>
      <c r="T487" s="524"/>
      <c r="U487" s="524"/>
      <c r="V487" s="524"/>
      <c r="W487" s="525"/>
      <c r="X487" s="529"/>
      <c r="Y487" s="530"/>
      <c r="Z487" s="531"/>
      <c r="AA487" s="179"/>
    </row>
    <row r="488" spans="1:27" s="170" customFormat="1" ht="15" customHeight="1">
      <c r="A488" s="519" t="s">
        <v>282</v>
      </c>
      <c r="B488" s="520" t="s">
        <v>391</v>
      </c>
      <c r="C488" s="521"/>
      <c r="D488" s="521"/>
      <c r="E488" s="521"/>
      <c r="F488" s="521"/>
      <c r="G488" s="521"/>
      <c r="H488" s="521"/>
      <c r="I488" s="521"/>
      <c r="J488" s="521"/>
      <c r="K488" s="521"/>
      <c r="L488" s="521"/>
      <c r="M488" s="521"/>
      <c r="N488" s="521"/>
      <c r="O488" s="521"/>
      <c r="P488" s="521"/>
      <c r="Q488" s="521"/>
      <c r="R488" s="521"/>
      <c r="S488" s="521"/>
      <c r="T488" s="521"/>
      <c r="U488" s="521"/>
      <c r="V488" s="521"/>
      <c r="W488" s="522"/>
      <c r="X488" s="526"/>
      <c r="Y488" s="527"/>
      <c r="Z488" s="528"/>
      <c r="AA488" s="179"/>
    </row>
    <row r="489" spans="1:27" s="170" customFormat="1" ht="15" customHeight="1">
      <c r="A489" s="518"/>
      <c r="B489" s="523"/>
      <c r="C489" s="524"/>
      <c r="D489" s="524"/>
      <c r="E489" s="524"/>
      <c r="F489" s="524"/>
      <c r="G489" s="524"/>
      <c r="H489" s="524"/>
      <c r="I489" s="524"/>
      <c r="J489" s="524"/>
      <c r="K489" s="524"/>
      <c r="L489" s="524"/>
      <c r="M489" s="524"/>
      <c r="N489" s="524"/>
      <c r="O489" s="524"/>
      <c r="P489" s="524"/>
      <c r="Q489" s="524"/>
      <c r="R489" s="524"/>
      <c r="S489" s="524"/>
      <c r="T489" s="524"/>
      <c r="U489" s="524"/>
      <c r="V489" s="524"/>
      <c r="W489" s="525"/>
      <c r="X489" s="529"/>
      <c r="Y489" s="530"/>
      <c r="Z489" s="531"/>
      <c r="AA489" s="179"/>
    </row>
    <row r="490" spans="1:27" s="175" customFormat="1" ht="12.75" customHeight="1">
      <c r="A490" s="450"/>
      <c r="B490" s="450"/>
      <c r="C490" s="450"/>
      <c r="D490" s="450"/>
      <c r="E490" s="450"/>
      <c r="F490" s="450"/>
      <c r="G490" s="450"/>
      <c r="H490" s="450"/>
      <c r="I490" s="450"/>
      <c r="J490" s="450"/>
      <c r="K490" s="450"/>
      <c r="L490" s="450"/>
      <c r="M490" s="450"/>
      <c r="N490" s="450"/>
      <c r="O490" s="450"/>
      <c r="P490" s="450"/>
      <c r="Q490" s="450"/>
      <c r="R490" s="450"/>
      <c r="S490" s="450"/>
      <c r="T490" s="450"/>
      <c r="U490" s="450"/>
      <c r="V490" s="450"/>
      <c r="W490" s="450"/>
      <c r="X490" s="450"/>
      <c r="Y490" s="197"/>
      <c r="Z490" s="197"/>
      <c r="AA490" s="197"/>
    </row>
    <row r="491" spans="1:27" s="175" customFormat="1" ht="18" customHeight="1">
      <c r="A491" s="177" t="s">
        <v>999</v>
      </c>
      <c r="B491" s="450"/>
      <c r="C491" s="450"/>
      <c r="D491" s="450"/>
      <c r="E491" s="450"/>
      <c r="F491" s="450"/>
      <c r="G491" s="450"/>
      <c r="H491" s="450"/>
      <c r="I491" s="450"/>
      <c r="J491" s="450"/>
      <c r="K491" s="450"/>
      <c r="L491" s="450"/>
      <c r="M491" s="450"/>
      <c r="N491" s="450"/>
      <c r="O491" s="450"/>
      <c r="P491" s="450"/>
      <c r="Q491" s="450"/>
      <c r="R491" s="450"/>
      <c r="S491" s="450"/>
      <c r="T491" s="450"/>
      <c r="U491" s="450"/>
      <c r="V491" s="450"/>
      <c r="W491" s="450"/>
      <c r="X491" s="450"/>
      <c r="Y491" s="197"/>
      <c r="Z491" s="197"/>
      <c r="AA491" s="197"/>
    </row>
    <row r="492" spans="1:27" s="170" customFormat="1" ht="22.5" customHeight="1">
      <c r="A492" s="519" t="s">
        <v>217</v>
      </c>
      <c r="B492" s="520" t="s">
        <v>392</v>
      </c>
      <c r="C492" s="521"/>
      <c r="D492" s="521"/>
      <c r="E492" s="521"/>
      <c r="F492" s="521"/>
      <c r="G492" s="521"/>
      <c r="H492" s="521"/>
      <c r="I492" s="521"/>
      <c r="J492" s="521"/>
      <c r="K492" s="521"/>
      <c r="L492" s="521"/>
      <c r="M492" s="521"/>
      <c r="N492" s="521"/>
      <c r="O492" s="521"/>
      <c r="P492" s="521"/>
      <c r="Q492" s="521"/>
      <c r="R492" s="521"/>
      <c r="S492" s="521"/>
      <c r="T492" s="521"/>
      <c r="U492" s="521"/>
      <c r="V492" s="521"/>
      <c r="W492" s="522"/>
      <c r="X492" s="526"/>
      <c r="Y492" s="527"/>
      <c r="Z492" s="528"/>
      <c r="AA492" s="179"/>
    </row>
    <row r="493" spans="1:27" s="170" customFormat="1" ht="22.5" customHeight="1">
      <c r="A493" s="518"/>
      <c r="B493" s="523"/>
      <c r="C493" s="524"/>
      <c r="D493" s="524"/>
      <c r="E493" s="524"/>
      <c r="F493" s="524"/>
      <c r="G493" s="524"/>
      <c r="H493" s="524"/>
      <c r="I493" s="524"/>
      <c r="J493" s="524"/>
      <c r="K493" s="524"/>
      <c r="L493" s="524"/>
      <c r="M493" s="524"/>
      <c r="N493" s="524"/>
      <c r="O493" s="524"/>
      <c r="P493" s="524"/>
      <c r="Q493" s="524"/>
      <c r="R493" s="524"/>
      <c r="S493" s="524"/>
      <c r="T493" s="524"/>
      <c r="U493" s="524"/>
      <c r="V493" s="524"/>
      <c r="W493" s="525"/>
      <c r="X493" s="529"/>
      <c r="Y493" s="530"/>
      <c r="Z493" s="531"/>
      <c r="AA493" s="179"/>
    </row>
    <row r="494" spans="1:27" s="170" customFormat="1" ht="39.75" customHeight="1">
      <c r="A494" s="519" t="s">
        <v>239</v>
      </c>
      <c r="B494" s="520" t="s">
        <v>835</v>
      </c>
      <c r="C494" s="521"/>
      <c r="D494" s="521"/>
      <c r="E494" s="521"/>
      <c r="F494" s="521"/>
      <c r="G494" s="521"/>
      <c r="H494" s="521"/>
      <c r="I494" s="521"/>
      <c r="J494" s="521"/>
      <c r="K494" s="521"/>
      <c r="L494" s="521"/>
      <c r="M494" s="521"/>
      <c r="N494" s="521"/>
      <c r="O494" s="521"/>
      <c r="P494" s="521"/>
      <c r="Q494" s="521"/>
      <c r="R494" s="521"/>
      <c r="S494" s="521"/>
      <c r="T494" s="521"/>
      <c r="U494" s="521"/>
      <c r="V494" s="521"/>
      <c r="W494" s="522"/>
      <c r="X494" s="526"/>
      <c r="Y494" s="527"/>
      <c r="Z494" s="528"/>
      <c r="AA494" s="179"/>
    </row>
    <row r="495" spans="1:27" s="170" customFormat="1" ht="23.25" customHeight="1">
      <c r="A495" s="518"/>
      <c r="B495" s="678"/>
      <c r="C495" s="679"/>
      <c r="D495" s="679"/>
      <c r="E495" s="679"/>
      <c r="F495" s="679"/>
      <c r="G495" s="679"/>
      <c r="H495" s="679"/>
      <c r="I495" s="679"/>
      <c r="J495" s="679"/>
      <c r="K495" s="679"/>
      <c r="L495" s="679"/>
      <c r="M495" s="679"/>
      <c r="N495" s="679"/>
      <c r="O495" s="679"/>
      <c r="P495" s="679"/>
      <c r="Q495" s="679"/>
      <c r="R495" s="679"/>
      <c r="S495" s="679"/>
      <c r="T495" s="679"/>
      <c r="U495" s="679"/>
      <c r="V495" s="679"/>
      <c r="W495" s="680"/>
      <c r="X495" s="529"/>
      <c r="Y495" s="530"/>
      <c r="Z495" s="531"/>
      <c r="AA495" s="179"/>
    </row>
    <row r="496" spans="1:27" s="170" customFormat="1" ht="15" customHeight="1">
      <c r="A496" s="519" t="s">
        <v>245</v>
      </c>
      <c r="B496" s="520" t="s">
        <v>393</v>
      </c>
      <c r="C496" s="521"/>
      <c r="D496" s="521"/>
      <c r="E496" s="521"/>
      <c r="F496" s="521"/>
      <c r="G496" s="521"/>
      <c r="H496" s="521"/>
      <c r="I496" s="521"/>
      <c r="J496" s="521"/>
      <c r="K496" s="521"/>
      <c r="L496" s="521"/>
      <c r="M496" s="521"/>
      <c r="N496" s="521"/>
      <c r="O496" s="521"/>
      <c r="P496" s="521"/>
      <c r="Q496" s="521"/>
      <c r="R496" s="521"/>
      <c r="S496" s="521"/>
      <c r="T496" s="521"/>
      <c r="U496" s="521"/>
      <c r="V496" s="521"/>
      <c r="W496" s="522"/>
      <c r="X496" s="526"/>
      <c r="Y496" s="527"/>
      <c r="Z496" s="528"/>
      <c r="AA496" s="179"/>
    </row>
    <row r="497" spans="1:27" s="170" customFormat="1" ht="15" customHeight="1">
      <c r="A497" s="518"/>
      <c r="B497" s="523"/>
      <c r="C497" s="524"/>
      <c r="D497" s="524"/>
      <c r="E497" s="524"/>
      <c r="F497" s="524"/>
      <c r="G497" s="524"/>
      <c r="H497" s="524"/>
      <c r="I497" s="524"/>
      <c r="J497" s="524"/>
      <c r="K497" s="524"/>
      <c r="L497" s="524"/>
      <c r="M497" s="524"/>
      <c r="N497" s="524"/>
      <c r="O497" s="524"/>
      <c r="P497" s="524"/>
      <c r="Q497" s="524"/>
      <c r="R497" s="524"/>
      <c r="S497" s="524"/>
      <c r="T497" s="524"/>
      <c r="U497" s="524"/>
      <c r="V497" s="524"/>
      <c r="W497" s="525"/>
      <c r="X497" s="529"/>
      <c r="Y497" s="530"/>
      <c r="Z497" s="531"/>
      <c r="AA497" s="179"/>
    </row>
    <row r="498" spans="1:27" s="170" customFormat="1" ht="34.5" customHeight="1">
      <c r="A498" s="519" t="s">
        <v>279</v>
      </c>
      <c r="B498" s="520" t="s">
        <v>394</v>
      </c>
      <c r="C498" s="521"/>
      <c r="D498" s="521"/>
      <c r="E498" s="521"/>
      <c r="F498" s="521"/>
      <c r="G498" s="521"/>
      <c r="H498" s="521"/>
      <c r="I498" s="521"/>
      <c r="J498" s="521"/>
      <c r="K498" s="521"/>
      <c r="L498" s="521"/>
      <c r="M498" s="521"/>
      <c r="N498" s="521"/>
      <c r="O498" s="521"/>
      <c r="P498" s="521"/>
      <c r="Q498" s="521"/>
      <c r="R498" s="521"/>
      <c r="S498" s="521"/>
      <c r="T498" s="521"/>
      <c r="U498" s="521"/>
      <c r="V498" s="521"/>
      <c r="W498" s="522"/>
      <c r="X498" s="526"/>
      <c r="Y498" s="676"/>
      <c r="Z498" s="677"/>
      <c r="AA498" s="179"/>
    </row>
    <row r="499" spans="1:27" s="170" customFormat="1" ht="28.5" customHeight="1">
      <c r="A499" s="517"/>
      <c r="B499" s="452"/>
      <c r="C499" s="453" t="s">
        <v>232</v>
      </c>
      <c r="D499" s="613" t="s">
        <v>395</v>
      </c>
      <c r="E499" s="613"/>
      <c r="F499" s="613"/>
      <c r="G499" s="613"/>
      <c r="H499" s="613"/>
      <c r="I499" s="613"/>
      <c r="J499" s="613"/>
      <c r="K499" s="613"/>
      <c r="L499" s="613"/>
      <c r="M499" s="613"/>
      <c r="N499" s="613"/>
      <c r="O499" s="613"/>
      <c r="P499" s="613"/>
      <c r="Q499" s="613"/>
      <c r="R499" s="613"/>
      <c r="S499" s="613"/>
      <c r="T499" s="613"/>
      <c r="U499" s="613"/>
      <c r="V499" s="688"/>
      <c r="W499" s="689"/>
      <c r="X499" s="535"/>
      <c r="Y499" s="549"/>
      <c r="Z499" s="550"/>
      <c r="AA499" s="179"/>
    </row>
    <row r="500" spans="1:27" s="170" customFormat="1" ht="48.75" customHeight="1">
      <c r="A500" s="518"/>
      <c r="B500" s="457"/>
      <c r="C500" s="458" t="s">
        <v>233</v>
      </c>
      <c r="D500" s="699" t="s">
        <v>965</v>
      </c>
      <c r="E500" s="699"/>
      <c r="F500" s="699"/>
      <c r="G500" s="699"/>
      <c r="H500" s="699"/>
      <c r="I500" s="699"/>
      <c r="J500" s="699"/>
      <c r="K500" s="699"/>
      <c r="L500" s="699"/>
      <c r="M500" s="699"/>
      <c r="N500" s="699"/>
      <c r="O500" s="699"/>
      <c r="P500" s="699"/>
      <c r="Q500" s="699"/>
      <c r="R500" s="699"/>
      <c r="S500" s="699"/>
      <c r="T500" s="699"/>
      <c r="U500" s="699"/>
      <c r="V500" s="924"/>
      <c r="W500" s="925"/>
      <c r="X500" s="529"/>
      <c r="Y500" s="552"/>
      <c r="Z500" s="553"/>
      <c r="AA500" s="179"/>
    </row>
    <row r="501" spans="1:27" s="170" customFormat="1" ht="36" customHeight="1">
      <c r="A501" s="519" t="s">
        <v>280</v>
      </c>
      <c r="B501" s="520" t="s">
        <v>733</v>
      </c>
      <c r="C501" s="521"/>
      <c r="D501" s="521"/>
      <c r="E501" s="521"/>
      <c r="F501" s="521"/>
      <c r="G501" s="521"/>
      <c r="H501" s="521"/>
      <c r="I501" s="521"/>
      <c r="J501" s="521"/>
      <c r="K501" s="521"/>
      <c r="L501" s="521"/>
      <c r="M501" s="521"/>
      <c r="N501" s="521"/>
      <c r="O501" s="521"/>
      <c r="P501" s="521"/>
      <c r="Q501" s="521"/>
      <c r="R501" s="521"/>
      <c r="S501" s="521"/>
      <c r="T501" s="521"/>
      <c r="U501" s="521"/>
      <c r="V501" s="521"/>
      <c r="W501" s="522"/>
      <c r="X501" s="526"/>
      <c r="Y501" s="527"/>
      <c r="Z501" s="528"/>
      <c r="AA501" s="179"/>
    </row>
    <row r="502" spans="1:27" s="170" customFormat="1" ht="26.25" customHeight="1">
      <c r="A502" s="518"/>
      <c r="B502" s="523"/>
      <c r="C502" s="524"/>
      <c r="D502" s="524"/>
      <c r="E502" s="524"/>
      <c r="F502" s="524"/>
      <c r="G502" s="524"/>
      <c r="H502" s="524"/>
      <c r="I502" s="524"/>
      <c r="J502" s="524"/>
      <c r="K502" s="524"/>
      <c r="L502" s="524"/>
      <c r="M502" s="524"/>
      <c r="N502" s="524"/>
      <c r="O502" s="524"/>
      <c r="P502" s="524"/>
      <c r="Q502" s="524"/>
      <c r="R502" s="524"/>
      <c r="S502" s="524"/>
      <c r="T502" s="524"/>
      <c r="U502" s="524"/>
      <c r="V502" s="524"/>
      <c r="W502" s="525"/>
      <c r="X502" s="529"/>
      <c r="Y502" s="530"/>
      <c r="Z502" s="531"/>
      <c r="AA502" s="179"/>
    </row>
    <row r="503" spans="1:27" s="170" customFormat="1" ht="15.75" customHeight="1">
      <c r="A503" s="519" t="s">
        <v>282</v>
      </c>
      <c r="B503" s="520" t="s">
        <v>397</v>
      </c>
      <c r="C503" s="521"/>
      <c r="D503" s="521"/>
      <c r="E503" s="521"/>
      <c r="F503" s="521"/>
      <c r="G503" s="521"/>
      <c r="H503" s="521"/>
      <c r="I503" s="521"/>
      <c r="J503" s="521"/>
      <c r="K503" s="521"/>
      <c r="L503" s="521"/>
      <c r="M503" s="521"/>
      <c r="N503" s="521"/>
      <c r="O503" s="521"/>
      <c r="P503" s="521"/>
      <c r="Q503" s="521"/>
      <c r="R503" s="521"/>
      <c r="S503" s="521"/>
      <c r="T503" s="521"/>
      <c r="U503" s="521"/>
      <c r="V503" s="521"/>
      <c r="W503" s="522"/>
      <c r="X503" s="526"/>
      <c r="Y503" s="527"/>
      <c r="Z503" s="528"/>
      <c r="AA503" s="179"/>
    </row>
    <row r="504" spans="1:27" s="170" customFormat="1" ht="21" customHeight="1">
      <c r="A504" s="518"/>
      <c r="B504" s="523"/>
      <c r="C504" s="524"/>
      <c r="D504" s="524"/>
      <c r="E504" s="524"/>
      <c r="F504" s="524"/>
      <c r="G504" s="524"/>
      <c r="H504" s="524"/>
      <c r="I504" s="524"/>
      <c r="J504" s="524"/>
      <c r="K504" s="524"/>
      <c r="L504" s="524"/>
      <c r="M504" s="524"/>
      <c r="N504" s="524"/>
      <c r="O504" s="524"/>
      <c r="P504" s="524"/>
      <c r="Q504" s="524"/>
      <c r="R504" s="524"/>
      <c r="S504" s="524"/>
      <c r="T504" s="524"/>
      <c r="U504" s="524"/>
      <c r="V504" s="524"/>
      <c r="W504" s="525"/>
      <c r="X504" s="529"/>
      <c r="Y504" s="530"/>
      <c r="Z504" s="531"/>
      <c r="AA504" s="179"/>
    </row>
    <row r="505" spans="1:27" s="170" customFormat="1" ht="20.25" customHeight="1">
      <c r="A505" s="519" t="s">
        <v>284</v>
      </c>
      <c r="B505" s="520" t="s">
        <v>396</v>
      </c>
      <c r="C505" s="521"/>
      <c r="D505" s="521"/>
      <c r="E505" s="521"/>
      <c r="F505" s="521"/>
      <c r="G505" s="521"/>
      <c r="H505" s="521"/>
      <c r="I505" s="521"/>
      <c r="J505" s="521"/>
      <c r="K505" s="521"/>
      <c r="L505" s="521"/>
      <c r="M505" s="521"/>
      <c r="N505" s="521"/>
      <c r="O505" s="521"/>
      <c r="P505" s="521"/>
      <c r="Q505" s="521"/>
      <c r="R505" s="521"/>
      <c r="S505" s="521"/>
      <c r="T505" s="521"/>
      <c r="U505" s="521"/>
      <c r="V505" s="521"/>
      <c r="W505" s="522"/>
      <c r="X505" s="526"/>
      <c r="Y505" s="527"/>
      <c r="Z505" s="528"/>
      <c r="AA505" s="179"/>
    </row>
    <row r="506" spans="1:27" s="170" customFormat="1" ht="20.25" customHeight="1">
      <c r="A506" s="518"/>
      <c r="B506" s="523"/>
      <c r="C506" s="524"/>
      <c r="D506" s="524"/>
      <c r="E506" s="524"/>
      <c r="F506" s="524"/>
      <c r="G506" s="524"/>
      <c r="H506" s="524"/>
      <c r="I506" s="524"/>
      <c r="J506" s="524"/>
      <c r="K506" s="524"/>
      <c r="L506" s="524"/>
      <c r="M506" s="524"/>
      <c r="N506" s="524"/>
      <c r="O506" s="524"/>
      <c r="P506" s="524"/>
      <c r="Q506" s="524"/>
      <c r="R506" s="524"/>
      <c r="S506" s="524"/>
      <c r="T506" s="524"/>
      <c r="U506" s="524"/>
      <c r="V506" s="524"/>
      <c r="W506" s="525"/>
      <c r="X506" s="529"/>
      <c r="Y506" s="530"/>
      <c r="Z506" s="531"/>
      <c r="AA506" s="179"/>
    </row>
    <row r="507" spans="1:27" s="175" customFormat="1" ht="7.5" customHeight="1">
      <c r="A507" s="450"/>
      <c r="B507" s="450"/>
      <c r="C507" s="450"/>
      <c r="D507" s="450"/>
      <c r="E507" s="450"/>
      <c r="F507" s="450"/>
      <c r="G507" s="450"/>
      <c r="H507" s="450"/>
      <c r="I507" s="450"/>
      <c r="J507" s="450"/>
      <c r="K507" s="450"/>
      <c r="L507" s="450"/>
      <c r="M507" s="450"/>
      <c r="N507" s="450"/>
      <c r="O507" s="450"/>
      <c r="P507" s="450"/>
      <c r="Q507" s="450"/>
      <c r="R507" s="450"/>
      <c r="S507" s="450"/>
      <c r="T507" s="450"/>
      <c r="U507" s="450"/>
      <c r="V507" s="450"/>
      <c r="W507" s="450"/>
      <c r="X507" s="450"/>
      <c r="Y507" s="197"/>
      <c r="Z507" s="197"/>
      <c r="AA507" s="197"/>
    </row>
    <row r="508" spans="1:27" s="174" customFormat="1" ht="20.100000000000001" customHeight="1">
      <c r="A508" s="177" t="s">
        <v>1000</v>
      </c>
      <c r="B508" s="194"/>
      <c r="C508" s="195"/>
      <c r="D508" s="195"/>
      <c r="E508" s="195"/>
      <c r="F508" s="195"/>
      <c r="G508" s="195"/>
      <c r="H508" s="195"/>
      <c r="I508" s="195"/>
      <c r="J508" s="196"/>
      <c r="K508" s="196"/>
      <c r="L508" s="196"/>
      <c r="M508" s="196"/>
      <c r="N508" s="196"/>
      <c r="O508" s="196"/>
      <c r="P508" s="196"/>
      <c r="Q508" s="196"/>
      <c r="R508" s="196"/>
      <c r="S508" s="196"/>
      <c r="T508" s="196"/>
      <c r="U508" s="196"/>
      <c r="V508" s="196"/>
      <c r="W508" s="196"/>
      <c r="X508" s="196"/>
      <c r="Y508" s="197"/>
      <c r="Z508" s="197"/>
      <c r="AA508" s="197"/>
    </row>
    <row r="509" spans="1:27" s="170" customFormat="1" ht="24.75" customHeight="1">
      <c r="A509" s="519" t="s">
        <v>217</v>
      </c>
      <c r="B509" s="520" t="s">
        <v>398</v>
      </c>
      <c r="C509" s="521"/>
      <c r="D509" s="521"/>
      <c r="E509" s="521"/>
      <c r="F509" s="521"/>
      <c r="G509" s="521"/>
      <c r="H509" s="521"/>
      <c r="I509" s="521"/>
      <c r="J509" s="521"/>
      <c r="K509" s="521"/>
      <c r="L509" s="521"/>
      <c r="M509" s="521"/>
      <c r="N509" s="521"/>
      <c r="O509" s="521"/>
      <c r="P509" s="521"/>
      <c r="Q509" s="521"/>
      <c r="R509" s="521"/>
      <c r="S509" s="521"/>
      <c r="T509" s="521"/>
      <c r="U509" s="521"/>
      <c r="V509" s="521"/>
      <c r="W509" s="522"/>
      <c r="X509" s="526"/>
      <c r="Y509" s="527"/>
      <c r="Z509" s="528"/>
      <c r="AA509" s="179"/>
    </row>
    <row r="510" spans="1:27" s="170" customFormat="1" ht="12" customHeight="1">
      <c r="A510" s="518"/>
      <c r="B510" s="523"/>
      <c r="C510" s="524"/>
      <c r="D510" s="524"/>
      <c r="E510" s="524"/>
      <c r="F510" s="524"/>
      <c r="G510" s="524"/>
      <c r="H510" s="524"/>
      <c r="I510" s="524"/>
      <c r="J510" s="524"/>
      <c r="K510" s="524"/>
      <c r="L510" s="524"/>
      <c r="M510" s="524"/>
      <c r="N510" s="524"/>
      <c r="O510" s="524"/>
      <c r="P510" s="524"/>
      <c r="Q510" s="524"/>
      <c r="R510" s="524"/>
      <c r="S510" s="524"/>
      <c r="T510" s="524"/>
      <c r="U510" s="524"/>
      <c r="V510" s="524"/>
      <c r="W510" s="525"/>
      <c r="X510" s="529"/>
      <c r="Y510" s="530"/>
      <c r="Z510" s="531"/>
      <c r="AA510" s="179"/>
    </row>
    <row r="511" spans="1:27" s="170" customFormat="1" ht="15" customHeight="1">
      <c r="A511" s="519" t="s">
        <v>239</v>
      </c>
      <c r="B511" s="520" t="s">
        <v>399</v>
      </c>
      <c r="C511" s="521"/>
      <c r="D511" s="521"/>
      <c r="E511" s="521"/>
      <c r="F511" s="521"/>
      <c r="G511" s="521"/>
      <c r="H511" s="521"/>
      <c r="I511" s="521"/>
      <c r="J511" s="521"/>
      <c r="K511" s="521"/>
      <c r="L511" s="521"/>
      <c r="M511" s="521"/>
      <c r="N511" s="521"/>
      <c r="O511" s="521"/>
      <c r="P511" s="521"/>
      <c r="Q511" s="521"/>
      <c r="R511" s="521"/>
      <c r="S511" s="521"/>
      <c r="T511" s="521"/>
      <c r="U511" s="521"/>
      <c r="V511" s="521"/>
      <c r="W511" s="522"/>
      <c r="X511" s="526"/>
      <c r="Y511" s="527"/>
      <c r="Z511" s="528"/>
      <c r="AA511" s="179"/>
    </row>
    <row r="512" spans="1:27" s="170" customFormat="1" ht="9" customHeight="1">
      <c r="A512" s="518"/>
      <c r="B512" s="523"/>
      <c r="C512" s="524"/>
      <c r="D512" s="524"/>
      <c r="E512" s="524"/>
      <c r="F512" s="524"/>
      <c r="G512" s="524"/>
      <c r="H512" s="524"/>
      <c r="I512" s="524"/>
      <c r="J512" s="524"/>
      <c r="K512" s="524"/>
      <c r="L512" s="524"/>
      <c r="M512" s="524"/>
      <c r="N512" s="524"/>
      <c r="O512" s="524"/>
      <c r="P512" s="524"/>
      <c r="Q512" s="524"/>
      <c r="R512" s="524"/>
      <c r="S512" s="524"/>
      <c r="T512" s="524"/>
      <c r="U512" s="524"/>
      <c r="V512" s="524"/>
      <c r="W512" s="525"/>
      <c r="X512" s="529"/>
      <c r="Y512" s="530"/>
      <c r="Z512" s="531"/>
      <c r="AA512" s="179"/>
    </row>
    <row r="513" spans="1:27" s="170" customFormat="1" ht="15" customHeight="1">
      <c r="A513" s="519" t="s">
        <v>245</v>
      </c>
      <c r="B513" s="520" t="s">
        <v>400</v>
      </c>
      <c r="C513" s="521"/>
      <c r="D513" s="521"/>
      <c r="E513" s="521"/>
      <c r="F513" s="521"/>
      <c r="G513" s="521"/>
      <c r="H513" s="521"/>
      <c r="I513" s="521"/>
      <c r="J513" s="521"/>
      <c r="K513" s="521"/>
      <c r="L513" s="521"/>
      <c r="M513" s="521"/>
      <c r="N513" s="521"/>
      <c r="O513" s="521"/>
      <c r="P513" s="521"/>
      <c r="Q513" s="521"/>
      <c r="R513" s="521"/>
      <c r="S513" s="521"/>
      <c r="T513" s="521"/>
      <c r="U513" s="521"/>
      <c r="V513" s="521"/>
      <c r="W513" s="522"/>
      <c r="X513" s="526"/>
      <c r="Y513" s="527"/>
      <c r="Z513" s="528"/>
      <c r="AA513" s="179"/>
    </row>
    <row r="514" spans="1:27" s="170" customFormat="1" ht="4.5" customHeight="1">
      <c r="A514" s="518"/>
      <c r="B514" s="523"/>
      <c r="C514" s="524"/>
      <c r="D514" s="524"/>
      <c r="E514" s="524"/>
      <c r="F514" s="524"/>
      <c r="G514" s="524"/>
      <c r="H514" s="524"/>
      <c r="I514" s="524"/>
      <c r="J514" s="524"/>
      <c r="K514" s="524"/>
      <c r="L514" s="524"/>
      <c r="M514" s="524"/>
      <c r="N514" s="524"/>
      <c r="O514" s="524"/>
      <c r="P514" s="524"/>
      <c r="Q514" s="524"/>
      <c r="R514" s="524"/>
      <c r="S514" s="524"/>
      <c r="T514" s="524"/>
      <c r="U514" s="524"/>
      <c r="V514" s="524"/>
      <c r="W514" s="525"/>
      <c r="X514" s="529"/>
      <c r="Y514" s="530"/>
      <c r="Z514" s="531"/>
      <c r="AA514" s="179"/>
    </row>
    <row r="515" spans="1:27" s="170" customFormat="1" ht="24.75" customHeight="1">
      <c r="A515" s="519" t="s">
        <v>279</v>
      </c>
      <c r="B515" s="520" t="s">
        <v>836</v>
      </c>
      <c r="C515" s="521"/>
      <c r="D515" s="521"/>
      <c r="E515" s="521"/>
      <c r="F515" s="521"/>
      <c r="G515" s="521"/>
      <c r="H515" s="521"/>
      <c r="I515" s="521"/>
      <c r="J515" s="521"/>
      <c r="K515" s="521"/>
      <c r="L515" s="521"/>
      <c r="M515" s="521"/>
      <c r="N515" s="521"/>
      <c r="O515" s="521"/>
      <c r="P515" s="521"/>
      <c r="Q515" s="521"/>
      <c r="R515" s="521"/>
      <c r="S515" s="521"/>
      <c r="T515" s="521"/>
      <c r="U515" s="521"/>
      <c r="V515" s="521"/>
      <c r="W515" s="522"/>
      <c r="X515" s="526"/>
      <c r="Y515" s="527"/>
      <c r="Z515" s="528"/>
      <c r="AA515" s="179"/>
    </row>
    <row r="516" spans="1:27" s="170" customFormat="1" ht="24.75" customHeight="1">
      <c r="A516" s="518"/>
      <c r="B516" s="523"/>
      <c r="C516" s="524"/>
      <c r="D516" s="524"/>
      <c r="E516" s="524"/>
      <c r="F516" s="524"/>
      <c r="G516" s="524"/>
      <c r="H516" s="524"/>
      <c r="I516" s="524"/>
      <c r="J516" s="524"/>
      <c r="K516" s="524"/>
      <c r="L516" s="524"/>
      <c r="M516" s="524"/>
      <c r="N516" s="524"/>
      <c r="O516" s="524"/>
      <c r="P516" s="524"/>
      <c r="Q516" s="524"/>
      <c r="R516" s="524"/>
      <c r="S516" s="524"/>
      <c r="T516" s="524"/>
      <c r="U516" s="524"/>
      <c r="V516" s="524"/>
      <c r="W516" s="525"/>
      <c r="X516" s="529"/>
      <c r="Y516" s="530"/>
      <c r="Z516" s="531"/>
      <c r="AA516" s="179"/>
    </row>
    <row r="517" spans="1:27" s="170" customFormat="1" ht="15.75" customHeight="1">
      <c r="A517" s="519" t="s">
        <v>280</v>
      </c>
      <c r="B517" s="520" t="s">
        <v>401</v>
      </c>
      <c r="C517" s="521"/>
      <c r="D517" s="521"/>
      <c r="E517" s="521"/>
      <c r="F517" s="521"/>
      <c r="G517" s="521"/>
      <c r="H517" s="521"/>
      <c r="I517" s="521"/>
      <c r="J517" s="521"/>
      <c r="K517" s="521"/>
      <c r="L517" s="521"/>
      <c r="M517" s="521"/>
      <c r="N517" s="521"/>
      <c r="O517" s="521"/>
      <c r="P517" s="521"/>
      <c r="Q517" s="521"/>
      <c r="R517" s="521"/>
      <c r="S517" s="521"/>
      <c r="T517" s="521"/>
      <c r="U517" s="521"/>
      <c r="V517" s="521"/>
      <c r="W517" s="522"/>
      <c r="X517" s="526"/>
      <c r="Y517" s="527"/>
      <c r="Z517" s="528"/>
      <c r="AA517" s="179"/>
    </row>
    <row r="518" spans="1:27" s="170" customFormat="1" ht="4.5" customHeight="1">
      <c r="A518" s="518"/>
      <c r="B518" s="523"/>
      <c r="C518" s="524"/>
      <c r="D518" s="524"/>
      <c r="E518" s="524"/>
      <c r="F518" s="524"/>
      <c r="G518" s="524"/>
      <c r="H518" s="524"/>
      <c r="I518" s="524"/>
      <c r="J518" s="524"/>
      <c r="K518" s="524"/>
      <c r="L518" s="524"/>
      <c r="M518" s="524"/>
      <c r="N518" s="524"/>
      <c r="O518" s="524"/>
      <c r="P518" s="524"/>
      <c r="Q518" s="524"/>
      <c r="R518" s="524"/>
      <c r="S518" s="524"/>
      <c r="T518" s="524"/>
      <c r="U518" s="524"/>
      <c r="V518" s="524"/>
      <c r="W518" s="525"/>
      <c r="X518" s="529"/>
      <c r="Y518" s="530"/>
      <c r="Z518" s="531"/>
      <c r="AA518" s="179"/>
    </row>
    <row r="519" spans="1:27" s="170" customFormat="1" ht="12.75" customHeight="1">
      <c r="A519" s="519" t="s">
        <v>282</v>
      </c>
      <c r="B519" s="520" t="s">
        <v>837</v>
      </c>
      <c r="C519" s="521"/>
      <c r="D519" s="521"/>
      <c r="E519" s="521"/>
      <c r="F519" s="521"/>
      <c r="G519" s="521"/>
      <c r="H519" s="521"/>
      <c r="I519" s="521"/>
      <c r="J519" s="521"/>
      <c r="K519" s="521"/>
      <c r="L519" s="521"/>
      <c r="M519" s="521"/>
      <c r="N519" s="521"/>
      <c r="O519" s="521"/>
      <c r="P519" s="521"/>
      <c r="Q519" s="521"/>
      <c r="R519" s="521"/>
      <c r="S519" s="521"/>
      <c r="T519" s="521"/>
      <c r="U519" s="521"/>
      <c r="V519" s="521"/>
      <c r="W519" s="522"/>
      <c r="X519" s="526"/>
      <c r="Y519" s="527"/>
      <c r="Z519" s="528"/>
      <c r="AA519" s="179"/>
    </row>
    <row r="520" spans="1:27" s="170" customFormat="1" ht="7.5" customHeight="1">
      <c r="A520" s="518"/>
      <c r="B520" s="523"/>
      <c r="C520" s="524"/>
      <c r="D520" s="524"/>
      <c r="E520" s="524"/>
      <c r="F520" s="524"/>
      <c r="G520" s="524"/>
      <c r="H520" s="524"/>
      <c r="I520" s="524"/>
      <c r="J520" s="524"/>
      <c r="K520" s="524"/>
      <c r="L520" s="524"/>
      <c r="M520" s="524"/>
      <c r="N520" s="524"/>
      <c r="O520" s="524"/>
      <c r="P520" s="524"/>
      <c r="Q520" s="524"/>
      <c r="R520" s="524"/>
      <c r="S520" s="524"/>
      <c r="T520" s="524"/>
      <c r="U520" s="524"/>
      <c r="V520" s="524"/>
      <c r="W520" s="525"/>
      <c r="X520" s="529"/>
      <c r="Y520" s="530"/>
      <c r="Z520" s="531"/>
      <c r="AA520" s="179"/>
    </row>
    <row r="521" spans="1:27" s="170" customFormat="1" ht="15" customHeight="1">
      <c r="A521" s="519" t="s">
        <v>284</v>
      </c>
      <c r="B521" s="520" t="s">
        <v>838</v>
      </c>
      <c r="C521" s="521"/>
      <c r="D521" s="521"/>
      <c r="E521" s="521"/>
      <c r="F521" s="521"/>
      <c r="G521" s="521"/>
      <c r="H521" s="521"/>
      <c r="I521" s="521"/>
      <c r="J521" s="521"/>
      <c r="K521" s="521"/>
      <c r="L521" s="521"/>
      <c r="M521" s="521"/>
      <c r="N521" s="521"/>
      <c r="O521" s="521"/>
      <c r="P521" s="521"/>
      <c r="Q521" s="521"/>
      <c r="R521" s="521"/>
      <c r="S521" s="521"/>
      <c r="T521" s="521"/>
      <c r="U521" s="521"/>
      <c r="V521" s="521"/>
      <c r="W521" s="522"/>
      <c r="X521" s="526"/>
      <c r="Y521" s="527"/>
      <c r="Z521" s="528"/>
      <c r="AA521" s="179"/>
    </row>
    <row r="522" spans="1:27" s="170" customFormat="1" ht="15" customHeight="1">
      <c r="A522" s="518"/>
      <c r="B522" s="523"/>
      <c r="C522" s="524"/>
      <c r="D522" s="524"/>
      <c r="E522" s="524"/>
      <c r="F522" s="524"/>
      <c r="G522" s="524"/>
      <c r="H522" s="524"/>
      <c r="I522" s="524"/>
      <c r="J522" s="524"/>
      <c r="K522" s="524"/>
      <c r="L522" s="524"/>
      <c r="M522" s="524"/>
      <c r="N522" s="524"/>
      <c r="O522" s="524"/>
      <c r="P522" s="524"/>
      <c r="Q522" s="524"/>
      <c r="R522" s="524"/>
      <c r="S522" s="524"/>
      <c r="T522" s="524"/>
      <c r="U522" s="524"/>
      <c r="V522" s="524"/>
      <c r="W522" s="525"/>
      <c r="X522" s="529"/>
      <c r="Y522" s="530"/>
      <c r="Z522" s="531"/>
      <c r="AA522" s="179"/>
    </row>
    <row r="523" spans="1:27" s="175" customFormat="1" ht="7.5" customHeight="1">
      <c r="A523" s="450"/>
      <c r="B523" s="450"/>
      <c r="C523" s="450"/>
      <c r="D523" s="450"/>
      <c r="E523" s="450"/>
      <c r="F523" s="450"/>
      <c r="G523" s="450"/>
      <c r="H523" s="450"/>
      <c r="I523" s="450"/>
      <c r="J523" s="450"/>
      <c r="K523" s="450"/>
      <c r="L523" s="450"/>
      <c r="M523" s="450"/>
      <c r="N523" s="450"/>
      <c r="O523" s="450"/>
      <c r="P523" s="450"/>
      <c r="Q523" s="450"/>
      <c r="R523" s="450"/>
      <c r="S523" s="450"/>
      <c r="T523" s="450"/>
      <c r="U523" s="450"/>
      <c r="V523" s="450"/>
      <c r="W523" s="450"/>
      <c r="X523" s="450"/>
      <c r="Y523" s="197"/>
      <c r="Z523" s="197"/>
      <c r="AA523" s="197"/>
    </row>
    <row r="524" spans="1:27" s="174" customFormat="1" ht="20.100000000000001" customHeight="1">
      <c r="A524" s="177" t="s">
        <v>1001</v>
      </c>
      <c r="B524" s="194"/>
      <c r="C524" s="195"/>
      <c r="D524" s="195"/>
      <c r="E524" s="195"/>
      <c r="F524" s="195"/>
      <c r="G524" s="195"/>
      <c r="H524" s="195"/>
      <c r="I524" s="195"/>
      <c r="J524" s="196"/>
      <c r="K524" s="196"/>
      <c r="L524" s="196"/>
      <c r="M524" s="196"/>
      <c r="N524" s="196"/>
      <c r="O524" s="196"/>
      <c r="P524" s="196"/>
      <c r="Q524" s="196"/>
      <c r="R524" s="196"/>
      <c r="S524" s="196"/>
      <c r="T524" s="196"/>
      <c r="U524" s="196"/>
      <c r="V524" s="196"/>
      <c r="W524" s="196"/>
      <c r="X524" s="196"/>
      <c r="Y524" s="197"/>
      <c r="Z524" s="197"/>
      <c r="AA524" s="197"/>
    </row>
    <row r="525" spans="1:27" s="170" customFormat="1" ht="24.75" customHeight="1">
      <c r="A525" s="554" t="s">
        <v>217</v>
      </c>
      <c r="B525" s="520" t="s">
        <v>402</v>
      </c>
      <c r="C525" s="521"/>
      <c r="D525" s="521"/>
      <c r="E525" s="521"/>
      <c r="F525" s="521"/>
      <c r="G525" s="521"/>
      <c r="H525" s="521"/>
      <c r="I525" s="521"/>
      <c r="J525" s="521"/>
      <c r="K525" s="521"/>
      <c r="L525" s="521"/>
      <c r="M525" s="521"/>
      <c r="N525" s="521"/>
      <c r="O525" s="521"/>
      <c r="P525" s="521"/>
      <c r="Q525" s="521"/>
      <c r="R525" s="521"/>
      <c r="S525" s="521"/>
      <c r="T525" s="521"/>
      <c r="U525" s="521"/>
      <c r="V525" s="521"/>
      <c r="W525" s="522"/>
      <c r="X525" s="526"/>
      <c r="Y525" s="527"/>
      <c r="Z525" s="528"/>
      <c r="AA525" s="179"/>
    </row>
    <row r="526" spans="1:27" s="170" customFormat="1" ht="24.75" customHeight="1">
      <c r="A526" s="554"/>
      <c r="B526" s="523"/>
      <c r="C526" s="524"/>
      <c r="D526" s="524"/>
      <c r="E526" s="524"/>
      <c r="F526" s="524"/>
      <c r="G526" s="524"/>
      <c r="H526" s="524"/>
      <c r="I526" s="524"/>
      <c r="J526" s="524"/>
      <c r="K526" s="524"/>
      <c r="L526" s="524"/>
      <c r="M526" s="524"/>
      <c r="N526" s="524"/>
      <c r="O526" s="524"/>
      <c r="P526" s="524"/>
      <c r="Q526" s="524"/>
      <c r="R526" s="524"/>
      <c r="S526" s="524"/>
      <c r="T526" s="524"/>
      <c r="U526" s="524"/>
      <c r="V526" s="524"/>
      <c r="W526" s="525"/>
      <c r="X526" s="529"/>
      <c r="Y526" s="530"/>
      <c r="Z526" s="531"/>
      <c r="AA526" s="179"/>
    </row>
    <row r="527" spans="1:27" s="170" customFormat="1" ht="39.75" customHeight="1">
      <c r="A527" s="554" t="s">
        <v>239</v>
      </c>
      <c r="B527" s="520" t="s">
        <v>758</v>
      </c>
      <c r="C527" s="521"/>
      <c r="D527" s="521"/>
      <c r="E527" s="521"/>
      <c r="F527" s="521"/>
      <c r="G527" s="521"/>
      <c r="H527" s="521"/>
      <c r="I527" s="521"/>
      <c r="J527" s="521"/>
      <c r="K527" s="521"/>
      <c r="L527" s="521"/>
      <c r="M527" s="521"/>
      <c r="N527" s="521"/>
      <c r="O527" s="521"/>
      <c r="P527" s="521"/>
      <c r="Q527" s="521"/>
      <c r="R527" s="521"/>
      <c r="S527" s="521"/>
      <c r="T527" s="521"/>
      <c r="U527" s="521"/>
      <c r="V527" s="521"/>
      <c r="W527" s="521"/>
      <c r="X527" s="661"/>
      <c r="Y527" s="661"/>
      <c r="Z527" s="661"/>
      <c r="AA527" s="179"/>
    </row>
    <row r="528" spans="1:27" s="170" customFormat="1" ht="16.5" customHeight="1">
      <c r="A528" s="554"/>
      <c r="B528" s="390"/>
      <c r="C528" s="612" t="s">
        <v>759</v>
      </c>
      <c r="D528" s="613"/>
      <c r="E528" s="613"/>
      <c r="F528" s="613"/>
      <c r="G528" s="613"/>
      <c r="H528" s="613"/>
      <c r="I528" s="613"/>
      <c r="J528" s="613"/>
      <c r="K528" s="613"/>
      <c r="L528" s="613"/>
      <c r="M528" s="613"/>
      <c r="N528" s="613"/>
      <c r="O528" s="613"/>
      <c r="P528" s="613"/>
      <c r="Q528" s="613"/>
      <c r="R528" s="613"/>
      <c r="S528" s="613"/>
      <c r="T528" s="613"/>
      <c r="U528" s="613"/>
      <c r="V528" s="613"/>
      <c r="W528" s="614"/>
      <c r="X528" s="610"/>
      <c r="Y528" s="610"/>
      <c r="Z528" s="610"/>
      <c r="AA528" s="179"/>
    </row>
    <row r="529" spans="1:27" s="170" customFormat="1" ht="16.5" customHeight="1">
      <c r="A529" s="554"/>
      <c r="B529" s="390"/>
      <c r="C529" s="612" t="s">
        <v>760</v>
      </c>
      <c r="D529" s="613"/>
      <c r="E529" s="613"/>
      <c r="F529" s="613"/>
      <c r="G529" s="613"/>
      <c r="H529" s="613"/>
      <c r="I529" s="613"/>
      <c r="J529" s="613"/>
      <c r="K529" s="613"/>
      <c r="L529" s="613"/>
      <c r="M529" s="613"/>
      <c r="N529" s="613"/>
      <c r="O529" s="613"/>
      <c r="P529" s="613"/>
      <c r="Q529" s="613"/>
      <c r="R529" s="613"/>
      <c r="S529" s="613"/>
      <c r="T529" s="613"/>
      <c r="U529" s="613"/>
      <c r="V529" s="613"/>
      <c r="W529" s="614"/>
      <c r="X529" s="611"/>
      <c r="Y529" s="611"/>
      <c r="Z529" s="611"/>
      <c r="AA529" s="179"/>
    </row>
    <row r="530" spans="1:27" s="170" customFormat="1" ht="16.5" customHeight="1">
      <c r="A530" s="554"/>
      <c r="B530" s="390"/>
      <c r="C530" s="612" t="s">
        <v>761</v>
      </c>
      <c r="D530" s="613"/>
      <c r="E530" s="613"/>
      <c r="F530" s="613"/>
      <c r="G530" s="613"/>
      <c r="H530" s="613"/>
      <c r="I530" s="613"/>
      <c r="J530" s="613"/>
      <c r="K530" s="613"/>
      <c r="L530" s="613"/>
      <c r="M530" s="613"/>
      <c r="N530" s="613"/>
      <c r="O530" s="613"/>
      <c r="P530" s="613"/>
      <c r="Q530" s="613"/>
      <c r="R530" s="613"/>
      <c r="S530" s="613"/>
      <c r="T530" s="613"/>
      <c r="U530" s="613"/>
      <c r="V530" s="613"/>
      <c r="W530" s="614"/>
      <c r="X530" s="611"/>
      <c r="Y530" s="611"/>
      <c r="Z530" s="611"/>
      <c r="AA530" s="179"/>
    </row>
    <row r="531" spans="1:27" s="170" customFormat="1" ht="16.5" customHeight="1">
      <c r="A531" s="554"/>
      <c r="B531" s="390"/>
      <c r="C531" s="612" t="s">
        <v>762</v>
      </c>
      <c r="D531" s="613"/>
      <c r="E531" s="613"/>
      <c r="F531" s="613"/>
      <c r="G531" s="613"/>
      <c r="H531" s="613"/>
      <c r="I531" s="613"/>
      <c r="J531" s="613"/>
      <c r="K531" s="613"/>
      <c r="L531" s="613"/>
      <c r="M531" s="613"/>
      <c r="N531" s="613"/>
      <c r="O531" s="613"/>
      <c r="P531" s="613"/>
      <c r="Q531" s="613"/>
      <c r="R531" s="613"/>
      <c r="S531" s="613"/>
      <c r="T531" s="613"/>
      <c r="U531" s="613"/>
      <c r="V531" s="613"/>
      <c r="W531" s="614"/>
      <c r="X531" s="611"/>
      <c r="Y531" s="611"/>
      <c r="Z531" s="611"/>
      <c r="AA531" s="179"/>
    </row>
    <row r="532" spans="1:27" s="170" customFormat="1" ht="31.5" customHeight="1">
      <c r="A532" s="554"/>
      <c r="B532" s="390"/>
      <c r="C532" s="612" t="s">
        <v>763</v>
      </c>
      <c r="D532" s="613"/>
      <c r="E532" s="613"/>
      <c r="F532" s="613"/>
      <c r="G532" s="613"/>
      <c r="H532" s="613"/>
      <c r="I532" s="613"/>
      <c r="J532" s="613"/>
      <c r="K532" s="613"/>
      <c r="L532" s="613"/>
      <c r="M532" s="613"/>
      <c r="N532" s="613"/>
      <c r="O532" s="613"/>
      <c r="P532" s="613"/>
      <c r="Q532" s="613"/>
      <c r="R532" s="613"/>
      <c r="S532" s="613"/>
      <c r="T532" s="613"/>
      <c r="U532" s="613"/>
      <c r="V532" s="613"/>
      <c r="W532" s="614"/>
      <c r="X532" s="611"/>
      <c r="Y532" s="611"/>
      <c r="Z532" s="611"/>
      <c r="AA532" s="179"/>
    </row>
    <row r="533" spans="1:27" s="170" customFormat="1" ht="29.25" customHeight="1">
      <c r="A533" s="554"/>
      <c r="B533" s="390"/>
      <c r="C533" s="612" t="s">
        <v>764</v>
      </c>
      <c r="D533" s="613"/>
      <c r="E533" s="613"/>
      <c r="F533" s="613"/>
      <c r="G533" s="613"/>
      <c r="H533" s="613"/>
      <c r="I533" s="613"/>
      <c r="J533" s="613"/>
      <c r="K533" s="613"/>
      <c r="L533" s="613"/>
      <c r="M533" s="613"/>
      <c r="N533" s="613"/>
      <c r="O533" s="613"/>
      <c r="P533" s="613"/>
      <c r="Q533" s="613"/>
      <c r="R533" s="613"/>
      <c r="S533" s="613"/>
      <c r="T533" s="613"/>
      <c r="U533" s="613"/>
      <c r="V533" s="613"/>
      <c r="W533" s="614"/>
      <c r="X533" s="611"/>
      <c r="Y533" s="611"/>
      <c r="Z533" s="611"/>
      <c r="AA533" s="179"/>
    </row>
    <row r="534" spans="1:27" s="170" customFormat="1" ht="16.5" customHeight="1">
      <c r="A534" s="554"/>
      <c r="B534" s="430"/>
      <c r="C534" s="701" t="s">
        <v>765</v>
      </c>
      <c r="D534" s="524"/>
      <c r="E534" s="524"/>
      <c r="F534" s="524"/>
      <c r="G534" s="524"/>
      <c r="H534" s="524"/>
      <c r="I534" s="524"/>
      <c r="J534" s="524"/>
      <c r="K534" s="524"/>
      <c r="L534" s="524"/>
      <c r="M534" s="524"/>
      <c r="N534" s="524"/>
      <c r="O534" s="524"/>
      <c r="P534" s="524"/>
      <c r="Q534" s="524"/>
      <c r="R534" s="524"/>
      <c r="S534" s="524"/>
      <c r="T534" s="524"/>
      <c r="U534" s="524"/>
      <c r="V534" s="524"/>
      <c r="W534" s="525"/>
      <c r="X534" s="696"/>
      <c r="Y534" s="696"/>
      <c r="Z534" s="696"/>
      <c r="AA534" s="179"/>
    </row>
    <row r="535" spans="1:27" s="170" customFormat="1" ht="24" customHeight="1">
      <c r="A535" s="554" t="s">
        <v>245</v>
      </c>
      <c r="B535" s="520" t="s">
        <v>766</v>
      </c>
      <c r="C535" s="521"/>
      <c r="D535" s="521"/>
      <c r="E535" s="521"/>
      <c r="F535" s="521"/>
      <c r="G535" s="521"/>
      <c r="H535" s="521"/>
      <c r="I535" s="521"/>
      <c r="J535" s="521"/>
      <c r="K535" s="521"/>
      <c r="L535" s="521"/>
      <c r="M535" s="521"/>
      <c r="N535" s="521"/>
      <c r="O535" s="521"/>
      <c r="P535" s="521"/>
      <c r="Q535" s="521"/>
      <c r="R535" s="521"/>
      <c r="S535" s="521"/>
      <c r="T535" s="521"/>
      <c r="U535" s="521"/>
      <c r="V535" s="521"/>
      <c r="W535" s="521"/>
      <c r="X535" s="661"/>
      <c r="Y535" s="661"/>
      <c r="Z535" s="661"/>
      <c r="AA535" s="179"/>
    </row>
    <row r="536" spans="1:27" s="170" customFormat="1" ht="16.5" customHeight="1">
      <c r="A536" s="554"/>
      <c r="B536" s="390"/>
      <c r="C536" s="612" t="s">
        <v>767</v>
      </c>
      <c r="D536" s="613"/>
      <c r="E536" s="613"/>
      <c r="F536" s="613"/>
      <c r="G536" s="613"/>
      <c r="H536" s="613"/>
      <c r="I536" s="613"/>
      <c r="J536" s="613"/>
      <c r="K536" s="613"/>
      <c r="L536" s="613"/>
      <c r="M536" s="613"/>
      <c r="N536" s="613"/>
      <c r="O536" s="613"/>
      <c r="P536" s="613"/>
      <c r="Q536" s="613"/>
      <c r="R536" s="613"/>
      <c r="S536" s="613"/>
      <c r="T536" s="613"/>
      <c r="U536" s="613"/>
      <c r="V536" s="613"/>
      <c r="W536" s="614"/>
      <c r="X536" s="610"/>
      <c r="Y536" s="610"/>
      <c r="Z536" s="610"/>
      <c r="AA536" s="179"/>
    </row>
    <row r="537" spans="1:27" s="170" customFormat="1" ht="16.5" customHeight="1">
      <c r="A537" s="554"/>
      <c r="B537" s="390"/>
      <c r="C537" s="612" t="s">
        <v>768</v>
      </c>
      <c r="D537" s="613"/>
      <c r="E537" s="613"/>
      <c r="F537" s="613"/>
      <c r="G537" s="613"/>
      <c r="H537" s="613"/>
      <c r="I537" s="613"/>
      <c r="J537" s="613"/>
      <c r="K537" s="613"/>
      <c r="L537" s="613"/>
      <c r="M537" s="613"/>
      <c r="N537" s="613"/>
      <c r="O537" s="613"/>
      <c r="P537" s="613"/>
      <c r="Q537" s="613"/>
      <c r="R537" s="613"/>
      <c r="S537" s="613"/>
      <c r="T537" s="613"/>
      <c r="U537" s="613"/>
      <c r="V537" s="613"/>
      <c r="W537" s="614"/>
      <c r="X537" s="611"/>
      <c r="Y537" s="611"/>
      <c r="Z537" s="611"/>
      <c r="AA537" s="179"/>
    </row>
    <row r="538" spans="1:27" s="170" customFormat="1" ht="16.5" customHeight="1">
      <c r="A538" s="554"/>
      <c r="B538" s="390"/>
      <c r="C538" s="612" t="s">
        <v>769</v>
      </c>
      <c r="D538" s="613"/>
      <c r="E538" s="613"/>
      <c r="F538" s="613"/>
      <c r="G538" s="613"/>
      <c r="H538" s="613"/>
      <c r="I538" s="613"/>
      <c r="J538" s="613"/>
      <c r="K538" s="613"/>
      <c r="L538" s="613"/>
      <c r="M538" s="613"/>
      <c r="N538" s="613"/>
      <c r="O538" s="613"/>
      <c r="P538" s="613"/>
      <c r="Q538" s="613"/>
      <c r="R538" s="613"/>
      <c r="S538" s="613"/>
      <c r="T538" s="613"/>
      <c r="U538" s="613"/>
      <c r="V538" s="613"/>
      <c r="W538" s="614"/>
      <c r="X538" s="611"/>
      <c r="Y538" s="611"/>
      <c r="Z538" s="611"/>
      <c r="AA538" s="179"/>
    </row>
    <row r="539" spans="1:27" s="170" customFormat="1" ht="16.5" customHeight="1">
      <c r="A539" s="554"/>
      <c r="B539" s="390"/>
      <c r="C539" s="612" t="s">
        <v>770</v>
      </c>
      <c r="D539" s="613"/>
      <c r="E539" s="613"/>
      <c r="F539" s="613"/>
      <c r="G539" s="613"/>
      <c r="H539" s="613"/>
      <c r="I539" s="613"/>
      <c r="J539" s="613"/>
      <c r="K539" s="613"/>
      <c r="L539" s="613"/>
      <c r="M539" s="613"/>
      <c r="N539" s="613"/>
      <c r="O539" s="613"/>
      <c r="P539" s="613"/>
      <c r="Q539" s="613"/>
      <c r="R539" s="613"/>
      <c r="S539" s="613"/>
      <c r="T539" s="613"/>
      <c r="U539" s="613"/>
      <c r="V539" s="613"/>
      <c r="W539" s="614"/>
      <c r="X539" s="611"/>
      <c r="Y539" s="611"/>
      <c r="Z539" s="611"/>
      <c r="AA539" s="179"/>
    </row>
    <row r="540" spans="1:27" s="170" customFormat="1" ht="16.5" customHeight="1">
      <c r="A540" s="554"/>
      <c r="B540" s="390"/>
      <c r="C540" s="612" t="s">
        <v>771</v>
      </c>
      <c r="D540" s="613"/>
      <c r="E540" s="613"/>
      <c r="F540" s="613"/>
      <c r="G540" s="613"/>
      <c r="H540" s="613"/>
      <c r="I540" s="613"/>
      <c r="J540" s="613"/>
      <c r="K540" s="613"/>
      <c r="L540" s="613"/>
      <c r="M540" s="613"/>
      <c r="N540" s="613"/>
      <c r="O540" s="613"/>
      <c r="P540" s="613"/>
      <c r="Q540" s="613"/>
      <c r="R540" s="613"/>
      <c r="S540" s="613"/>
      <c r="T540" s="613"/>
      <c r="U540" s="613"/>
      <c r="V540" s="613"/>
      <c r="W540" s="614"/>
      <c r="X540" s="611"/>
      <c r="Y540" s="611"/>
      <c r="Z540" s="611"/>
      <c r="AA540" s="179"/>
    </row>
    <row r="541" spans="1:27" s="170" customFormat="1" ht="16.5" customHeight="1">
      <c r="A541" s="554"/>
      <c r="B541" s="390"/>
      <c r="C541" s="612" t="s">
        <v>772</v>
      </c>
      <c r="D541" s="613"/>
      <c r="E541" s="613"/>
      <c r="F541" s="613"/>
      <c r="G541" s="613"/>
      <c r="H541" s="613"/>
      <c r="I541" s="613"/>
      <c r="J541" s="613"/>
      <c r="K541" s="613"/>
      <c r="L541" s="613"/>
      <c r="M541" s="613"/>
      <c r="N541" s="613"/>
      <c r="O541" s="613"/>
      <c r="P541" s="613"/>
      <c r="Q541" s="613"/>
      <c r="R541" s="613"/>
      <c r="S541" s="613"/>
      <c r="T541" s="613"/>
      <c r="U541" s="613"/>
      <c r="V541" s="613"/>
      <c r="W541" s="614"/>
      <c r="X541" s="611"/>
      <c r="Y541" s="611"/>
      <c r="Z541" s="611"/>
      <c r="AA541" s="179"/>
    </row>
    <row r="542" spans="1:27" s="170" customFormat="1" ht="16.5" customHeight="1">
      <c r="A542" s="554"/>
      <c r="B542" s="390"/>
      <c r="C542" s="612" t="s">
        <v>773</v>
      </c>
      <c r="D542" s="613"/>
      <c r="E542" s="613"/>
      <c r="F542" s="613"/>
      <c r="G542" s="613"/>
      <c r="H542" s="613"/>
      <c r="I542" s="613"/>
      <c r="J542" s="613"/>
      <c r="K542" s="613"/>
      <c r="L542" s="613"/>
      <c r="M542" s="613"/>
      <c r="N542" s="613"/>
      <c r="O542" s="613"/>
      <c r="P542" s="613"/>
      <c r="Q542" s="613"/>
      <c r="R542" s="613"/>
      <c r="S542" s="613"/>
      <c r="T542" s="613"/>
      <c r="U542" s="613"/>
      <c r="V542" s="613"/>
      <c r="W542" s="614"/>
      <c r="X542" s="611"/>
      <c r="Y542" s="611"/>
      <c r="Z542" s="611"/>
      <c r="AA542" s="179"/>
    </row>
    <row r="543" spans="1:27" s="170" customFormat="1" ht="16.5" customHeight="1">
      <c r="A543" s="554"/>
      <c r="B543" s="390"/>
      <c r="C543" s="612" t="s">
        <v>774</v>
      </c>
      <c r="D543" s="613"/>
      <c r="E543" s="613"/>
      <c r="F543" s="613"/>
      <c r="G543" s="613"/>
      <c r="H543" s="613"/>
      <c r="I543" s="613"/>
      <c r="J543" s="613"/>
      <c r="K543" s="613"/>
      <c r="L543" s="613"/>
      <c r="M543" s="613"/>
      <c r="N543" s="613"/>
      <c r="O543" s="613"/>
      <c r="P543" s="613"/>
      <c r="Q543" s="613"/>
      <c r="R543" s="613"/>
      <c r="S543" s="613"/>
      <c r="T543" s="613"/>
      <c r="U543" s="613"/>
      <c r="V543" s="613"/>
      <c r="W543" s="614"/>
      <c r="X543" s="611"/>
      <c r="Y543" s="611"/>
      <c r="Z543" s="611"/>
      <c r="AA543" s="179"/>
    </row>
    <row r="544" spans="1:27" s="170" customFormat="1" ht="16.5" customHeight="1">
      <c r="A544" s="554"/>
      <c r="B544" s="430"/>
      <c r="C544" s="698" t="s">
        <v>775</v>
      </c>
      <c r="D544" s="699"/>
      <c r="E544" s="699"/>
      <c r="F544" s="699"/>
      <c r="G544" s="699"/>
      <c r="H544" s="699"/>
      <c r="I544" s="699"/>
      <c r="J544" s="699"/>
      <c r="K544" s="699"/>
      <c r="L544" s="699"/>
      <c r="M544" s="699"/>
      <c r="N544" s="699"/>
      <c r="O544" s="699"/>
      <c r="P544" s="699"/>
      <c r="Q544" s="699"/>
      <c r="R544" s="699"/>
      <c r="S544" s="699"/>
      <c r="T544" s="699"/>
      <c r="U544" s="699"/>
      <c r="V544" s="699"/>
      <c r="W544" s="700"/>
      <c r="X544" s="696"/>
      <c r="Y544" s="696"/>
      <c r="Z544" s="696"/>
      <c r="AA544" s="179"/>
    </row>
    <row r="545" spans="1:27" s="170" customFormat="1" ht="26.25" customHeight="1">
      <c r="A545" s="554" t="s">
        <v>279</v>
      </c>
      <c r="B545" s="520" t="s">
        <v>966</v>
      </c>
      <c r="C545" s="521"/>
      <c r="D545" s="521"/>
      <c r="E545" s="521"/>
      <c r="F545" s="521"/>
      <c r="G545" s="521"/>
      <c r="H545" s="521"/>
      <c r="I545" s="521"/>
      <c r="J545" s="521"/>
      <c r="K545" s="521"/>
      <c r="L545" s="521"/>
      <c r="M545" s="521"/>
      <c r="N545" s="521"/>
      <c r="O545" s="521"/>
      <c r="P545" s="521"/>
      <c r="Q545" s="521"/>
      <c r="R545" s="521"/>
      <c r="S545" s="521"/>
      <c r="T545" s="521"/>
      <c r="U545" s="521"/>
      <c r="V545" s="521"/>
      <c r="W545" s="522"/>
      <c r="X545" s="526"/>
      <c r="Y545" s="527"/>
      <c r="Z545" s="528"/>
      <c r="AA545" s="179"/>
    </row>
    <row r="546" spans="1:27" s="170" customFormat="1" ht="26.25" customHeight="1">
      <c r="A546" s="554"/>
      <c r="B546" s="523"/>
      <c r="C546" s="524"/>
      <c r="D546" s="524"/>
      <c r="E546" s="524"/>
      <c r="F546" s="524"/>
      <c r="G546" s="524"/>
      <c r="H546" s="524"/>
      <c r="I546" s="524"/>
      <c r="J546" s="524"/>
      <c r="K546" s="524"/>
      <c r="L546" s="524"/>
      <c r="M546" s="524"/>
      <c r="N546" s="524"/>
      <c r="O546" s="524"/>
      <c r="P546" s="524"/>
      <c r="Q546" s="524"/>
      <c r="R546" s="524"/>
      <c r="S546" s="524"/>
      <c r="T546" s="524"/>
      <c r="U546" s="524"/>
      <c r="V546" s="524"/>
      <c r="W546" s="525"/>
      <c r="X546" s="529"/>
      <c r="Y546" s="530"/>
      <c r="Z546" s="531"/>
      <c r="AA546" s="179"/>
    </row>
    <row r="547" spans="1:27" s="179" customFormat="1" ht="23.25" customHeight="1">
      <c r="A547" s="587" t="s">
        <v>280</v>
      </c>
      <c r="B547" s="520" t="s">
        <v>776</v>
      </c>
      <c r="C547" s="521"/>
      <c r="D547" s="521"/>
      <c r="E547" s="521"/>
      <c r="F547" s="521"/>
      <c r="G547" s="521"/>
      <c r="H547" s="521"/>
      <c r="I547" s="521"/>
      <c r="J547" s="521"/>
      <c r="K547" s="521"/>
      <c r="L547" s="521"/>
      <c r="M547" s="521"/>
      <c r="N547" s="521"/>
      <c r="O547" s="521"/>
      <c r="P547" s="521"/>
      <c r="Q547" s="521"/>
      <c r="R547" s="521"/>
      <c r="S547" s="521"/>
      <c r="T547" s="521"/>
      <c r="U547" s="521"/>
      <c r="V547" s="521"/>
      <c r="W547" s="521"/>
      <c r="X547" s="526"/>
      <c r="Y547" s="527"/>
      <c r="Z547" s="528"/>
    </row>
    <row r="548" spans="1:27" s="343" customFormat="1" ht="23.25" customHeight="1">
      <c r="A548" s="588"/>
      <c r="B548" s="523"/>
      <c r="C548" s="524"/>
      <c r="D548" s="524"/>
      <c r="E548" s="524"/>
      <c r="F548" s="524"/>
      <c r="G548" s="524"/>
      <c r="H548" s="524"/>
      <c r="I548" s="524"/>
      <c r="J548" s="524"/>
      <c r="K548" s="524"/>
      <c r="L548" s="524"/>
      <c r="M548" s="524"/>
      <c r="N548" s="524"/>
      <c r="O548" s="524"/>
      <c r="P548" s="524"/>
      <c r="Q548" s="524"/>
      <c r="R548" s="524"/>
      <c r="S548" s="524"/>
      <c r="T548" s="524"/>
      <c r="U548" s="524"/>
      <c r="V548" s="524"/>
      <c r="W548" s="524"/>
      <c r="X548" s="529"/>
      <c r="Y548" s="530"/>
      <c r="Z548" s="531"/>
    </row>
    <row r="549" spans="1:27" s="170" customFormat="1" ht="15" customHeight="1">
      <c r="A549" s="554" t="s">
        <v>282</v>
      </c>
      <c r="B549" s="520" t="s">
        <v>777</v>
      </c>
      <c r="C549" s="521"/>
      <c r="D549" s="521"/>
      <c r="E549" s="521"/>
      <c r="F549" s="521"/>
      <c r="G549" s="521"/>
      <c r="H549" s="521"/>
      <c r="I549" s="521"/>
      <c r="J549" s="521"/>
      <c r="K549" s="521"/>
      <c r="L549" s="521"/>
      <c r="M549" s="521"/>
      <c r="N549" s="521"/>
      <c r="O549" s="521"/>
      <c r="P549" s="521"/>
      <c r="Q549" s="521"/>
      <c r="R549" s="521"/>
      <c r="S549" s="521"/>
      <c r="T549" s="521"/>
      <c r="U549" s="521"/>
      <c r="V549" s="521"/>
      <c r="W549" s="522"/>
      <c r="X549" s="526"/>
      <c r="Y549" s="527"/>
      <c r="Z549" s="528"/>
      <c r="AA549" s="179"/>
    </row>
    <row r="550" spans="1:27" s="170" customFormat="1" ht="15" customHeight="1">
      <c r="A550" s="554"/>
      <c r="B550" s="523"/>
      <c r="C550" s="524"/>
      <c r="D550" s="524"/>
      <c r="E550" s="524"/>
      <c r="F550" s="524"/>
      <c r="G550" s="524"/>
      <c r="H550" s="524"/>
      <c r="I550" s="524"/>
      <c r="J550" s="524"/>
      <c r="K550" s="524"/>
      <c r="L550" s="524"/>
      <c r="M550" s="524"/>
      <c r="N550" s="524"/>
      <c r="O550" s="524"/>
      <c r="P550" s="524"/>
      <c r="Q550" s="524"/>
      <c r="R550" s="524"/>
      <c r="S550" s="524"/>
      <c r="T550" s="524"/>
      <c r="U550" s="524"/>
      <c r="V550" s="524"/>
      <c r="W550" s="525"/>
      <c r="X550" s="529"/>
      <c r="Y550" s="530"/>
      <c r="Z550" s="531"/>
      <c r="AA550" s="179"/>
    </row>
    <row r="551" spans="1:27" s="170" customFormat="1" ht="72" customHeight="1">
      <c r="A551" s="554" t="s">
        <v>284</v>
      </c>
      <c r="B551" s="520" t="s">
        <v>778</v>
      </c>
      <c r="C551" s="521"/>
      <c r="D551" s="521"/>
      <c r="E551" s="521"/>
      <c r="F551" s="521"/>
      <c r="G551" s="521"/>
      <c r="H551" s="521"/>
      <c r="I551" s="521"/>
      <c r="J551" s="521"/>
      <c r="K551" s="521"/>
      <c r="L551" s="521"/>
      <c r="M551" s="521"/>
      <c r="N551" s="521"/>
      <c r="O551" s="521"/>
      <c r="P551" s="521"/>
      <c r="Q551" s="521"/>
      <c r="R551" s="521"/>
      <c r="S551" s="521"/>
      <c r="T551" s="521"/>
      <c r="U551" s="521"/>
      <c r="V551" s="521"/>
      <c r="W551" s="521"/>
      <c r="X551" s="697"/>
      <c r="Y551" s="697"/>
      <c r="Z551" s="697"/>
      <c r="AA551" s="179"/>
    </row>
    <row r="552" spans="1:27" s="170" customFormat="1" ht="16.5" customHeight="1">
      <c r="A552" s="554"/>
      <c r="B552" s="390"/>
      <c r="C552" s="612" t="s">
        <v>779</v>
      </c>
      <c r="D552" s="613"/>
      <c r="E552" s="613"/>
      <c r="F552" s="613"/>
      <c r="G552" s="613"/>
      <c r="H552" s="613"/>
      <c r="I552" s="613"/>
      <c r="J552" s="613"/>
      <c r="K552" s="613"/>
      <c r="L552" s="613"/>
      <c r="M552" s="613"/>
      <c r="N552" s="613"/>
      <c r="O552" s="613"/>
      <c r="P552" s="613"/>
      <c r="Q552" s="613"/>
      <c r="R552" s="613"/>
      <c r="S552" s="613"/>
      <c r="T552" s="613"/>
      <c r="U552" s="613"/>
      <c r="V552" s="613"/>
      <c r="W552" s="614"/>
      <c r="X552" s="687"/>
      <c r="Y552" s="687"/>
      <c r="Z552" s="687"/>
      <c r="AA552" s="179"/>
    </row>
    <row r="553" spans="1:27" s="170" customFormat="1" ht="16.5" customHeight="1">
      <c r="A553" s="554"/>
      <c r="B553" s="390"/>
      <c r="C553" s="612" t="s">
        <v>967</v>
      </c>
      <c r="D553" s="613"/>
      <c r="E553" s="613"/>
      <c r="F553" s="613"/>
      <c r="G553" s="613"/>
      <c r="H553" s="613"/>
      <c r="I553" s="613"/>
      <c r="J553" s="613"/>
      <c r="K553" s="613"/>
      <c r="L553" s="613"/>
      <c r="M553" s="613"/>
      <c r="N553" s="613"/>
      <c r="O553" s="613"/>
      <c r="P553" s="613"/>
      <c r="Q553" s="613"/>
      <c r="R553" s="613"/>
      <c r="S553" s="613"/>
      <c r="T553" s="613"/>
      <c r="U553" s="613"/>
      <c r="V553" s="613"/>
      <c r="W553" s="614"/>
      <c r="X553" s="611"/>
      <c r="Y553" s="611"/>
      <c r="Z553" s="611"/>
      <c r="AA553" s="179"/>
    </row>
    <row r="554" spans="1:27" s="170" customFormat="1" ht="16.5" customHeight="1">
      <c r="A554" s="554"/>
      <c r="B554" s="390"/>
      <c r="C554" s="612" t="s">
        <v>968</v>
      </c>
      <c r="D554" s="613"/>
      <c r="E554" s="613"/>
      <c r="F554" s="613"/>
      <c r="G554" s="613"/>
      <c r="H554" s="613"/>
      <c r="I554" s="613"/>
      <c r="J554" s="613"/>
      <c r="K554" s="613"/>
      <c r="L554" s="613"/>
      <c r="M554" s="613"/>
      <c r="N554" s="613"/>
      <c r="O554" s="613"/>
      <c r="P554" s="613"/>
      <c r="Q554" s="613"/>
      <c r="R554" s="613"/>
      <c r="S554" s="613"/>
      <c r="T554" s="613"/>
      <c r="U554" s="613"/>
      <c r="V554" s="613"/>
      <c r="W554" s="614"/>
      <c r="X554" s="611"/>
      <c r="Y554" s="611"/>
      <c r="Z554" s="611"/>
      <c r="AA554" s="179"/>
    </row>
    <row r="555" spans="1:27" s="170" customFormat="1" ht="16.5" customHeight="1">
      <c r="A555" s="554"/>
      <c r="B555" s="390"/>
      <c r="C555" s="612" t="s">
        <v>780</v>
      </c>
      <c r="D555" s="613"/>
      <c r="E555" s="613"/>
      <c r="F555" s="613"/>
      <c r="G555" s="613"/>
      <c r="H555" s="613"/>
      <c r="I555" s="613"/>
      <c r="J555" s="613"/>
      <c r="K555" s="613"/>
      <c r="L555" s="613"/>
      <c r="M555" s="613"/>
      <c r="N555" s="613"/>
      <c r="O555" s="613"/>
      <c r="P555" s="613"/>
      <c r="Q555" s="613"/>
      <c r="R555" s="613"/>
      <c r="S555" s="613"/>
      <c r="T555" s="613"/>
      <c r="U555" s="613"/>
      <c r="V555" s="613"/>
      <c r="W555" s="614"/>
      <c r="X555" s="611"/>
      <c r="Y555" s="611"/>
      <c r="Z555" s="611"/>
      <c r="AA555" s="179"/>
    </row>
    <row r="556" spans="1:27" s="170" customFormat="1" ht="16.5" customHeight="1">
      <c r="A556" s="554"/>
      <c r="B556" s="430"/>
      <c r="C556" s="698" t="s">
        <v>781</v>
      </c>
      <c r="D556" s="699"/>
      <c r="E556" s="699"/>
      <c r="F556" s="699"/>
      <c r="G556" s="699"/>
      <c r="H556" s="699"/>
      <c r="I556" s="699"/>
      <c r="J556" s="699"/>
      <c r="K556" s="699"/>
      <c r="L556" s="699"/>
      <c r="M556" s="699"/>
      <c r="N556" s="699"/>
      <c r="O556" s="699"/>
      <c r="P556" s="699"/>
      <c r="Q556" s="699"/>
      <c r="R556" s="699"/>
      <c r="S556" s="699"/>
      <c r="T556" s="699"/>
      <c r="U556" s="699"/>
      <c r="V556" s="699"/>
      <c r="W556" s="700"/>
      <c r="X556" s="696"/>
      <c r="Y556" s="696"/>
      <c r="Z556" s="696"/>
      <c r="AA556" s="179"/>
    </row>
    <row r="557" spans="1:27" s="175" customFormat="1" ht="4.5" customHeight="1">
      <c r="A557" s="450"/>
      <c r="B557" s="450"/>
      <c r="C557" s="450"/>
      <c r="D557" s="450"/>
      <c r="E557" s="450"/>
      <c r="F557" s="450"/>
      <c r="G557" s="450"/>
      <c r="H557" s="450"/>
      <c r="I557" s="450"/>
      <c r="J557" s="450"/>
      <c r="K557" s="450"/>
      <c r="L557" s="450"/>
      <c r="M557" s="450"/>
      <c r="N557" s="450"/>
      <c r="O557" s="450"/>
      <c r="P557" s="450"/>
      <c r="Q557" s="450"/>
      <c r="R557" s="450"/>
      <c r="S557" s="450"/>
      <c r="T557" s="450"/>
      <c r="U557" s="450"/>
      <c r="V557" s="450"/>
      <c r="W557" s="450"/>
      <c r="X557" s="450"/>
      <c r="Y557" s="197"/>
      <c r="Z557" s="197"/>
      <c r="AA557" s="197"/>
    </row>
    <row r="558" spans="1:27" s="174" customFormat="1" ht="20.100000000000001" customHeight="1">
      <c r="A558" s="177" t="s">
        <v>1002</v>
      </c>
      <c r="B558" s="194"/>
      <c r="C558" s="195"/>
      <c r="D558" s="195"/>
      <c r="E558" s="195"/>
      <c r="F558" s="195"/>
      <c r="G558" s="195"/>
      <c r="H558" s="195"/>
      <c r="I558" s="195"/>
      <c r="J558" s="196"/>
      <c r="K558" s="196"/>
      <c r="L558" s="196"/>
      <c r="M558" s="196"/>
      <c r="N558" s="196"/>
      <c r="O558" s="196"/>
      <c r="P558" s="196"/>
      <c r="Q558" s="196"/>
      <c r="R558" s="196"/>
      <c r="S558" s="196"/>
      <c r="T558" s="196"/>
      <c r="U558" s="196"/>
      <c r="V558" s="196"/>
      <c r="W558" s="196"/>
      <c r="X558" s="196"/>
      <c r="Y558" s="197"/>
      <c r="Z558" s="197"/>
      <c r="AA558" s="197"/>
    </row>
    <row r="559" spans="1:27" s="170" customFormat="1" ht="12" customHeight="1">
      <c r="A559" s="519" t="s">
        <v>217</v>
      </c>
      <c r="B559" s="918" t="s">
        <v>403</v>
      </c>
      <c r="C559" s="919"/>
      <c r="D559" s="919"/>
      <c r="E559" s="919"/>
      <c r="F559" s="919"/>
      <c r="G559" s="919"/>
      <c r="H559" s="919"/>
      <c r="I559" s="919"/>
      <c r="J559" s="919"/>
      <c r="K559" s="919"/>
      <c r="L559" s="919"/>
      <c r="M559" s="919"/>
      <c r="N559" s="919"/>
      <c r="O559" s="919"/>
      <c r="P559" s="919"/>
      <c r="Q559" s="919"/>
      <c r="R559" s="919"/>
      <c r="S559" s="919"/>
      <c r="T559" s="919"/>
      <c r="U559" s="919"/>
      <c r="V559" s="919"/>
      <c r="W559" s="920"/>
      <c r="X559" s="526"/>
      <c r="Y559" s="527"/>
      <c r="Z559" s="528"/>
      <c r="AA559" s="179"/>
    </row>
    <row r="560" spans="1:27" s="170" customFormat="1" ht="5.25" customHeight="1">
      <c r="A560" s="518"/>
      <c r="B560" s="921"/>
      <c r="C560" s="922"/>
      <c r="D560" s="922"/>
      <c r="E560" s="922"/>
      <c r="F560" s="922"/>
      <c r="G560" s="922"/>
      <c r="H560" s="922"/>
      <c r="I560" s="922"/>
      <c r="J560" s="922"/>
      <c r="K560" s="922"/>
      <c r="L560" s="922"/>
      <c r="M560" s="922"/>
      <c r="N560" s="922"/>
      <c r="O560" s="922"/>
      <c r="P560" s="922"/>
      <c r="Q560" s="922"/>
      <c r="R560" s="922"/>
      <c r="S560" s="922"/>
      <c r="T560" s="922"/>
      <c r="U560" s="922"/>
      <c r="V560" s="922"/>
      <c r="W560" s="923"/>
      <c r="X560" s="529"/>
      <c r="Y560" s="530"/>
      <c r="Z560" s="531"/>
      <c r="AA560" s="179"/>
    </row>
    <row r="561" spans="1:27" s="170" customFormat="1" ht="12" customHeight="1">
      <c r="A561" s="519" t="s">
        <v>239</v>
      </c>
      <c r="B561" s="520" t="s">
        <v>404</v>
      </c>
      <c r="C561" s="521"/>
      <c r="D561" s="521"/>
      <c r="E561" s="521"/>
      <c r="F561" s="521"/>
      <c r="G561" s="521"/>
      <c r="H561" s="521"/>
      <c r="I561" s="521"/>
      <c r="J561" s="521"/>
      <c r="K561" s="521"/>
      <c r="L561" s="521"/>
      <c r="M561" s="521"/>
      <c r="N561" s="521"/>
      <c r="O561" s="521"/>
      <c r="P561" s="521"/>
      <c r="Q561" s="521"/>
      <c r="R561" s="521"/>
      <c r="S561" s="521"/>
      <c r="T561" s="521"/>
      <c r="U561" s="521"/>
      <c r="V561" s="521"/>
      <c r="W561" s="522"/>
      <c r="X561" s="526"/>
      <c r="Y561" s="527"/>
      <c r="Z561" s="528"/>
      <c r="AA561" s="179"/>
    </row>
    <row r="562" spans="1:27" s="170" customFormat="1" ht="18" customHeight="1">
      <c r="A562" s="517"/>
      <c r="B562" s="650"/>
      <c r="C562" s="651"/>
      <c r="D562" s="651"/>
      <c r="E562" s="651"/>
      <c r="F562" s="651"/>
      <c r="G562" s="651"/>
      <c r="H562" s="651"/>
      <c r="I562" s="651"/>
      <c r="J562" s="651"/>
      <c r="K562" s="651"/>
      <c r="L562" s="651"/>
      <c r="M562" s="651"/>
      <c r="N562" s="651"/>
      <c r="O562" s="651"/>
      <c r="P562" s="651"/>
      <c r="Q562" s="651"/>
      <c r="R562" s="651"/>
      <c r="S562" s="651"/>
      <c r="T562" s="651"/>
      <c r="U562" s="651"/>
      <c r="V562" s="651"/>
      <c r="W562" s="722"/>
      <c r="X562" s="532"/>
      <c r="Y562" s="540"/>
      <c r="Z562" s="541"/>
      <c r="AA562" s="179"/>
    </row>
    <row r="563" spans="1:27" s="170" customFormat="1" ht="18.95" customHeight="1">
      <c r="A563" s="517"/>
      <c r="B563" s="390"/>
      <c r="C563" s="173" t="s">
        <v>232</v>
      </c>
      <c r="D563" s="613" t="s">
        <v>405</v>
      </c>
      <c r="E563" s="613"/>
      <c r="F563" s="613"/>
      <c r="G563" s="613"/>
      <c r="H563" s="613"/>
      <c r="I563" s="613"/>
      <c r="J563" s="613"/>
      <c r="K563" s="613"/>
      <c r="L563" s="613"/>
      <c r="M563" s="613"/>
      <c r="N563" s="613"/>
      <c r="O563" s="613"/>
      <c r="P563" s="913"/>
      <c r="Q563" s="913"/>
      <c r="R563" s="913"/>
      <c r="S563" s="913"/>
      <c r="T563" s="913"/>
      <c r="U563" s="913"/>
      <c r="V563" s="913"/>
      <c r="W563" s="913"/>
      <c r="X563" s="535"/>
      <c r="Y563" s="549"/>
      <c r="Z563" s="550"/>
      <c r="AA563" s="179"/>
    </row>
    <row r="564" spans="1:27" s="170" customFormat="1" ht="18.95" customHeight="1">
      <c r="A564" s="517"/>
      <c r="B564" s="390"/>
      <c r="C564" s="173" t="s">
        <v>233</v>
      </c>
      <c r="D564" s="613" t="s">
        <v>406</v>
      </c>
      <c r="E564" s="613"/>
      <c r="F564" s="613"/>
      <c r="G564" s="613"/>
      <c r="H564" s="613"/>
      <c r="I564" s="613"/>
      <c r="J564" s="613"/>
      <c r="K564" s="613"/>
      <c r="L564" s="613"/>
      <c r="M564" s="613"/>
      <c r="N564" s="613"/>
      <c r="O564" s="613"/>
      <c r="P564" s="913"/>
      <c r="Q564" s="913"/>
      <c r="R564" s="913"/>
      <c r="S564" s="913"/>
      <c r="T564" s="913"/>
      <c r="U564" s="913"/>
      <c r="V564" s="913"/>
      <c r="W564" s="913"/>
      <c r="X564" s="535"/>
      <c r="Y564" s="549"/>
      <c r="Z564" s="550"/>
      <c r="AA564" s="179"/>
    </row>
    <row r="565" spans="1:27" s="170" customFormat="1" ht="18.95" customHeight="1">
      <c r="A565" s="517"/>
      <c r="B565" s="390"/>
      <c r="C565" s="173" t="s">
        <v>235</v>
      </c>
      <c r="D565" s="613" t="s">
        <v>407</v>
      </c>
      <c r="E565" s="613"/>
      <c r="F565" s="613"/>
      <c r="G565" s="613"/>
      <c r="H565" s="613"/>
      <c r="I565" s="613"/>
      <c r="J565" s="613"/>
      <c r="K565" s="613"/>
      <c r="L565" s="613"/>
      <c r="M565" s="613"/>
      <c r="N565" s="613"/>
      <c r="O565" s="613"/>
      <c r="P565" s="913"/>
      <c r="Q565" s="913"/>
      <c r="R565" s="913"/>
      <c r="S565" s="913"/>
      <c r="T565" s="913"/>
      <c r="U565" s="913"/>
      <c r="V565" s="913"/>
      <c r="W565" s="913"/>
      <c r="X565" s="535"/>
      <c r="Y565" s="549"/>
      <c r="Z565" s="550"/>
      <c r="AA565" s="179"/>
    </row>
    <row r="566" spans="1:27" s="170" customFormat="1" ht="18.95" customHeight="1">
      <c r="A566" s="517"/>
      <c r="B566" s="390"/>
      <c r="C566" s="173" t="s">
        <v>267</v>
      </c>
      <c r="D566" s="613" t="s">
        <v>408</v>
      </c>
      <c r="E566" s="613"/>
      <c r="F566" s="613"/>
      <c r="G566" s="613"/>
      <c r="H566" s="613"/>
      <c r="I566" s="613"/>
      <c r="J566" s="613"/>
      <c r="K566" s="613"/>
      <c r="L566" s="613"/>
      <c r="M566" s="613"/>
      <c r="N566" s="613"/>
      <c r="O566" s="613"/>
      <c r="P566" s="913"/>
      <c r="Q566" s="913"/>
      <c r="R566" s="913"/>
      <c r="S566" s="913"/>
      <c r="T566" s="913"/>
      <c r="U566" s="913"/>
      <c r="V566" s="913"/>
      <c r="W566" s="913"/>
      <c r="X566" s="535"/>
      <c r="Y566" s="549"/>
      <c r="Z566" s="550"/>
      <c r="AA566" s="179"/>
    </row>
    <row r="567" spans="1:27" s="170" customFormat="1" ht="18.95" customHeight="1">
      <c r="A567" s="517"/>
      <c r="B567" s="390"/>
      <c r="C567" s="173" t="s">
        <v>269</v>
      </c>
      <c r="D567" s="613" t="s">
        <v>409</v>
      </c>
      <c r="E567" s="613"/>
      <c r="F567" s="613"/>
      <c r="G567" s="613"/>
      <c r="H567" s="613"/>
      <c r="I567" s="613"/>
      <c r="J567" s="613"/>
      <c r="K567" s="613"/>
      <c r="L567" s="613"/>
      <c r="M567" s="613"/>
      <c r="N567" s="613"/>
      <c r="O567" s="613"/>
      <c r="P567" s="913"/>
      <c r="Q567" s="913"/>
      <c r="R567" s="913"/>
      <c r="S567" s="913"/>
      <c r="T567" s="913"/>
      <c r="U567" s="913"/>
      <c r="V567" s="913"/>
      <c r="W567" s="913"/>
      <c r="X567" s="535"/>
      <c r="Y567" s="549"/>
      <c r="Z567" s="550"/>
      <c r="AA567" s="179"/>
    </row>
    <row r="568" spans="1:27" s="170" customFormat="1" ht="18.95" customHeight="1">
      <c r="A568" s="518"/>
      <c r="B568" s="430"/>
      <c r="C568" s="431" t="s">
        <v>271</v>
      </c>
      <c r="D568" s="699" t="s">
        <v>410</v>
      </c>
      <c r="E568" s="699"/>
      <c r="F568" s="699"/>
      <c r="G568" s="699"/>
      <c r="H568" s="699"/>
      <c r="I568" s="699"/>
      <c r="J568" s="699"/>
      <c r="K568" s="699"/>
      <c r="L568" s="699"/>
      <c r="M568" s="699"/>
      <c r="N568" s="699"/>
      <c r="O568" s="699"/>
      <c r="P568" s="914"/>
      <c r="Q568" s="914"/>
      <c r="R568" s="914"/>
      <c r="S568" s="914"/>
      <c r="T568" s="914"/>
      <c r="U568" s="914"/>
      <c r="V568" s="914"/>
      <c r="W568" s="914"/>
      <c r="X568" s="529"/>
      <c r="Y568" s="552"/>
      <c r="Z568" s="553"/>
      <c r="AA568" s="179"/>
    </row>
    <row r="569" spans="1:27" s="170" customFormat="1" ht="18.95" customHeight="1">
      <c r="A569" s="434"/>
      <c r="B569" s="382"/>
      <c r="C569" s="434"/>
      <c r="D569" s="379"/>
      <c r="E569" s="379"/>
      <c r="F569" s="379"/>
      <c r="G569" s="379"/>
      <c r="H569" s="379"/>
      <c r="I569" s="379"/>
      <c r="J569" s="379"/>
      <c r="K569" s="379"/>
      <c r="L569" s="379"/>
      <c r="M569" s="379"/>
      <c r="N569" s="379"/>
      <c r="O569" s="379"/>
      <c r="P569" s="465"/>
      <c r="Q569" s="465"/>
      <c r="R569" s="465"/>
      <c r="S569" s="465"/>
      <c r="T569" s="465"/>
      <c r="U569" s="465"/>
      <c r="V569" s="465"/>
      <c r="W569" s="465"/>
      <c r="X569" s="380"/>
      <c r="Y569" s="466"/>
      <c r="Z569" s="466"/>
      <c r="AA569" s="179"/>
    </row>
    <row r="570" spans="1:27" s="175" customFormat="1" ht="12.75" customHeight="1">
      <c r="A570" s="450"/>
      <c r="B570" s="450"/>
      <c r="C570" s="450"/>
      <c r="D570" s="450"/>
      <c r="E570" s="450"/>
      <c r="F570" s="450"/>
      <c r="G570" s="450"/>
      <c r="H570" s="450"/>
      <c r="I570" s="450"/>
      <c r="J570" s="450"/>
      <c r="K570" s="450"/>
      <c r="L570" s="450"/>
      <c r="M570" s="450"/>
      <c r="N570" s="450"/>
      <c r="O570" s="450"/>
      <c r="P570" s="450"/>
      <c r="Q570" s="450"/>
      <c r="R570" s="450"/>
      <c r="S570" s="450"/>
      <c r="T570" s="450"/>
      <c r="U570" s="450"/>
      <c r="V570" s="450"/>
      <c r="W570" s="450"/>
      <c r="X570" s="450"/>
      <c r="Y570" s="424"/>
      <c r="Z570" s="424"/>
      <c r="AA570" s="424"/>
    </row>
    <row r="571" spans="1:27" s="175" customFormat="1" ht="12.95" customHeight="1">
      <c r="A571" s="450"/>
      <c r="B571" s="450"/>
      <c r="C571" s="450"/>
      <c r="D571" s="450"/>
      <c r="E571" s="450"/>
      <c r="F571" s="450"/>
      <c r="G571" s="450"/>
      <c r="H571" s="450"/>
      <c r="I571" s="450"/>
      <c r="J571" s="450"/>
      <c r="K571" s="450"/>
      <c r="L571" s="450"/>
      <c r="M571" s="450"/>
      <c r="N571" s="450"/>
      <c r="O571" s="450"/>
      <c r="P571" s="450"/>
      <c r="Q571" s="450"/>
      <c r="R571" s="450"/>
      <c r="S571" s="450"/>
      <c r="T571" s="450"/>
      <c r="U571" s="450"/>
      <c r="V571" s="450"/>
      <c r="W571" s="450"/>
      <c r="X571" s="450"/>
      <c r="Y571" s="197"/>
      <c r="Z571" s="197"/>
      <c r="AA571" s="197"/>
    </row>
    <row r="572" spans="1:27" s="175" customFormat="1" ht="12.95" customHeight="1">
      <c r="A572" s="450"/>
      <c r="B572" s="450"/>
      <c r="C572" s="450"/>
      <c r="D572" s="450"/>
      <c r="E572" s="450"/>
      <c r="F572" s="450"/>
      <c r="G572" s="450"/>
      <c r="H572" s="450"/>
      <c r="I572" s="450"/>
      <c r="J572" s="450"/>
      <c r="K572" s="450"/>
      <c r="L572" s="450"/>
      <c r="M572" s="450"/>
      <c r="N572" s="450"/>
      <c r="O572" s="450"/>
      <c r="P572" s="450"/>
      <c r="Q572" s="450"/>
      <c r="R572" s="450"/>
      <c r="S572" s="450"/>
      <c r="T572" s="450"/>
      <c r="U572" s="450"/>
      <c r="V572" s="450"/>
      <c r="W572" s="450"/>
      <c r="X572" s="450"/>
      <c r="Y572" s="197"/>
      <c r="Z572" s="197"/>
      <c r="AA572" s="197"/>
    </row>
    <row r="573" spans="1:27" s="175" customFormat="1" ht="12.95" customHeight="1">
      <c r="A573" s="450"/>
      <c r="B573" s="450"/>
      <c r="C573" s="450"/>
      <c r="D573" s="450"/>
      <c r="E573" s="450"/>
      <c r="F573" s="450"/>
      <c r="G573" s="450"/>
      <c r="H573" s="450"/>
      <c r="I573" s="450"/>
      <c r="J573" s="450"/>
      <c r="K573" s="450"/>
      <c r="L573" s="450"/>
      <c r="M573" s="450"/>
      <c r="N573" s="450"/>
      <c r="O573" s="450"/>
      <c r="P573" s="450"/>
      <c r="Q573" s="450"/>
      <c r="R573" s="450"/>
      <c r="S573" s="450"/>
      <c r="T573" s="450"/>
      <c r="U573" s="450"/>
      <c r="V573" s="450"/>
      <c r="W573" s="450"/>
      <c r="X573" s="450"/>
      <c r="Y573" s="197"/>
      <c r="Z573" s="197"/>
      <c r="AA573" s="197"/>
    </row>
    <row r="574" spans="1:27" s="169" customFormat="1" ht="5.25" customHeight="1">
      <c r="A574" s="467"/>
      <c r="B574" s="468"/>
      <c r="C574" s="468"/>
      <c r="D574" s="468"/>
      <c r="E574" s="427"/>
      <c r="F574" s="427"/>
      <c r="G574" s="427"/>
      <c r="H574" s="427"/>
      <c r="I574" s="427"/>
      <c r="J574" s="427"/>
      <c r="K574" s="427"/>
      <c r="L574" s="427"/>
      <c r="M574" s="427"/>
      <c r="N574" s="427"/>
      <c r="O574" s="427"/>
      <c r="P574" s="427"/>
      <c r="Q574" s="427"/>
      <c r="R574" s="427"/>
      <c r="S574" s="427"/>
      <c r="T574" s="427"/>
      <c r="U574" s="427"/>
      <c r="V574" s="427"/>
      <c r="W574" s="427"/>
      <c r="X574" s="427"/>
      <c r="Y574" s="197"/>
      <c r="Z574" s="197"/>
      <c r="AA574" s="197"/>
    </row>
    <row r="575" spans="1:27" s="178" customFormat="1" ht="18" customHeight="1">
      <c r="A575" s="177" t="s">
        <v>839</v>
      </c>
      <c r="B575" s="194"/>
      <c r="C575" s="195"/>
      <c r="D575" s="195"/>
      <c r="E575" s="195"/>
      <c r="F575" s="195"/>
      <c r="G575" s="195"/>
      <c r="H575" s="195"/>
      <c r="I575" s="195"/>
      <c r="J575" s="196"/>
      <c r="K575" s="196"/>
      <c r="L575" s="196"/>
      <c r="M575" s="196"/>
      <c r="N575" s="196"/>
      <c r="O575" s="196"/>
      <c r="P575" s="196"/>
      <c r="Q575" s="196"/>
      <c r="R575" s="196"/>
      <c r="S575" s="196"/>
      <c r="T575" s="196"/>
      <c r="U575" s="196"/>
      <c r="V575" s="196"/>
      <c r="W575" s="196"/>
      <c r="X575" s="196"/>
      <c r="Y575" s="197"/>
      <c r="Z575" s="197"/>
      <c r="AA575" s="197"/>
    </row>
    <row r="576" spans="1:27" s="170" customFormat="1" ht="19.5" customHeight="1">
      <c r="A576" s="587" t="s">
        <v>217</v>
      </c>
      <c r="B576" s="520" t="s">
        <v>411</v>
      </c>
      <c r="C576" s="596"/>
      <c r="D576" s="596"/>
      <c r="E576" s="596"/>
      <c r="F576" s="596"/>
      <c r="G576" s="596"/>
      <c r="H576" s="596"/>
      <c r="I576" s="596"/>
      <c r="J576" s="596"/>
      <c r="K576" s="596"/>
      <c r="L576" s="596"/>
      <c r="M576" s="596"/>
      <c r="N576" s="596"/>
      <c r="O576" s="596"/>
      <c r="P576" s="596"/>
      <c r="Q576" s="596"/>
      <c r="R576" s="596"/>
      <c r="S576" s="596"/>
      <c r="T576" s="596"/>
      <c r="U576" s="596"/>
      <c r="V576" s="596"/>
      <c r="W576" s="597"/>
      <c r="X576" s="526"/>
      <c r="Y576" s="527"/>
      <c r="Z576" s="528"/>
      <c r="AA576" s="179"/>
    </row>
    <row r="577" spans="1:27" s="170" customFormat="1" ht="19.5" customHeight="1">
      <c r="A577" s="662"/>
      <c r="B577" s="826"/>
      <c r="C577" s="789"/>
      <c r="D577" s="789"/>
      <c r="E577" s="789"/>
      <c r="F577" s="789"/>
      <c r="G577" s="789"/>
      <c r="H577" s="789"/>
      <c r="I577" s="789"/>
      <c r="J577" s="789"/>
      <c r="K577" s="789"/>
      <c r="L577" s="789"/>
      <c r="M577" s="789"/>
      <c r="N577" s="789"/>
      <c r="O577" s="789"/>
      <c r="P577" s="789"/>
      <c r="Q577" s="789"/>
      <c r="R577" s="789"/>
      <c r="S577" s="789"/>
      <c r="T577" s="789"/>
      <c r="U577" s="789"/>
      <c r="V577" s="789"/>
      <c r="W577" s="790"/>
      <c r="X577" s="532"/>
      <c r="Y577" s="540"/>
      <c r="Z577" s="541"/>
      <c r="AA577" s="179"/>
    </row>
    <row r="578" spans="1:27" s="170" customFormat="1" ht="23.25" customHeight="1">
      <c r="A578" s="662"/>
      <c r="B578" s="915" t="s">
        <v>412</v>
      </c>
      <c r="C578" s="916"/>
      <c r="D578" s="916"/>
      <c r="E578" s="916"/>
      <c r="F578" s="916"/>
      <c r="G578" s="916"/>
      <c r="H578" s="916"/>
      <c r="I578" s="916"/>
      <c r="J578" s="916"/>
      <c r="K578" s="916"/>
      <c r="L578" s="916"/>
      <c r="M578" s="916"/>
      <c r="N578" s="916"/>
      <c r="O578" s="916"/>
      <c r="P578" s="916"/>
      <c r="Q578" s="916"/>
      <c r="R578" s="916"/>
      <c r="S578" s="916"/>
      <c r="T578" s="916"/>
      <c r="U578" s="916"/>
      <c r="V578" s="916"/>
      <c r="W578" s="917"/>
      <c r="X578" s="532"/>
      <c r="Y578" s="540"/>
      <c r="Z578" s="541"/>
      <c r="AA578" s="179"/>
    </row>
    <row r="579" spans="1:27" s="170" customFormat="1" ht="33" customHeight="1">
      <c r="A579" s="662"/>
      <c r="B579" s="650" t="s">
        <v>413</v>
      </c>
      <c r="C579" s="789"/>
      <c r="D579" s="789"/>
      <c r="E579" s="789"/>
      <c r="F579" s="789"/>
      <c r="G579" s="789"/>
      <c r="H579" s="789"/>
      <c r="I579" s="789"/>
      <c r="J579" s="789"/>
      <c r="K579" s="789"/>
      <c r="L579" s="789"/>
      <c r="M579" s="789"/>
      <c r="N579" s="789"/>
      <c r="O579" s="789"/>
      <c r="P579" s="789"/>
      <c r="Q579" s="789"/>
      <c r="R579" s="789"/>
      <c r="S579" s="789"/>
      <c r="T579" s="789"/>
      <c r="U579" s="789"/>
      <c r="V579" s="789"/>
      <c r="W579" s="790"/>
      <c r="X579" s="532"/>
      <c r="Y579" s="540"/>
      <c r="Z579" s="541"/>
      <c r="AA579" s="179"/>
    </row>
    <row r="580" spans="1:27" s="170" customFormat="1" ht="33.75" customHeight="1">
      <c r="A580" s="662"/>
      <c r="B580" s="523" t="s">
        <v>414</v>
      </c>
      <c r="C580" s="679"/>
      <c r="D580" s="679"/>
      <c r="E580" s="679"/>
      <c r="F580" s="679"/>
      <c r="G580" s="679"/>
      <c r="H580" s="679"/>
      <c r="I580" s="679"/>
      <c r="J580" s="679"/>
      <c r="K580" s="679"/>
      <c r="L580" s="679"/>
      <c r="M580" s="679"/>
      <c r="N580" s="679"/>
      <c r="O580" s="679"/>
      <c r="P580" s="679"/>
      <c r="Q580" s="679"/>
      <c r="R580" s="679"/>
      <c r="S580" s="679"/>
      <c r="T580" s="679"/>
      <c r="U580" s="679"/>
      <c r="V580" s="679"/>
      <c r="W580" s="680"/>
      <c r="X580" s="529"/>
      <c r="Y580" s="530"/>
      <c r="Z580" s="531"/>
      <c r="AA580" s="179"/>
    </row>
    <row r="581" spans="1:27" s="170" customFormat="1" ht="29.25" customHeight="1">
      <c r="A581" s="587" t="s">
        <v>239</v>
      </c>
      <c r="B581" s="520" t="s">
        <v>415</v>
      </c>
      <c r="C581" s="596"/>
      <c r="D581" s="596"/>
      <c r="E581" s="596"/>
      <c r="F581" s="596"/>
      <c r="G581" s="596"/>
      <c r="H581" s="596"/>
      <c r="I581" s="596"/>
      <c r="J581" s="596"/>
      <c r="K581" s="596"/>
      <c r="L581" s="596"/>
      <c r="M581" s="596"/>
      <c r="N581" s="596"/>
      <c r="O581" s="596"/>
      <c r="P581" s="596"/>
      <c r="Q581" s="596"/>
      <c r="R581" s="596"/>
      <c r="S581" s="596"/>
      <c r="T581" s="596"/>
      <c r="U581" s="596"/>
      <c r="V581" s="596"/>
      <c r="W581" s="597"/>
      <c r="X581" s="526"/>
      <c r="Y581" s="527"/>
      <c r="Z581" s="528"/>
      <c r="AA581" s="179"/>
    </row>
    <row r="582" spans="1:27" s="170" customFormat="1" ht="17.25" customHeight="1">
      <c r="A582" s="662"/>
      <c r="B582" s="378" t="s">
        <v>232</v>
      </c>
      <c r="C582" s="651" t="s">
        <v>416</v>
      </c>
      <c r="D582" s="789"/>
      <c r="E582" s="789"/>
      <c r="F582" s="789"/>
      <c r="G582" s="789"/>
      <c r="H582" s="789"/>
      <c r="I582" s="789"/>
      <c r="J582" s="789"/>
      <c r="K582" s="789"/>
      <c r="L582" s="789"/>
      <c r="M582" s="789"/>
      <c r="N582" s="789"/>
      <c r="O582" s="789"/>
      <c r="P582" s="789"/>
      <c r="Q582" s="789"/>
      <c r="R582" s="789"/>
      <c r="S582" s="789"/>
      <c r="T582" s="789"/>
      <c r="U582" s="789"/>
      <c r="V582" s="789"/>
      <c r="W582" s="790"/>
      <c r="X582" s="532"/>
      <c r="Y582" s="540"/>
      <c r="Z582" s="541"/>
      <c r="AA582" s="179"/>
    </row>
    <row r="583" spans="1:27" s="170" customFormat="1" ht="17.25" customHeight="1">
      <c r="A583" s="662"/>
      <c r="B583" s="378" t="s">
        <v>233</v>
      </c>
      <c r="C583" s="651" t="s">
        <v>417</v>
      </c>
      <c r="D583" s="789"/>
      <c r="E583" s="789"/>
      <c r="F583" s="789"/>
      <c r="G583" s="789"/>
      <c r="H583" s="789"/>
      <c r="I583" s="789"/>
      <c r="J583" s="789"/>
      <c r="K583" s="789"/>
      <c r="L583" s="789"/>
      <c r="M583" s="789"/>
      <c r="N583" s="789"/>
      <c r="O583" s="789"/>
      <c r="P583" s="789"/>
      <c r="Q583" s="789"/>
      <c r="R583" s="789"/>
      <c r="S583" s="789"/>
      <c r="T583" s="789"/>
      <c r="U583" s="789"/>
      <c r="V583" s="789"/>
      <c r="W583" s="790"/>
      <c r="X583" s="532"/>
      <c r="Y583" s="540"/>
      <c r="Z583" s="541"/>
      <c r="AA583" s="179"/>
    </row>
    <row r="584" spans="1:27" s="170" customFormat="1" ht="17.25" customHeight="1">
      <c r="A584" s="662"/>
      <c r="B584" s="378" t="s">
        <v>235</v>
      </c>
      <c r="C584" s="651" t="s">
        <v>418</v>
      </c>
      <c r="D584" s="789"/>
      <c r="E584" s="789"/>
      <c r="F584" s="789"/>
      <c r="G584" s="789"/>
      <c r="H584" s="789"/>
      <c r="I584" s="789"/>
      <c r="J584" s="789"/>
      <c r="K584" s="789"/>
      <c r="L584" s="789"/>
      <c r="M584" s="789"/>
      <c r="N584" s="789"/>
      <c r="O584" s="789"/>
      <c r="P584" s="789"/>
      <c r="Q584" s="789"/>
      <c r="R584" s="789"/>
      <c r="S584" s="789"/>
      <c r="T584" s="789"/>
      <c r="U584" s="789"/>
      <c r="V584" s="789"/>
      <c r="W584" s="790"/>
      <c r="X584" s="532"/>
      <c r="Y584" s="540"/>
      <c r="Z584" s="541"/>
      <c r="AA584" s="179"/>
    </row>
    <row r="585" spans="1:27" s="170" customFormat="1" ht="17.25" customHeight="1">
      <c r="A585" s="662"/>
      <c r="B585" s="378" t="s">
        <v>267</v>
      </c>
      <c r="C585" s="524" t="s">
        <v>419</v>
      </c>
      <c r="D585" s="679"/>
      <c r="E585" s="679"/>
      <c r="F585" s="679"/>
      <c r="G585" s="679"/>
      <c r="H585" s="679"/>
      <c r="I585" s="679"/>
      <c r="J585" s="679"/>
      <c r="K585" s="679"/>
      <c r="L585" s="679"/>
      <c r="M585" s="679"/>
      <c r="N585" s="679"/>
      <c r="O585" s="679"/>
      <c r="P585" s="679"/>
      <c r="Q585" s="679"/>
      <c r="R585" s="679"/>
      <c r="S585" s="679"/>
      <c r="T585" s="679"/>
      <c r="U585" s="679"/>
      <c r="V585" s="679"/>
      <c r="W585" s="680"/>
      <c r="X585" s="532"/>
      <c r="Y585" s="540"/>
      <c r="Z585" s="541"/>
      <c r="AA585" s="179"/>
    </row>
    <row r="586" spans="1:27" s="170" customFormat="1" ht="15" customHeight="1">
      <c r="A586" s="587" t="s">
        <v>245</v>
      </c>
      <c r="B586" s="520" t="s">
        <v>420</v>
      </c>
      <c r="C586" s="521"/>
      <c r="D586" s="521"/>
      <c r="E586" s="521"/>
      <c r="F586" s="521"/>
      <c r="G586" s="521"/>
      <c r="H586" s="521"/>
      <c r="I586" s="521"/>
      <c r="J586" s="521"/>
      <c r="K586" s="521"/>
      <c r="L586" s="521"/>
      <c r="M586" s="521"/>
      <c r="N586" s="521"/>
      <c r="O586" s="521"/>
      <c r="P586" s="521"/>
      <c r="Q586" s="521"/>
      <c r="R586" s="521"/>
      <c r="S586" s="521"/>
      <c r="T586" s="521"/>
      <c r="U586" s="521"/>
      <c r="V586" s="521"/>
      <c r="W586" s="522"/>
      <c r="X586" s="526"/>
      <c r="Y586" s="527"/>
      <c r="Z586" s="528"/>
      <c r="AA586" s="179"/>
    </row>
    <row r="587" spans="1:27" s="170" customFormat="1" ht="15" customHeight="1">
      <c r="A587" s="662"/>
      <c r="B587" s="523"/>
      <c r="C587" s="524"/>
      <c r="D587" s="524"/>
      <c r="E587" s="524"/>
      <c r="F587" s="524"/>
      <c r="G587" s="524"/>
      <c r="H587" s="524"/>
      <c r="I587" s="524"/>
      <c r="J587" s="524"/>
      <c r="K587" s="524"/>
      <c r="L587" s="524"/>
      <c r="M587" s="524"/>
      <c r="N587" s="524"/>
      <c r="O587" s="524"/>
      <c r="P587" s="524"/>
      <c r="Q587" s="524"/>
      <c r="R587" s="524"/>
      <c r="S587" s="524"/>
      <c r="T587" s="524"/>
      <c r="U587" s="524"/>
      <c r="V587" s="524"/>
      <c r="W587" s="525"/>
      <c r="X587" s="529"/>
      <c r="Y587" s="530"/>
      <c r="Z587" s="531"/>
      <c r="AA587" s="179"/>
    </row>
    <row r="588" spans="1:27" s="170" customFormat="1" ht="21.75" customHeight="1">
      <c r="A588" s="587" t="s">
        <v>279</v>
      </c>
      <c r="B588" s="520" t="s">
        <v>421</v>
      </c>
      <c r="C588" s="521"/>
      <c r="D588" s="521"/>
      <c r="E588" s="521"/>
      <c r="F588" s="521"/>
      <c r="G588" s="521"/>
      <c r="H588" s="521"/>
      <c r="I588" s="521"/>
      <c r="J588" s="521"/>
      <c r="K588" s="521"/>
      <c r="L588" s="521"/>
      <c r="M588" s="521"/>
      <c r="N588" s="521"/>
      <c r="O588" s="521"/>
      <c r="P588" s="521"/>
      <c r="Q588" s="521"/>
      <c r="R588" s="521"/>
      <c r="S588" s="521"/>
      <c r="T588" s="521"/>
      <c r="U588" s="521"/>
      <c r="V588" s="521"/>
      <c r="W588" s="522"/>
      <c r="X588" s="526"/>
      <c r="Y588" s="527"/>
      <c r="Z588" s="528"/>
      <c r="AA588" s="179"/>
    </row>
    <row r="589" spans="1:27" s="170" customFormat="1" ht="21.75" customHeight="1">
      <c r="A589" s="662"/>
      <c r="B589" s="523"/>
      <c r="C589" s="524"/>
      <c r="D589" s="524"/>
      <c r="E589" s="524"/>
      <c r="F589" s="524"/>
      <c r="G589" s="524"/>
      <c r="H589" s="524"/>
      <c r="I589" s="524"/>
      <c r="J589" s="524"/>
      <c r="K589" s="524"/>
      <c r="L589" s="524"/>
      <c r="M589" s="524"/>
      <c r="N589" s="524"/>
      <c r="O589" s="524"/>
      <c r="P589" s="524"/>
      <c r="Q589" s="524"/>
      <c r="R589" s="524"/>
      <c r="S589" s="524"/>
      <c r="T589" s="524"/>
      <c r="U589" s="524"/>
      <c r="V589" s="524"/>
      <c r="W589" s="525"/>
      <c r="X589" s="529"/>
      <c r="Y589" s="530"/>
      <c r="Z589" s="531"/>
      <c r="AA589" s="179"/>
    </row>
    <row r="590" spans="1:27" s="170" customFormat="1" ht="15" customHeight="1">
      <c r="A590" s="587" t="s">
        <v>280</v>
      </c>
      <c r="B590" s="520" t="s">
        <v>422</v>
      </c>
      <c r="C590" s="521"/>
      <c r="D590" s="521"/>
      <c r="E590" s="521"/>
      <c r="F590" s="521"/>
      <c r="G590" s="521"/>
      <c r="H590" s="521"/>
      <c r="I590" s="521"/>
      <c r="J590" s="521"/>
      <c r="K590" s="521"/>
      <c r="L590" s="521"/>
      <c r="M590" s="521"/>
      <c r="N590" s="521"/>
      <c r="O590" s="521"/>
      <c r="P590" s="521"/>
      <c r="Q590" s="521"/>
      <c r="R590" s="521"/>
      <c r="S590" s="521"/>
      <c r="T590" s="521"/>
      <c r="U590" s="521"/>
      <c r="V590" s="521"/>
      <c r="W590" s="522"/>
      <c r="X590" s="526"/>
      <c r="Y590" s="527"/>
      <c r="Z590" s="528"/>
      <c r="AA590" s="179"/>
    </row>
    <row r="591" spans="1:27" s="170" customFormat="1" ht="15" customHeight="1">
      <c r="A591" s="662"/>
      <c r="B591" s="523"/>
      <c r="C591" s="524"/>
      <c r="D591" s="524"/>
      <c r="E591" s="524"/>
      <c r="F591" s="524"/>
      <c r="G591" s="524"/>
      <c r="H591" s="524"/>
      <c r="I591" s="524"/>
      <c r="J591" s="524"/>
      <c r="K591" s="524"/>
      <c r="L591" s="524"/>
      <c r="M591" s="524"/>
      <c r="N591" s="524"/>
      <c r="O591" s="524"/>
      <c r="P591" s="524"/>
      <c r="Q591" s="524"/>
      <c r="R591" s="524"/>
      <c r="S591" s="524"/>
      <c r="T591" s="524"/>
      <c r="U591" s="524"/>
      <c r="V591" s="524"/>
      <c r="W591" s="525"/>
      <c r="X591" s="529"/>
      <c r="Y591" s="530"/>
      <c r="Z591" s="531"/>
      <c r="AA591" s="179"/>
    </row>
    <row r="592" spans="1:27" s="170" customFormat="1" ht="15" customHeight="1">
      <c r="A592" s="587" t="s">
        <v>282</v>
      </c>
      <c r="B592" s="520" t="s">
        <v>423</v>
      </c>
      <c r="C592" s="521"/>
      <c r="D592" s="521"/>
      <c r="E592" s="521"/>
      <c r="F592" s="521"/>
      <c r="G592" s="521"/>
      <c r="H592" s="521"/>
      <c r="I592" s="521"/>
      <c r="J592" s="521"/>
      <c r="K592" s="521"/>
      <c r="L592" s="521"/>
      <c r="M592" s="521"/>
      <c r="N592" s="521"/>
      <c r="O592" s="521"/>
      <c r="P592" s="521"/>
      <c r="Q592" s="521"/>
      <c r="R592" s="521"/>
      <c r="S592" s="521"/>
      <c r="T592" s="521"/>
      <c r="U592" s="521"/>
      <c r="V592" s="521"/>
      <c r="W592" s="522"/>
      <c r="X592" s="526"/>
      <c r="Y592" s="527"/>
      <c r="Z592" s="528"/>
      <c r="AA592" s="179"/>
    </row>
    <row r="593" spans="1:27" s="170" customFormat="1" ht="15" customHeight="1">
      <c r="A593" s="662"/>
      <c r="B593" s="523"/>
      <c r="C593" s="524"/>
      <c r="D593" s="524"/>
      <c r="E593" s="524"/>
      <c r="F593" s="524"/>
      <c r="G593" s="524"/>
      <c r="H593" s="524"/>
      <c r="I593" s="524"/>
      <c r="J593" s="524"/>
      <c r="K593" s="524"/>
      <c r="L593" s="524"/>
      <c r="M593" s="524"/>
      <c r="N593" s="524"/>
      <c r="O593" s="524"/>
      <c r="P593" s="524"/>
      <c r="Q593" s="524"/>
      <c r="R593" s="524"/>
      <c r="S593" s="524"/>
      <c r="T593" s="524"/>
      <c r="U593" s="524"/>
      <c r="V593" s="524"/>
      <c r="W593" s="525"/>
      <c r="X593" s="529"/>
      <c r="Y593" s="530"/>
      <c r="Z593" s="531"/>
      <c r="AA593" s="179"/>
    </row>
    <row r="594" spans="1:27" s="170" customFormat="1" ht="14.25" customHeight="1">
      <c r="A594" s="587" t="s">
        <v>284</v>
      </c>
      <c r="B594" s="520" t="s">
        <v>424</v>
      </c>
      <c r="C594" s="521"/>
      <c r="D594" s="521"/>
      <c r="E594" s="521"/>
      <c r="F594" s="521"/>
      <c r="G594" s="521"/>
      <c r="H594" s="521"/>
      <c r="I594" s="521"/>
      <c r="J594" s="521"/>
      <c r="K594" s="521"/>
      <c r="L594" s="521"/>
      <c r="M594" s="521"/>
      <c r="N594" s="521"/>
      <c r="O594" s="521"/>
      <c r="P594" s="521"/>
      <c r="Q594" s="521"/>
      <c r="R594" s="521"/>
      <c r="S594" s="521"/>
      <c r="T594" s="521"/>
      <c r="U594" s="521"/>
      <c r="V594" s="521"/>
      <c r="W594" s="522"/>
      <c r="X594" s="526"/>
      <c r="Y594" s="527"/>
      <c r="Z594" s="528"/>
      <c r="AA594" s="179"/>
    </row>
    <row r="595" spans="1:27" s="170" customFormat="1" ht="14.25" customHeight="1">
      <c r="A595" s="588"/>
      <c r="B595" s="523"/>
      <c r="C595" s="524"/>
      <c r="D595" s="524"/>
      <c r="E595" s="524"/>
      <c r="F595" s="524"/>
      <c r="G595" s="524"/>
      <c r="H595" s="524"/>
      <c r="I595" s="524"/>
      <c r="J595" s="524"/>
      <c r="K595" s="524"/>
      <c r="L595" s="524"/>
      <c r="M595" s="524"/>
      <c r="N595" s="524"/>
      <c r="O595" s="524"/>
      <c r="P595" s="524"/>
      <c r="Q595" s="524"/>
      <c r="R595" s="524"/>
      <c r="S595" s="524"/>
      <c r="T595" s="524"/>
      <c r="U595" s="524"/>
      <c r="V595" s="524"/>
      <c r="W595" s="525"/>
      <c r="X595" s="529"/>
      <c r="Y595" s="530"/>
      <c r="Z595" s="531"/>
      <c r="AA595" s="179"/>
    </row>
    <row r="596" spans="1:27" s="178" customFormat="1" ht="12.95" customHeight="1">
      <c r="A596" s="193"/>
      <c r="B596" s="193"/>
      <c r="C596" s="193"/>
      <c r="D596" s="193"/>
      <c r="E596" s="193"/>
      <c r="F596" s="193"/>
      <c r="G596" s="193"/>
      <c r="H596" s="193"/>
      <c r="I596" s="193"/>
      <c r="J596" s="193"/>
      <c r="K596" s="193"/>
      <c r="L596" s="193"/>
      <c r="M596" s="193"/>
      <c r="N596" s="193"/>
      <c r="O596" s="193"/>
      <c r="P596" s="193"/>
      <c r="Q596" s="193"/>
      <c r="R596" s="193"/>
      <c r="S596" s="193"/>
      <c r="T596" s="193"/>
      <c r="U596" s="193"/>
      <c r="V596" s="193"/>
      <c r="W596" s="193"/>
      <c r="X596" s="193"/>
      <c r="Y596" s="197"/>
      <c r="Z596" s="197"/>
      <c r="AA596" s="197"/>
    </row>
    <row r="597" spans="1:27" s="178" customFormat="1" ht="18" customHeight="1">
      <c r="A597" s="177" t="s">
        <v>840</v>
      </c>
      <c r="B597" s="194"/>
      <c r="C597" s="195"/>
      <c r="D597" s="195"/>
      <c r="E597" s="195"/>
      <c r="F597" s="195"/>
      <c r="G597" s="195"/>
      <c r="H597" s="195"/>
      <c r="I597" s="195"/>
      <c r="J597" s="196"/>
      <c r="K597" s="196"/>
      <c r="L597" s="196"/>
      <c r="M597" s="196"/>
      <c r="N597" s="196"/>
      <c r="O597" s="196"/>
      <c r="P597" s="196"/>
      <c r="Q597" s="196"/>
      <c r="R597" s="196"/>
      <c r="S597" s="196"/>
      <c r="T597" s="196"/>
      <c r="U597" s="196"/>
      <c r="V597" s="196"/>
      <c r="W597" s="196"/>
      <c r="X597" s="196"/>
      <c r="Y597" s="197"/>
      <c r="Z597" s="197"/>
      <c r="AA597" s="197"/>
    </row>
    <row r="598" spans="1:27" s="170" customFormat="1" ht="16.5" customHeight="1">
      <c r="A598" s="554" t="s">
        <v>217</v>
      </c>
      <c r="B598" s="820" t="s">
        <v>425</v>
      </c>
      <c r="C598" s="820"/>
      <c r="D598" s="820"/>
      <c r="E598" s="820"/>
      <c r="F598" s="820"/>
      <c r="G598" s="820"/>
      <c r="H598" s="820"/>
      <c r="I598" s="820"/>
      <c r="J598" s="820"/>
      <c r="K598" s="820"/>
      <c r="L598" s="820"/>
      <c r="M598" s="820"/>
      <c r="N598" s="820"/>
      <c r="O598" s="820"/>
      <c r="P598" s="820"/>
      <c r="Q598" s="820"/>
      <c r="R598" s="820"/>
      <c r="S598" s="820"/>
      <c r="T598" s="820"/>
      <c r="U598" s="820"/>
      <c r="V598" s="820"/>
      <c r="W598" s="820"/>
      <c r="X598" s="889"/>
      <c r="Y598" s="889"/>
      <c r="Z598" s="889"/>
      <c r="AA598" s="179"/>
    </row>
    <row r="599" spans="1:27" s="170" customFormat="1" ht="16.5" customHeight="1">
      <c r="A599" s="554"/>
      <c r="B599" s="820"/>
      <c r="C599" s="820"/>
      <c r="D599" s="820"/>
      <c r="E599" s="820"/>
      <c r="F599" s="820"/>
      <c r="G599" s="820"/>
      <c r="H599" s="820"/>
      <c r="I599" s="820"/>
      <c r="J599" s="820"/>
      <c r="K599" s="820"/>
      <c r="L599" s="820"/>
      <c r="M599" s="820"/>
      <c r="N599" s="820"/>
      <c r="O599" s="820"/>
      <c r="P599" s="820"/>
      <c r="Q599" s="820"/>
      <c r="R599" s="820"/>
      <c r="S599" s="820"/>
      <c r="T599" s="820"/>
      <c r="U599" s="820"/>
      <c r="V599" s="820"/>
      <c r="W599" s="820"/>
      <c r="X599" s="889"/>
      <c r="Y599" s="889"/>
      <c r="Z599" s="889"/>
      <c r="AA599" s="179"/>
    </row>
    <row r="600" spans="1:27" s="170" customFormat="1" ht="16.5" customHeight="1">
      <c r="A600" s="554" t="s">
        <v>239</v>
      </c>
      <c r="B600" s="820" t="s">
        <v>426</v>
      </c>
      <c r="C600" s="820"/>
      <c r="D600" s="820"/>
      <c r="E600" s="820"/>
      <c r="F600" s="820"/>
      <c r="G600" s="820"/>
      <c r="H600" s="820"/>
      <c r="I600" s="820"/>
      <c r="J600" s="820"/>
      <c r="K600" s="820"/>
      <c r="L600" s="820"/>
      <c r="M600" s="820"/>
      <c r="N600" s="820"/>
      <c r="O600" s="820"/>
      <c r="P600" s="820"/>
      <c r="Q600" s="820"/>
      <c r="R600" s="820"/>
      <c r="S600" s="820"/>
      <c r="T600" s="820"/>
      <c r="U600" s="820"/>
      <c r="V600" s="820"/>
      <c r="W600" s="820"/>
      <c r="X600" s="889"/>
      <c r="Y600" s="889"/>
      <c r="Z600" s="889"/>
      <c r="AA600" s="179"/>
    </row>
    <row r="601" spans="1:27" s="170" customFormat="1" ht="16.5" customHeight="1">
      <c r="A601" s="554"/>
      <c r="B601" s="820"/>
      <c r="C601" s="820"/>
      <c r="D601" s="820"/>
      <c r="E601" s="820"/>
      <c r="F601" s="820"/>
      <c r="G601" s="820"/>
      <c r="H601" s="820"/>
      <c r="I601" s="820"/>
      <c r="J601" s="820"/>
      <c r="K601" s="820"/>
      <c r="L601" s="820"/>
      <c r="M601" s="820"/>
      <c r="N601" s="820"/>
      <c r="O601" s="820"/>
      <c r="P601" s="820"/>
      <c r="Q601" s="820"/>
      <c r="R601" s="820"/>
      <c r="S601" s="820"/>
      <c r="T601" s="820"/>
      <c r="U601" s="820"/>
      <c r="V601" s="820"/>
      <c r="W601" s="820"/>
      <c r="X601" s="889"/>
      <c r="Y601" s="889"/>
      <c r="Z601" s="889"/>
      <c r="AA601" s="179"/>
    </row>
    <row r="602" spans="1:27" s="170" customFormat="1" ht="18.75" customHeight="1">
      <c r="A602" s="554" t="s">
        <v>245</v>
      </c>
      <c r="B602" s="521" t="s">
        <v>427</v>
      </c>
      <c r="C602" s="596"/>
      <c r="D602" s="596"/>
      <c r="E602" s="596"/>
      <c r="F602" s="596"/>
      <c r="G602" s="596"/>
      <c r="H602" s="596"/>
      <c r="I602" s="596"/>
      <c r="J602" s="596"/>
      <c r="K602" s="596"/>
      <c r="L602" s="596"/>
      <c r="M602" s="596"/>
      <c r="N602" s="596"/>
      <c r="O602" s="596"/>
      <c r="P602" s="596"/>
      <c r="Q602" s="596"/>
      <c r="R602" s="596"/>
      <c r="S602" s="596"/>
      <c r="T602" s="596"/>
      <c r="U602" s="596"/>
      <c r="V602" s="596"/>
      <c r="W602" s="597"/>
      <c r="X602" s="889"/>
      <c r="Y602" s="889"/>
      <c r="Z602" s="889"/>
      <c r="AA602" s="179"/>
    </row>
    <row r="603" spans="1:27" s="170" customFormat="1" ht="15" customHeight="1">
      <c r="A603" s="554"/>
      <c r="B603" s="455" t="s">
        <v>232</v>
      </c>
      <c r="C603" s="653" t="s">
        <v>234</v>
      </c>
      <c r="D603" s="653"/>
      <c r="E603" s="653"/>
      <c r="F603" s="653"/>
      <c r="G603" s="653"/>
      <c r="H603" s="653"/>
      <c r="I603" s="653"/>
      <c r="J603" s="653"/>
      <c r="K603" s="653"/>
      <c r="L603" s="653"/>
      <c r="M603" s="653"/>
      <c r="N603" s="653"/>
      <c r="O603" s="653"/>
      <c r="P603" s="653"/>
      <c r="Q603" s="653"/>
      <c r="R603" s="653"/>
      <c r="S603" s="653"/>
      <c r="T603" s="653"/>
      <c r="U603" s="653"/>
      <c r="V603" s="653"/>
      <c r="W603" s="654"/>
      <c r="X603" s="889"/>
      <c r="Y603" s="889"/>
      <c r="Z603" s="889"/>
      <c r="AA603" s="179"/>
    </row>
    <row r="604" spans="1:27" s="170" customFormat="1" ht="15" customHeight="1">
      <c r="A604" s="554"/>
      <c r="B604" s="455" t="s">
        <v>233</v>
      </c>
      <c r="C604" s="653" t="s">
        <v>428</v>
      </c>
      <c r="D604" s="653"/>
      <c r="E604" s="653"/>
      <c r="F604" s="653"/>
      <c r="G604" s="653"/>
      <c r="H604" s="653"/>
      <c r="I604" s="653"/>
      <c r="J604" s="653"/>
      <c r="K604" s="653"/>
      <c r="L604" s="653"/>
      <c r="M604" s="653"/>
      <c r="N604" s="653"/>
      <c r="O604" s="653"/>
      <c r="P604" s="653"/>
      <c r="Q604" s="653"/>
      <c r="R604" s="653"/>
      <c r="S604" s="653"/>
      <c r="T604" s="653"/>
      <c r="U604" s="653"/>
      <c r="V604" s="653"/>
      <c r="W604" s="654"/>
      <c r="X604" s="889"/>
      <c r="Y604" s="889"/>
      <c r="Z604" s="889"/>
      <c r="AA604" s="179"/>
    </row>
    <row r="605" spans="1:27" s="170" customFormat="1" ht="15" customHeight="1">
      <c r="A605" s="554"/>
      <c r="B605" s="455" t="s">
        <v>235</v>
      </c>
      <c r="C605" s="653" t="s">
        <v>429</v>
      </c>
      <c r="D605" s="653"/>
      <c r="E605" s="653"/>
      <c r="F605" s="653"/>
      <c r="G605" s="653"/>
      <c r="H605" s="653"/>
      <c r="I605" s="653"/>
      <c r="J605" s="653"/>
      <c r="K605" s="653"/>
      <c r="L605" s="653"/>
      <c r="M605" s="653"/>
      <c r="N605" s="653"/>
      <c r="O605" s="653"/>
      <c r="P605" s="653"/>
      <c r="Q605" s="653"/>
      <c r="R605" s="653"/>
      <c r="S605" s="653"/>
      <c r="T605" s="653"/>
      <c r="U605" s="653"/>
      <c r="V605" s="653"/>
      <c r="W605" s="654"/>
      <c r="X605" s="889"/>
      <c r="Y605" s="889"/>
      <c r="Z605" s="889"/>
      <c r="AA605" s="179"/>
    </row>
    <row r="606" spans="1:27" s="170" customFormat="1" ht="15" customHeight="1">
      <c r="A606" s="554"/>
      <c r="B606" s="455" t="s">
        <v>267</v>
      </c>
      <c r="C606" s="653" t="s">
        <v>430</v>
      </c>
      <c r="D606" s="653"/>
      <c r="E606" s="653"/>
      <c r="F606" s="653"/>
      <c r="G606" s="653"/>
      <c r="H606" s="653"/>
      <c r="I606" s="653"/>
      <c r="J606" s="653"/>
      <c r="K606" s="653"/>
      <c r="L606" s="653"/>
      <c r="M606" s="653"/>
      <c r="N606" s="653"/>
      <c r="O606" s="653"/>
      <c r="P606" s="653"/>
      <c r="Q606" s="653"/>
      <c r="R606" s="653"/>
      <c r="S606" s="653"/>
      <c r="T606" s="653"/>
      <c r="U606" s="653"/>
      <c r="V606" s="653"/>
      <c r="W606" s="654"/>
      <c r="X606" s="889"/>
      <c r="Y606" s="889"/>
      <c r="Z606" s="889"/>
      <c r="AA606" s="179"/>
    </row>
    <row r="607" spans="1:27" s="170" customFormat="1" ht="15" customHeight="1">
      <c r="A607" s="554"/>
      <c r="B607" s="455" t="s">
        <v>269</v>
      </c>
      <c r="C607" s="653" t="s">
        <v>431</v>
      </c>
      <c r="D607" s="653"/>
      <c r="E607" s="653"/>
      <c r="F607" s="653"/>
      <c r="G607" s="653"/>
      <c r="H607" s="653"/>
      <c r="I607" s="653"/>
      <c r="J607" s="653"/>
      <c r="K607" s="653"/>
      <c r="L607" s="653"/>
      <c r="M607" s="653"/>
      <c r="N607" s="653"/>
      <c r="O607" s="653"/>
      <c r="P607" s="653"/>
      <c r="Q607" s="653"/>
      <c r="R607" s="653"/>
      <c r="S607" s="653"/>
      <c r="T607" s="653"/>
      <c r="U607" s="653"/>
      <c r="V607" s="653"/>
      <c r="W607" s="654"/>
      <c r="X607" s="889"/>
      <c r="Y607" s="889"/>
      <c r="Z607" s="889"/>
      <c r="AA607" s="179"/>
    </row>
    <row r="608" spans="1:27" s="170" customFormat="1" ht="15" customHeight="1">
      <c r="A608" s="554"/>
      <c r="B608" s="455" t="s">
        <v>271</v>
      </c>
      <c r="C608" s="653" t="s">
        <v>432</v>
      </c>
      <c r="D608" s="653"/>
      <c r="E608" s="653"/>
      <c r="F608" s="653"/>
      <c r="G608" s="653"/>
      <c r="H608" s="653"/>
      <c r="I608" s="653"/>
      <c r="J608" s="653"/>
      <c r="K608" s="653"/>
      <c r="L608" s="653"/>
      <c r="M608" s="653"/>
      <c r="N608" s="653"/>
      <c r="O608" s="653"/>
      <c r="P608" s="653"/>
      <c r="Q608" s="653"/>
      <c r="R608" s="653"/>
      <c r="S608" s="653"/>
      <c r="T608" s="653"/>
      <c r="U608" s="653"/>
      <c r="V608" s="653"/>
      <c r="W608" s="654"/>
      <c r="X608" s="889"/>
      <c r="Y608" s="889"/>
      <c r="Z608" s="889"/>
      <c r="AA608" s="179"/>
    </row>
    <row r="609" spans="1:41" s="170" customFormat="1" ht="15" customHeight="1">
      <c r="A609" s="554"/>
      <c r="B609" s="347" t="s">
        <v>273</v>
      </c>
      <c r="C609" s="651" t="s">
        <v>433</v>
      </c>
      <c r="D609" s="653"/>
      <c r="E609" s="653"/>
      <c r="F609" s="653"/>
      <c r="G609" s="653"/>
      <c r="H609" s="653"/>
      <c r="I609" s="653"/>
      <c r="J609" s="653"/>
      <c r="K609" s="653"/>
      <c r="L609" s="653"/>
      <c r="M609" s="653"/>
      <c r="N609" s="653"/>
      <c r="O609" s="653"/>
      <c r="P609" s="653"/>
      <c r="Q609" s="653"/>
      <c r="R609" s="653"/>
      <c r="S609" s="653"/>
      <c r="T609" s="653"/>
      <c r="U609" s="653"/>
      <c r="V609" s="653"/>
      <c r="W609" s="654"/>
      <c r="X609" s="889"/>
      <c r="Y609" s="889"/>
      <c r="Z609" s="889"/>
      <c r="AA609" s="179"/>
    </row>
    <row r="610" spans="1:41" s="170" customFormat="1" ht="42.75" customHeight="1">
      <c r="A610" s="554"/>
      <c r="B610" s="469" t="s">
        <v>366</v>
      </c>
      <c r="C610" s="524" t="s">
        <v>434</v>
      </c>
      <c r="D610" s="585"/>
      <c r="E610" s="585"/>
      <c r="F610" s="585"/>
      <c r="G610" s="585"/>
      <c r="H610" s="585"/>
      <c r="I610" s="585"/>
      <c r="J610" s="585"/>
      <c r="K610" s="585"/>
      <c r="L610" s="585"/>
      <c r="M610" s="585"/>
      <c r="N610" s="585"/>
      <c r="O610" s="585"/>
      <c r="P610" s="585"/>
      <c r="Q610" s="585"/>
      <c r="R610" s="585"/>
      <c r="S610" s="585"/>
      <c r="T610" s="585"/>
      <c r="U610" s="585"/>
      <c r="V610" s="585"/>
      <c r="W610" s="586"/>
      <c r="X610" s="889"/>
      <c r="Y610" s="889"/>
      <c r="Z610" s="889"/>
      <c r="AA610" s="179"/>
    </row>
    <row r="611" spans="1:41" s="170" customFormat="1" ht="11.25" customHeight="1">
      <c r="A611" s="554" t="s">
        <v>279</v>
      </c>
      <c r="B611" s="820" t="s">
        <v>435</v>
      </c>
      <c r="C611" s="820"/>
      <c r="D611" s="820"/>
      <c r="E611" s="820"/>
      <c r="F611" s="820"/>
      <c r="G611" s="820"/>
      <c r="H611" s="820"/>
      <c r="I611" s="820"/>
      <c r="J611" s="820"/>
      <c r="K611" s="820"/>
      <c r="L611" s="820"/>
      <c r="M611" s="820"/>
      <c r="N611" s="820"/>
      <c r="O611" s="820"/>
      <c r="P611" s="820"/>
      <c r="Q611" s="820"/>
      <c r="R611" s="820"/>
      <c r="S611" s="820"/>
      <c r="T611" s="820"/>
      <c r="U611" s="820"/>
      <c r="V611" s="820"/>
      <c r="W611" s="820"/>
      <c r="X611" s="889"/>
      <c r="Y611" s="889"/>
      <c r="Z611" s="889"/>
      <c r="AA611" s="179"/>
    </row>
    <row r="612" spans="1:41" s="170" customFormat="1" ht="11.25" customHeight="1">
      <c r="A612" s="554"/>
      <c r="B612" s="820"/>
      <c r="C612" s="820"/>
      <c r="D612" s="820"/>
      <c r="E612" s="820"/>
      <c r="F612" s="820"/>
      <c r="G612" s="820"/>
      <c r="H612" s="820"/>
      <c r="I612" s="820"/>
      <c r="J612" s="820"/>
      <c r="K612" s="820"/>
      <c r="L612" s="820"/>
      <c r="M612" s="820"/>
      <c r="N612" s="820"/>
      <c r="O612" s="820"/>
      <c r="P612" s="820"/>
      <c r="Q612" s="820"/>
      <c r="R612" s="820"/>
      <c r="S612" s="820"/>
      <c r="T612" s="820"/>
      <c r="U612" s="820"/>
      <c r="V612" s="820"/>
      <c r="W612" s="820"/>
      <c r="X612" s="889"/>
      <c r="Y612" s="889"/>
      <c r="Z612" s="889"/>
      <c r="AA612" s="179"/>
    </row>
    <row r="613" spans="1:41" s="356" customFormat="1" ht="27" customHeight="1">
      <c r="A613" s="470" t="s">
        <v>1014</v>
      </c>
      <c r="B613" s="351"/>
      <c r="C613" s="352"/>
      <c r="D613" s="352"/>
      <c r="E613" s="352"/>
      <c r="F613" s="352"/>
      <c r="G613" s="352"/>
      <c r="H613" s="352"/>
      <c r="I613" s="352"/>
      <c r="J613" s="353"/>
      <c r="K613" s="353"/>
      <c r="L613" s="353"/>
      <c r="M613" s="353"/>
      <c r="N613" s="353"/>
      <c r="O613" s="353"/>
      <c r="P613" s="353"/>
      <c r="Q613" s="353"/>
      <c r="R613" s="353"/>
      <c r="S613" s="353"/>
      <c r="T613" s="353"/>
      <c r="U613" s="353"/>
      <c r="V613" s="353"/>
      <c r="W613" s="353"/>
      <c r="X613" s="353"/>
      <c r="Y613" s="353"/>
      <c r="Z613" s="354"/>
      <c r="AA613" s="354"/>
      <c r="AB613" s="355"/>
      <c r="AC613" s="355"/>
      <c r="AD613" s="355"/>
      <c r="AE613" s="355"/>
      <c r="AF613" s="355"/>
      <c r="AG613" s="355"/>
      <c r="AH613" s="355"/>
      <c r="AI613" s="355"/>
      <c r="AJ613" s="355"/>
      <c r="AK613" s="355"/>
      <c r="AL613" s="355"/>
      <c r="AM613" s="355"/>
      <c r="AN613" s="355"/>
      <c r="AO613" s="355"/>
    </row>
    <row r="614" spans="1:41" s="356" customFormat="1" ht="13.5" customHeight="1">
      <c r="A614" s="910" t="s">
        <v>262</v>
      </c>
      <c r="B614" s="1109" t="s">
        <v>1013</v>
      </c>
      <c r="C614" s="1110"/>
      <c r="D614" s="1110"/>
      <c r="E614" s="1110"/>
      <c r="F614" s="1110"/>
      <c r="G614" s="1110"/>
      <c r="H614" s="1110"/>
      <c r="I614" s="1110"/>
      <c r="J614" s="1110"/>
      <c r="K614" s="1110"/>
      <c r="L614" s="1110"/>
      <c r="M614" s="1110"/>
      <c r="N614" s="1110"/>
      <c r="O614" s="1110"/>
      <c r="P614" s="1110"/>
      <c r="Q614" s="1110"/>
      <c r="R614" s="1110"/>
      <c r="S614" s="1110"/>
      <c r="T614" s="1110"/>
      <c r="U614" s="1110"/>
      <c r="V614" s="1110"/>
      <c r="W614" s="1111"/>
      <c r="X614" s="1103"/>
      <c r="Y614" s="1104"/>
      <c r="Z614" s="1105"/>
      <c r="AA614" s="360"/>
      <c r="AB614" s="355"/>
      <c r="AC614" s="355"/>
      <c r="AD614" s="355"/>
      <c r="AE614" s="355"/>
      <c r="AF614" s="355"/>
      <c r="AG614" s="355"/>
      <c r="AH614" s="355"/>
      <c r="AI614" s="355"/>
      <c r="AJ614" s="355"/>
      <c r="AK614" s="355"/>
      <c r="AL614" s="355"/>
      <c r="AM614" s="355"/>
      <c r="AN614" s="355"/>
      <c r="AO614" s="355"/>
    </row>
    <row r="615" spans="1:41" s="356" customFormat="1" ht="5.25" customHeight="1">
      <c r="A615" s="911"/>
      <c r="B615" s="1112"/>
      <c r="C615" s="1113"/>
      <c r="D615" s="1113"/>
      <c r="E615" s="1113"/>
      <c r="F615" s="1113"/>
      <c r="G615" s="1113"/>
      <c r="H615" s="1113"/>
      <c r="I615" s="1113"/>
      <c r="J615" s="1113"/>
      <c r="K615" s="1113"/>
      <c r="L615" s="1113"/>
      <c r="M615" s="1113"/>
      <c r="N615" s="1113"/>
      <c r="O615" s="1113"/>
      <c r="P615" s="1113"/>
      <c r="Q615" s="1113"/>
      <c r="R615" s="1113"/>
      <c r="S615" s="1113"/>
      <c r="T615" s="1113"/>
      <c r="U615" s="1113"/>
      <c r="V615" s="1113"/>
      <c r="W615" s="1114"/>
      <c r="X615" s="1106"/>
      <c r="Y615" s="1107"/>
      <c r="Z615" s="1108"/>
      <c r="AA615" s="360"/>
      <c r="AB615" s="355"/>
      <c r="AC615" s="355"/>
      <c r="AD615" s="355"/>
      <c r="AE615" s="355"/>
      <c r="AF615" s="355"/>
      <c r="AG615" s="355"/>
      <c r="AH615" s="355"/>
      <c r="AI615" s="355"/>
      <c r="AJ615" s="355"/>
      <c r="AK615" s="355"/>
      <c r="AL615" s="355"/>
      <c r="AM615" s="355"/>
      <c r="AN615" s="355"/>
      <c r="AO615" s="355"/>
    </row>
    <row r="616" spans="1:41" s="356" customFormat="1" ht="13.5" customHeight="1">
      <c r="A616" s="911"/>
      <c r="B616" s="366"/>
      <c r="C616" s="1115" t="s">
        <v>1008</v>
      </c>
      <c r="D616" s="1116"/>
      <c r="E616" s="1116"/>
      <c r="F616" s="1116"/>
      <c r="G616" s="1116"/>
      <c r="H616" s="1116"/>
      <c r="I616" s="1116"/>
      <c r="J616" s="1116"/>
      <c r="K616" s="1116"/>
      <c r="L616" s="1116"/>
      <c r="M616" s="1116"/>
      <c r="N616" s="1116"/>
      <c r="O616" s="1116"/>
      <c r="P616" s="1116"/>
      <c r="Q616" s="1116"/>
      <c r="R616" s="1116"/>
      <c r="S616" s="1116"/>
      <c r="T616" s="1116"/>
      <c r="U616" s="1116"/>
      <c r="V616" s="1116"/>
      <c r="W616" s="1117"/>
      <c r="X616" s="357"/>
      <c r="Y616" s="358"/>
      <c r="Z616" s="359"/>
      <c r="AA616" s="360"/>
      <c r="AB616" s="351"/>
      <c r="AC616" s="351"/>
      <c r="AD616" s="351"/>
      <c r="AE616" s="351"/>
      <c r="AF616" s="351"/>
      <c r="AG616" s="351"/>
      <c r="AH616" s="351"/>
      <c r="AI616" s="351"/>
      <c r="AJ616" s="351"/>
      <c r="AK616" s="351"/>
      <c r="AL616" s="351"/>
      <c r="AM616" s="351"/>
      <c r="AN616" s="351"/>
      <c r="AO616" s="351"/>
    </row>
    <row r="617" spans="1:41" s="356" customFormat="1" ht="3" customHeight="1">
      <c r="A617" s="911"/>
      <c r="B617" s="366"/>
      <c r="C617" s="1118"/>
      <c r="D617" s="1119"/>
      <c r="E617" s="1119"/>
      <c r="F617" s="1119"/>
      <c r="G617" s="1119"/>
      <c r="H617" s="1119"/>
      <c r="I617" s="1119"/>
      <c r="J617" s="1119"/>
      <c r="K617" s="1119"/>
      <c r="L617" s="1119"/>
      <c r="M617" s="1119"/>
      <c r="N617" s="1119"/>
      <c r="O617" s="1119"/>
      <c r="P617" s="1119"/>
      <c r="Q617" s="1119"/>
      <c r="R617" s="1119"/>
      <c r="S617" s="1119"/>
      <c r="T617" s="1119"/>
      <c r="U617" s="1119"/>
      <c r="V617" s="1119"/>
      <c r="W617" s="1120"/>
      <c r="X617" s="360"/>
      <c r="Y617" s="365"/>
      <c r="Z617" s="361"/>
      <c r="AA617" s="360"/>
      <c r="AB617" s="351"/>
      <c r="AC617" s="351"/>
      <c r="AD617" s="351"/>
      <c r="AE617" s="351"/>
      <c r="AF617" s="351"/>
      <c r="AG617" s="351"/>
      <c r="AH617" s="351"/>
      <c r="AI617" s="351"/>
      <c r="AJ617" s="351"/>
      <c r="AK617" s="351"/>
      <c r="AL617" s="351"/>
      <c r="AM617" s="351"/>
      <c r="AN617" s="351"/>
      <c r="AO617" s="351"/>
    </row>
    <row r="618" spans="1:41" s="356" customFormat="1" ht="33.75" customHeight="1">
      <c r="A618" s="911"/>
      <c r="B618" s="366"/>
      <c r="C618" s="1118" t="s">
        <v>1012</v>
      </c>
      <c r="D618" s="1119"/>
      <c r="E618" s="1119"/>
      <c r="F618" s="1119"/>
      <c r="G618" s="1119"/>
      <c r="H618" s="1119"/>
      <c r="I618" s="1119"/>
      <c r="J618" s="1119"/>
      <c r="K618" s="1119"/>
      <c r="L618" s="1119"/>
      <c r="M618" s="1119"/>
      <c r="N618" s="1119"/>
      <c r="O618" s="1119"/>
      <c r="P618" s="1119"/>
      <c r="Q618" s="1119"/>
      <c r="R618" s="1119"/>
      <c r="S618" s="1119"/>
      <c r="T618" s="1119"/>
      <c r="U618" s="1119"/>
      <c r="V618" s="1119"/>
      <c r="W618" s="1120"/>
      <c r="X618" s="360"/>
      <c r="Y618" s="365"/>
      <c r="Z618" s="361"/>
      <c r="AA618" s="360"/>
      <c r="AB618" s="351"/>
      <c r="AC618" s="351"/>
      <c r="AD618" s="351"/>
      <c r="AE618" s="351"/>
      <c r="AF618" s="351"/>
      <c r="AG618" s="351"/>
      <c r="AH618" s="351"/>
      <c r="AI618" s="351"/>
      <c r="AJ618" s="351"/>
      <c r="AK618" s="351"/>
      <c r="AL618" s="351"/>
      <c r="AM618" s="351"/>
      <c r="AN618" s="351"/>
      <c r="AO618" s="351"/>
    </row>
    <row r="619" spans="1:41" s="356" customFormat="1" ht="36.75" customHeight="1">
      <c r="A619" s="911"/>
      <c r="B619" s="366"/>
      <c r="C619" s="1118"/>
      <c r="D619" s="1119"/>
      <c r="E619" s="1119"/>
      <c r="F619" s="1119"/>
      <c r="G619" s="1119"/>
      <c r="H619" s="1119"/>
      <c r="I619" s="1119"/>
      <c r="J619" s="1119"/>
      <c r="K619" s="1119"/>
      <c r="L619" s="1119"/>
      <c r="M619" s="1119"/>
      <c r="N619" s="1119"/>
      <c r="O619" s="1119"/>
      <c r="P619" s="1119"/>
      <c r="Q619" s="1119"/>
      <c r="R619" s="1119"/>
      <c r="S619" s="1119"/>
      <c r="T619" s="1119"/>
      <c r="U619" s="1119"/>
      <c r="V619" s="1119"/>
      <c r="W619" s="1120"/>
      <c r="X619" s="362"/>
      <c r="Y619" s="363"/>
      <c r="Z619" s="364"/>
      <c r="AA619" s="360"/>
      <c r="AB619" s="351"/>
      <c r="AC619" s="351"/>
      <c r="AD619" s="351"/>
      <c r="AE619" s="351"/>
      <c r="AF619" s="351"/>
      <c r="AG619" s="351"/>
      <c r="AH619" s="351"/>
      <c r="AI619" s="351"/>
      <c r="AJ619" s="351"/>
      <c r="AK619" s="351"/>
      <c r="AL619" s="351"/>
      <c r="AM619" s="351"/>
      <c r="AN619" s="351"/>
      <c r="AO619" s="351"/>
    </row>
    <row r="620" spans="1:41" s="356" customFormat="1" ht="13.5" customHeight="1">
      <c r="A620" s="911"/>
      <c r="B620" s="366"/>
      <c r="C620" s="1115" t="s">
        <v>1009</v>
      </c>
      <c r="D620" s="1116"/>
      <c r="E620" s="1116"/>
      <c r="F620" s="1116"/>
      <c r="G620" s="1116"/>
      <c r="H620" s="1116"/>
      <c r="I620" s="1116"/>
      <c r="J620" s="1116"/>
      <c r="K620" s="1116"/>
      <c r="L620" s="1116"/>
      <c r="M620" s="1116"/>
      <c r="N620" s="1116"/>
      <c r="O620" s="1116"/>
      <c r="P620" s="1116"/>
      <c r="Q620" s="1116"/>
      <c r="R620" s="1116"/>
      <c r="S620" s="1116"/>
      <c r="T620" s="1116"/>
      <c r="U620" s="1116"/>
      <c r="V620" s="1116"/>
      <c r="W620" s="1117"/>
      <c r="X620" s="357"/>
      <c r="Y620" s="358"/>
      <c r="Z620" s="359"/>
      <c r="AA620" s="360"/>
      <c r="AB620" s="351"/>
      <c r="AC620" s="351"/>
      <c r="AD620" s="351"/>
      <c r="AE620" s="351"/>
      <c r="AF620" s="351"/>
      <c r="AG620" s="351"/>
      <c r="AH620" s="351"/>
      <c r="AI620" s="351"/>
      <c r="AJ620" s="351"/>
      <c r="AK620" s="351"/>
      <c r="AL620" s="351"/>
      <c r="AM620" s="351"/>
      <c r="AN620" s="351"/>
      <c r="AO620" s="351"/>
    </row>
    <row r="621" spans="1:41" s="356" customFormat="1" ht="6" customHeight="1">
      <c r="A621" s="911"/>
      <c r="B621" s="366"/>
      <c r="C621" s="1121"/>
      <c r="D621" s="1122"/>
      <c r="E621" s="1122"/>
      <c r="F621" s="1122"/>
      <c r="G621" s="1122"/>
      <c r="H621" s="1122"/>
      <c r="I621" s="1122"/>
      <c r="J621" s="1122"/>
      <c r="K621" s="1122"/>
      <c r="L621" s="1122"/>
      <c r="M621" s="1122"/>
      <c r="N621" s="1122"/>
      <c r="O621" s="1122"/>
      <c r="P621" s="1122"/>
      <c r="Q621" s="1122"/>
      <c r="R621" s="1122"/>
      <c r="S621" s="1122"/>
      <c r="T621" s="1122"/>
      <c r="U621" s="1122"/>
      <c r="V621" s="1122"/>
      <c r="W621" s="1123"/>
      <c r="X621" s="360"/>
      <c r="Y621" s="365"/>
      <c r="Z621" s="361"/>
      <c r="AA621" s="360"/>
      <c r="AB621" s="351"/>
      <c r="AC621" s="351"/>
      <c r="AD621" s="351"/>
      <c r="AE621" s="351"/>
      <c r="AF621" s="351"/>
      <c r="AG621" s="351"/>
      <c r="AH621" s="351"/>
      <c r="AI621" s="351"/>
      <c r="AJ621" s="351"/>
      <c r="AK621" s="351"/>
      <c r="AL621" s="351"/>
      <c r="AM621" s="351"/>
      <c r="AN621" s="351"/>
      <c r="AO621" s="351"/>
    </row>
    <row r="622" spans="1:41" s="356" customFormat="1" ht="18.75" customHeight="1">
      <c r="A622" s="911"/>
      <c r="B622" s="366"/>
      <c r="C622" s="1118" t="s">
        <v>1010</v>
      </c>
      <c r="D622" s="1119"/>
      <c r="E622" s="1119"/>
      <c r="F622" s="1119"/>
      <c r="G622" s="1119"/>
      <c r="H622" s="1119"/>
      <c r="I622" s="1119"/>
      <c r="J622" s="1119"/>
      <c r="K622" s="1119"/>
      <c r="L622" s="1119"/>
      <c r="M622" s="1119"/>
      <c r="N622" s="1119"/>
      <c r="O622" s="1119"/>
      <c r="P622" s="1119"/>
      <c r="Q622" s="1119"/>
      <c r="R622" s="1119"/>
      <c r="S622" s="1119"/>
      <c r="T622" s="1119"/>
      <c r="U622" s="1119"/>
      <c r="V622" s="1119"/>
      <c r="W622" s="1120"/>
      <c r="X622" s="360"/>
      <c r="Y622" s="365"/>
      <c r="Z622" s="361"/>
      <c r="AA622" s="360"/>
      <c r="AB622" s="351"/>
      <c r="AC622" s="351"/>
      <c r="AD622" s="351"/>
      <c r="AE622" s="351"/>
      <c r="AF622" s="351"/>
      <c r="AG622" s="351"/>
      <c r="AH622" s="351"/>
      <c r="AI622" s="351"/>
      <c r="AJ622" s="351"/>
      <c r="AK622" s="351"/>
      <c r="AL622" s="351"/>
      <c r="AM622" s="351"/>
      <c r="AN622" s="351"/>
      <c r="AO622" s="351"/>
    </row>
    <row r="623" spans="1:41" s="356" customFormat="1" ht="15" customHeight="1">
      <c r="A623" s="912"/>
      <c r="B623" s="367"/>
      <c r="C623" s="1124"/>
      <c r="D623" s="1125"/>
      <c r="E623" s="1125"/>
      <c r="F623" s="1125"/>
      <c r="G623" s="1125"/>
      <c r="H623" s="1125"/>
      <c r="I623" s="1125"/>
      <c r="J623" s="1125"/>
      <c r="K623" s="1125"/>
      <c r="L623" s="1125"/>
      <c r="M623" s="1125"/>
      <c r="N623" s="1125"/>
      <c r="O623" s="1125"/>
      <c r="P623" s="1125"/>
      <c r="Q623" s="1125"/>
      <c r="R623" s="1125"/>
      <c r="S623" s="1125"/>
      <c r="T623" s="1125"/>
      <c r="U623" s="1125"/>
      <c r="V623" s="1125"/>
      <c r="W623" s="1126"/>
      <c r="X623" s="362"/>
      <c r="Y623" s="363"/>
      <c r="Z623" s="364"/>
      <c r="AA623" s="360"/>
      <c r="AB623" s="351"/>
      <c r="AC623" s="351"/>
      <c r="AD623" s="351"/>
      <c r="AE623" s="351"/>
      <c r="AF623" s="351"/>
      <c r="AG623" s="351"/>
      <c r="AH623" s="351"/>
      <c r="AI623" s="351"/>
      <c r="AJ623" s="351"/>
      <c r="AK623" s="351"/>
      <c r="AL623" s="351"/>
      <c r="AM623" s="351"/>
      <c r="AN623" s="351"/>
      <c r="AO623" s="351"/>
    </row>
    <row r="624" spans="1:41" s="356" customFormat="1" ht="12.75" customHeight="1">
      <c r="A624" s="910" t="s">
        <v>229</v>
      </c>
      <c r="B624" s="1109" t="s">
        <v>1011</v>
      </c>
      <c r="C624" s="1110"/>
      <c r="D624" s="1110"/>
      <c r="E624" s="1110"/>
      <c r="F624" s="1110"/>
      <c r="G624" s="1110"/>
      <c r="H624" s="1110"/>
      <c r="I624" s="1110"/>
      <c r="J624" s="1110"/>
      <c r="K624" s="1110"/>
      <c r="L624" s="1110"/>
      <c r="M624" s="1110"/>
      <c r="N624" s="1110"/>
      <c r="O624" s="1110"/>
      <c r="P624" s="1110"/>
      <c r="Q624" s="1110"/>
      <c r="R624" s="1110"/>
      <c r="S624" s="1110"/>
      <c r="T624" s="1110"/>
      <c r="U624" s="1110"/>
      <c r="V624" s="1110"/>
      <c r="W624" s="1111"/>
      <c r="X624" s="360"/>
      <c r="Y624" s="365"/>
      <c r="Z624" s="361"/>
      <c r="AA624" s="360"/>
      <c r="AB624" s="355"/>
      <c r="AC624" s="355"/>
      <c r="AD624" s="355"/>
      <c r="AE624" s="355"/>
      <c r="AF624" s="355"/>
      <c r="AG624" s="355"/>
      <c r="AH624" s="355"/>
      <c r="AI624" s="355"/>
      <c r="AJ624" s="355"/>
      <c r="AK624" s="355"/>
      <c r="AL624" s="355"/>
      <c r="AM624" s="355"/>
      <c r="AN624" s="355"/>
      <c r="AO624" s="355"/>
    </row>
    <row r="625" spans="1:41" s="356" customFormat="1" ht="8.25" customHeight="1">
      <c r="A625" s="912"/>
      <c r="B625" s="1127"/>
      <c r="C625" s="1113"/>
      <c r="D625" s="1113"/>
      <c r="E625" s="1113"/>
      <c r="F625" s="1113"/>
      <c r="G625" s="1113"/>
      <c r="H625" s="1113"/>
      <c r="I625" s="1113"/>
      <c r="J625" s="1113"/>
      <c r="K625" s="1113"/>
      <c r="L625" s="1113"/>
      <c r="M625" s="1113"/>
      <c r="N625" s="1113"/>
      <c r="O625" s="1113"/>
      <c r="P625" s="1113"/>
      <c r="Q625" s="1113"/>
      <c r="R625" s="1113"/>
      <c r="S625" s="1113"/>
      <c r="T625" s="1113"/>
      <c r="U625" s="1113"/>
      <c r="V625" s="1113"/>
      <c r="W625" s="1114"/>
      <c r="X625" s="362"/>
      <c r="Y625" s="363"/>
      <c r="Z625" s="364"/>
      <c r="AA625" s="360"/>
      <c r="AB625" s="355"/>
      <c r="AC625" s="355"/>
      <c r="AD625" s="355"/>
      <c r="AE625" s="355"/>
      <c r="AF625" s="355"/>
      <c r="AG625" s="355"/>
      <c r="AH625" s="355"/>
      <c r="AI625" s="355"/>
      <c r="AJ625" s="355"/>
      <c r="AK625" s="355"/>
      <c r="AL625" s="355"/>
      <c r="AM625" s="355"/>
      <c r="AN625" s="355"/>
      <c r="AO625" s="355"/>
    </row>
    <row r="626" spans="1:41" s="178" customFormat="1" ht="12.95" customHeight="1">
      <c r="A626" s="193"/>
      <c r="B626" s="193"/>
      <c r="C626" s="193"/>
      <c r="D626" s="193"/>
      <c r="E626" s="193"/>
      <c r="F626" s="193"/>
      <c r="G626" s="193"/>
      <c r="H626" s="193"/>
      <c r="I626" s="193"/>
      <c r="J626" s="193"/>
      <c r="K626" s="193"/>
      <c r="L626" s="193"/>
      <c r="M626" s="193"/>
      <c r="N626" s="193"/>
      <c r="O626" s="193"/>
      <c r="P626" s="193"/>
      <c r="Q626" s="193"/>
      <c r="R626" s="193"/>
      <c r="S626" s="193"/>
      <c r="T626" s="193"/>
      <c r="U626" s="193"/>
      <c r="V626" s="193"/>
      <c r="W626" s="193"/>
      <c r="X626" s="193"/>
      <c r="Y626" s="197"/>
      <c r="Z626" s="197"/>
      <c r="AA626" s="197"/>
    </row>
    <row r="627" spans="1:41" s="178" customFormat="1" ht="18" customHeight="1">
      <c r="A627" s="177" t="s">
        <v>1015</v>
      </c>
      <c r="B627" s="194"/>
      <c r="C627" s="195"/>
      <c r="D627" s="195"/>
      <c r="E627" s="195"/>
      <c r="F627" s="195"/>
      <c r="G627" s="195"/>
      <c r="H627" s="195"/>
      <c r="I627" s="195"/>
      <c r="J627" s="196"/>
      <c r="K627" s="196"/>
      <c r="L627" s="196"/>
      <c r="M627" s="196"/>
      <c r="N627" s="196"/>
      <c r="O627" s="196"/>
      <c r="P627" s="196"/>
      <c r="Q627" s="196"/>
      <c r="R627" s="196"/>
      <c r="S627" s="196"/>
      <c r="T627" s="196"/>
      <c r="U627" s="196"/>
      <c r="V627" s="196"/>
      <c r="W627" s="196"/>
      <c r="X627" s="196"/>
      <c r="Y627" s="197"/>
      <c r="Z627" s="197"/>
      <c r="AA627" s="197"/>
    </row>
    <row r="628" spans="1:41" s="170" customFormat="1" ht="17.25" customHeight="1">
      <c r="A628" s="554" t="s">
        <v>217</v>
      </c>
      <c r="B628" s="820" t="s">
        <v>1016</v>
      </c>
      <c r="C628" s="820"/>
      <c r="D628" s="820"/>
      <c r="E628" s="820"/>
      <c r="F628" s="820"/>
      <c r="G628" s="820"/>
      <c r="H628" s="820"/>
      <c r="I628" s="820"/>
      <c r="J628" s="820"/>
      <c r="K628" s="820"/>
      <c r="L628" s="820"/>
      <c r="M628" s="820"/>
      <c r="N628" s="820"/>
      <c r="O628" s="820"/>
      <c r="P628" s="820"/>
      <c r="Q628" s="820"/>
      <c r="R628" s="820"/>
      <c r="S628" s="820"/>
      <c r="T628" s="820"/>
      <c r="U628" s="820"/>
      <c r="V628" s="820"/>
      <c r="W628" s="820"/>
      <c r="X628" s="889"/>
      <c r="Y628" s="889"/>
      <c r="Z628" s="889"/>
      <c r="AA628" s="179"/>
    </row>
    <row r="629" spans="1:41" s="170" customFormat="1" ht="24.75" customHeight="1">
      <c r="A629" s="554"/>
      <c r="B629" s="820"/>
      <c r="C629" s="820"/>
      <c r="D629" s="820"/>
      <c r="E629" s="820"/>
      <c r="F629" s="820"/>
      <c r="G629" s="820"/>
      <c r="H629" s="820"/>
      <c r="I629" s="820"/>
      <c r="J629" s="820"/>
      <c r="K629" s="820"/>
      <c r="L629" s="820"/>
      <c r="M629" s="820"/>
      <c r="N629" s="820"/>
      <c r="O629" s="820"/>
      <c r="P629" s="820"/>
      <c r="Q629" s="820"/>
      <c r="R629" s="820"/>
      <c r="S629" s="820"/>
      <c r="T629" s="820"/>
      <c r="U629" s="820"/>
      <c r="V629" s="820"/>
      <c r="W629" s="820"/>
      <c r="X629" s="889"/>
      <c r="Y629" s="889"/>
      <c r="Z629" s="889"/>
      <c r="AA629" s="179"/>
    </row>
    <row r="630" spans="1:41" s="178" customFormat="1" ht="12.95" customHeight="1">
      <c r="A630" s="193"/>
      <c r="B630" s="193"/>
      <c r="C630" s="193"/>
      <c r="D630" s="193"/>
      <c r="E630" s="193"/>
      <c r="F630" s="193"/>
      <c r="G630" s="193"/>
      <c r="H630" s="193"/>
      <c r="I630" s="193"/>
      <c r="J630" s="193"/>
      <c r="K630" s="193"/>
      <c r="L630" s="193"/>
      <c r="M630" s="193"/>
      <c r="N630" s="193"/>
      <c r="O630" s="193"/>
      <c r="P630" s="193"/>
      <c r="Q630" s="193"/>
      <c r="R630" s="193"/>
      <c r="S630" s="193"/>
      <c r="T630" s="193"/>
      <c r="U630" s="193"/>
      <c r="V630" s="193"/>
      <c r="W630" s="193"/>
      <c r="X630" s="193"/>
      <c r="Y630" s="197"/>
      <c r="Z630" s="197"/>
      <c r="AA630" s="197"/>
    </row>
    <row r="631" spans="1:41" s="178" customFormat="1" ht="18" customHeight="1">
      <c r="A631" s="177" t="s">
        <v>1017</v>
      </c>
      <c r="B631" s="194"/>
      <c r="C631" s="195"/>
      <c r="D631" s="195"/>
      <c r="E631" s="195"/>
      <c r="F631" s="195"/>
      <c r="G631" s="195"/>
      <c r="H631" s="195"/>
      <c r="I631" s="195"/>
      <c r="J631" s="196"/>
      <c r="K631" s="196"/>
      <c r="L631" s="196"/>
      <c r="M631" s="196"/>
      <c r="N631" s="196"/>
      <c r="O631" s="196"/>
      <c r="P631" s="196"/>
      <c r="Q631" s="196"/>
      <c r="R631" s="196"/>
      <c r="S631" s="196"/>
      <c r="T631" s="196"/>
      <c r="U631" s="196"/>
      <c r="V631" s="196"/>
      <c r="W631" s="196"/>
      <c r="X631" s="196"/>
      <c r="Y631" s="197"/>
      <c r="Z631" s="197"/>
      <c r="AA631" s="197"/>
    </row>
    <row r="632" spans="1:41" s="170" customFormat="1" ht="19.5" customHeight="1">
      <c r="A632" s="554" t="s">
        <v>217</v>
      </c>
      <c r="B632" s="820" t="s">
        <v>1019</v>
      </c>
      <c r="C632" s="820"/>
      <c r="D632" s="820"/>
      <c r="E632" s="820"/>
      <c r="F632" s="820"/>
      <c r="G632" s="820"/>
      <c r="H632" s="820"/>
      <c r="I632" s="820"/>
      <c r="J632" s="820"/>
      <c r="K632" s="820"/>
      <c r="L632" s="820"/>
      <c r="M632" s="820"/>
      <c r="N632" s="820"/>
      <c r="O632" s="820"/>
      <c r="P632" s="820"/>
      <c r="Q632" s="820"/>
      <c r="R632" s="820"/>
      <c r="S632" s="820"/>
      <c r="T632" s="820"/>
      <c r="U632" s="820"/>
      <c r="V632" s="820"/>
      <c r="W632" s="820"/>
      <c r="X632" s="889"/>
      <c r="Y632" s="889"/>
      <c r="Z632" s="889"/>
      <c r="AA632" s="179"/>
    </row>
    <row r="633" spans="1:41" s="170" customFormat="1" ht="24.75" customHeight="1">
      <c r="A633" s="554"/>
      <c r="B633" s="820"/>
      <c r="C633" s="820"/>
      <c r="D633" s="820"/>
      <c r="E633" s="820"/>
      <c r="F633" s="820"/>
      <c r="G633" s="820"/>
      <c r="H633" s="820"/>
      <c r="I633" s="820"/>
      <c r="J633" s="820"/>
      <c r="K633" s="820"/>
      <c r="L633" s="820"/>
      <c r="M633" s="820"/>
      <c r="N633" s="820"/>
      <c r="O633" s="820"/>
      <c r="P633" s="820"/>
      <c r="Q633" s="820"/>
      <c r="R633" s="820"/>
      <c r="S633" s="820"/>
      <c r="T633" s="820"/>
      <c r="U633" s="820"/>
      <c r="V633" s="820"/>
      <c r="W633" s="820"/>
      <c r="X633" s="889"/>
      <c r="Y633" s="889"/>
      <c r="Z633" s="889"/>
      <c r="AA633" s="179"/>
    </row>
    <row r="634" spans="1:41" s="170" customFormat="1" ht="17.25" customHeight="1">
      <c r="A634" s="554" t="s">
        <v>1021</v>
      </c>
      <c r="B634" s="820" t="s">
        <v>1020</v>
      </c>
      <c r="C634" s="820"/>
      <c r="D634" s="820"/>
      <c r="E634" s="820"/>
      <c r="F634" s="820"/>
      <c r="G634" s="820"/>
      <c r="H634" s="820"/>
      <c r="I634" s="820"/>
      <c r="J634" s="820"/>
      <c r="K634" s="820"/>
      <c r="L634" s="820"/>
      <c r="M634" s="820"/>
      <c r="N634" s="820"/>
      <c r="O634" s="820"/>
      <c r="P634" s="820"/>
      <c r="Q634" s="820"/>
      <c r="R634" s="820"/>
      <c r="S634" s="820"/>
      <c r="T634" s="820"/>
      <c r="U634" s="820"/>
      <c r="V634" s="820"/>
      <c r="W634" s="820"/>
      <c r="X634" s="889"/>
      <c r="Y634" s="889"/>
      <c r="Z634" s="889"/>
      <c r="AA634" s="179"/>
    </row>
    <row r="635" spans="1:41" s="170" customFormat="1" ht="24.75" customHeight="1">
      <c r="A635" s="554"/>
      <c r="B635" s="820"/>
      <c r="C635" s="820"/>
      <c r="D635" s="820"/>
      <c r="E635" s="820"/>
      <c r="F635" s="820"/>
      <c r="G635" s="820"/>
      <c r="H635" s="820"/>
      <c r="I635" s="820"/>
      <c r="J635" s="820"/>
      <c r="K635" s="820"/>
      <c r="L635" s="820"/>
      <c r="M635" s="820"/>
      <c r="N635" s="820"/>
      <c r="O635" s="820"/>
      <c r="P635" s="820"/>
      <c r="Q635" s="820"/>
      <c r="R635" s="820"/>
      <c r="S635" s="820"/>
      <c r="T635" s="820"/>
      <c r="U635" s="820"/>
      <c r="V635" s="820"/>
      <c r="W635" s="820"/>
      <c r="X635" s="889"/>
      <c r="Y635" s="889"/>
      <c r="Z635" s="889"/>
      <c r="AA635" s="179"/>
    </row>
    <row r="636" spans="1:41" s="178" customFormat="1" ht="29.25" customHeight="1">
      <c r="A636" s="471" t="s">
        <v>1018</v>
      </c>
      <c r="B636" s="194"/>
      <c r="C636" s="195"/>
      <c r="D636" s="195"/>
      <c r="E636" s="195"/>
      <c r="F636" s="195"/>
      <c r="G636" s="195"/>
      <c r="H636" s="195"/>
      <c r="I636" s="195"/>
      <c r="J636" s="196"/>
      <c r="K636" s="196"/>
      <c r="L636" s="196"/>
      <c r="M636" s="196"/>
      <c r="N636" s="196"/>
      <c r="O636" s="196"/>
      <c r="P636" s="196"/>
      <c r="Q636" s="196"/>
      <c r="R636" s="196"/>
      <c r="S636" s="196"/>
      <c r="T636" s="196"/>
      <c r="U636" s="196"/>
      <c r="V636" s="196"/>
      <c r="W636" s="196"/>
      <c r="X636" s="196"/>
      <c r="Y636" s="197"/>
      <c r="Z636" s="197"/>
      <c r="AA636" s="197"/>
    </row>
    <row r="637" spans="1:41" s="170" customFormat="1" ht="42.75" customHeight="1">
      <c r="A637" s="554" t="s">
        <v>217</v>
      </c>
      <c r="B637" s="820" t="s">
        <v>825</v>
      </c>
      <c r="C637" s="820"/>
      <c r="D637" s="820"/>
      <c r="E637" s="820"/>
      <c r="F637" s="820"/>
      <c r="G637" s="820"/>
      <c r="H637" s="820"/>
      <c r="I637" s="820"/>
      <c r="J637" s="820"/>
      <c r="K637" s="820"/>
      <c r="L637" s="820"/>
      <c r="M637" s="820"/>
      <c r="N637" s="820"/>
      <c r="O637" s="820"/>
      <c r="P637" s="820"/>
      <c r="Q637" s="820"/>
      <c r="R637" s="820"/>
      <c r="S637" s="820"/>
      <c r="T637" s="820"/>
      <c r="U637" s="820"/>
      <c r="V637" s="820"/>
      <c r="W637" s="820"/>
      <c r="X637" s="889"/>
      <c r="Y637" s="889"/>
      <c r="Z637" s="889"/>
      <c r="AA637" s="179"/>
    </row>
    <row r="638" spans="1:41" s="170" customFormat="1" ht="42.75" customHeight="1">
      <c r="A638" s="554"/>
      <c r="B638" s="820"/>
      <c r="C638" s="820"/>
      <c r="D638" s="820"/>
      <c r="E638" s="820"/>
      <c r="F638" s="820"/>
      <c r="G638" s="820"/>
      <c r="H638" s="820"/>
      <c r="I638" s="820"/>
      <c r="J638" s="820"/>
      <c r="K638" s="820"/>
      <c r="L638" s="820"/>
      <c r="M638" s="820"/>
      <c r="N638" s="820"/>
      <c r="O638" s="820"/>
      <c r="P638" s="820"/>
      <c r="Q638" s="820"/>
      <c r="R638" s="820"/>
      <c r="S638" s="820"/>
      <c r="T638" s="820"/>
      <c r="U638" s="820"/>
      <c r="V638" s="820"/>
      <c r="W638" s="820"/>
      <c r="X638" s="889"/>
      <c r="Y638" s="889"/>
      <c r="Z638" s="889"/>
      <c r="AA638" s="179"/>
    </row>
    <row r="639" spans="1:41" s="175" customFormat="1" ht="12.75" customHeight="1">
      <c r="A639" s="450"/>
      <c r="B639" s="450"/>
      <c r="C639" s="450"/>
      <c r="D639" s="450"/>
      <c r="E639" s="450"/>
      <c r="F639" s="450"/>
      <c r="G639" s="450"/>
      <c r="H639" s="450"/>
      <c r="I639" s="450"/>
      <c r="J639" s="450"/>
      <c r="K639" s="450"/>
      <c r="L639" s="450"/>
      <c r="M639" s="450"/>
      <c r="N639" s="450"/>
      <c r="O639" s="450"/>
      <c r="P639" s="450"/>
      <c r="Q639" s="450"/>
      <c r="R639" s="450"/>
      <c r="S639" s="450"/>
      <c r="T639" s="450"/>
      <c r="U639" s="450"/>
      <c r="V639" s="450"/>
      <c r="W639" s="450"/>
      <c r="X639" s="450"/>
      <c r="Y639" s="424"/>
      <c r="Z639" s="424"/>
      <c r="AA639" s="424"/>
    </row>
    <row r="640" spans="1:41" s="175" customFormat="1" ht="12.95" customHeight="1">
      <c r="A640" s="450"/>
      <c r="B640" s="450"/>
      <c r="C640" s="450"/>
      <c r="D640" s="450"/>
      <c r="E640" s="450"/>
      <c r="F640" s="450"/>
      <c r="G640" s="450"/>
      <c r="H640" s="450"/>
      <c r="I640" s="450"/>
      <c r="J640" s="450"/>
      <c r="K640" s="450"/>
      <c r="L640" s="450"/>
      <c r="M640" s="450"/>
      <c r="N640" s="450"/>
      <c r="O640" s="450"/>
      <c r="P640" s="450"/>
      <c r="Q640" s="450"/>
      <c r="R640" s="450"/>
      <c r="S640" s="450"/>
      <c r="T640" s="450"/>
      <c r="U640" s="450"/>
      <c r="V640" s="450"/>
      <c r="W640" s="450"/>
      <c r="X640" s="450"/>
      <c r="Y640" s="197"/>
      <c r="Z640" s="197"/>
      <c r="AA640" s="197"/>
    </row>
    <row r="641" spans="1:27" s="175" customFormat="1" ht="12.95" customHeight="1">
      <c r="A641" s="450"/>
      <c r="B641" s="450"/>
      <c r="C641" s="450"/>
      <c r="D641" s="450"/>
      <c r="E641" s="450"/>
      <c r="F641" s="450"/>
      <c r="G641" s="450"/>
      <c r="H641" s="450"/>
      <c r="I641" s="450"/>
      <c r="J641" s="450"/>
      <c r="K641" s="450"/>
      <c r="L641" s="450"/>
      <c r="M641" s="450"/>
      <c r="N641" s="450"/>
      <c r="O641" s="450"/>
      <c r="P641" s="450"/>
      <c r="Q641" s="450"/>
      <c r="R641" s="450"/>
      <c r="S641" s="450"/>
      <c r="T641" s="450"/>
      <c r="U641" s="450"/>
      <c r="V641" s="450"/>
      <c r="W641" s="450"/>
      <c r="X641" s="450"/>
      <c r="Y641" s="197"/>
      <c r="Z641" s="197"/>
      <c r="AA641" s="197"/>
    </row>
    <row r="642" spans="1:27" s="175" customFormat="1" ht="12.95" customHeight="1">
      <c r="A642" s="450"/>
      <c r="B642" s="450"/>
      <c r="C642" s="450"/>
      <c r="D642" s="450"/>
      <c r="E642" s="450"/>
      <c r="F642" s="450"/>
      <c r="G642" s="450"/>
      <c r="H642" s="450"/>
      <c r="I642" s="450"/>
      <c r="J642" s="450"/>
      <c r="K642" s="450"/>
      <c r="L642" s="450"/>
      <c r="M642" s="450"/>
      <c r="N642" s="450"/>
      <c r="O642" s="450"/>
      <c r="P642" s="450"/>
      <c r="Q642" s="450"/>
      <c r="R642" s="450"/>
      <c r="S642" s="450"/>
      <c r="T642" s="450"/>
      <c r="U642" s="450"/>
      <c r="V642" s="450"/>
      <c r="W642" s="450"/>
      <c r="X642" s="450"/>
      <c r="Y642" s="197"/>
      <c r="Z642" s="197"/>
      <c r="AA642" s="197"/>
    </row>
    <row r="643" spans="1:27" s="178" customFormat="1" ht="18" customHeight="1">
      <c r="A643" s="177" t="s">
        <v>826</v>
      </c>
      <c r="B643" s="194"/>
      <c r="C643" s="195"/>
      <c r="D643" s="195"/>
      <c r="E643" s="195"/>
      <c r="F643" s="195"/>
      <c r="G643" s="195"/>
      <c r="H643" s="195"/>
      <c r="I643" s="195"/>
      <c r="J643" s="196"/>
      <c r="K643" s="196"/>
      <c r="L643" s="196"/>
      <c r="M643" s="196"/>
      <c r="N643" s="196"/>
      <c r="O643" s="196"/>
      <c r="P643" s="196"/>
      <c r="Q643" s="196"/>
      <c r="R643" s="196"/>
      <c r="S643" s="196"/>
      <c r="T643" s="196"/>
      <c r="U643" s="196"/>
      <c r="V643" s="196"/>
      <c r="W643" s="196"/>
      <c r="X643" s="196"/>
      <c r="Y643" s="197"/>
      <c r="Z643" s="197"/>
      <c r="AA643" s="197"/>
    </row>
    <row r="644" spans="1:27" s="178" customFormat="1" ht="18" customHeight="1">
      <c r="A644" s="907" t="s">
        <v>436</v>
      </c>
      <c r="B644" s="908"/>
      <c r="C644" s="908"/>
      <c r="D644" s="908"/>
      <c r="E644" s="908"/>
      <c r="F644" s="908"/>
      <c r="G644" s="908"/>
      <c r="H644" s="908"/>
      <c r="I644" s="908"/>
      <c r="J644" s="908"/>
      <c r="K644" s="908"/>
      <c r="L644" s="908"/>
      <c r="M644" s="908"/>
      <c r="N644" s="908"/>
      <c r="O644" s="908"/>
      <c r="P644" s="908"/>
      <c r="Q644" s="908"/>
      <c r="R644" s="908"/>
      <c r="S644" s="908"/>
      <c r="T644" s="908"/>
      <c r="U644" s="908"/>
      <c r="V644" s="908"/>
      <c r="W644" s="908"/>
      <c r="X644" s="908"/>
      <c r="Y644" s="908"/>
      <c r="Z644" s="909"/>
      <c r="AA644" s="193"/>
    </row>
    <row r="645" spans="1:27" s="170" customFormat="1" ht="23.25" customHeight="1">
      <c r="A645" s="519" t="s">
        <v>217</v>
      </c>
      <c r="B645" s="520" t="s">
        <v>841</v>
      </c>
      <c r="C645" s="521"/>
      <c r="D645" s="521"/>
      <c r="E645" s="521"/>
      <c r="F645" s="521"/>
      <c r="G645" s="521"/>
      <c r="H645" s="521"/>
      <c r="I645" s="521"/>
      <c r="J645" s="521"/>
      <c r="K645" s="521"/>
      <c r="L645" s="521"/>
      <c r="M645" s="521"/>
      <c r="N645" s="521"/>
      <c r="O645" s="521"/>
      <c r="P645" s="521"/>
      <c r="Q645" s="521"/>
      <c r="R645" s="521"/>
      <c r="S645" s="521"/>
      <c r="T645" s="521"/>
      <c r="U645" s="521"/>
      <c r="V645" s="521"/>
      <c r="W645" s="522"/>
      <c r="X645" s="526"/>
      <c r="Y645" s="527"/>
      <c r="Z645" s="528"/>
      <c r="AA645" s="179"/>
    </row>
    <row r="646" spans="1:27" s="170" customFormat="1" ht="23.25" customHeight="1">
      <c r="A646" s="518"/>
      <c r="B646" s="523"/>
      <c r="C646" s="524"/>
      <c r="D646" s="524"/>
      <c r="E646" s="524"/>
      <c r="F646" s="524"/>
      <c r="G646" s="524"/>
      <c r="H646" s="524"/>
      <c r="I646" s="524"/>
      <c r="J646" s="524"/>
      <c r="K646" s="524"/>
      <c r="L646" s="524"/>
      <c r="M646" s="524"/>
      <c r="N646" s="524"/>
      <c r="O646" s="524"/>
      <c r="P646" s="524"/>
      <c r="Q646" s="524"/>
      <c r="R646" s="524"/>
      <c r="S646" s="524"/>
      <c r="T646" s="524"/>
      <c r="U646" s="524"/>
      <c r="V646" s="524"/>
      <c r="W646" s="525"/>
      <c r="X646" s="529"/>
      <c r="Y646" s="530"/>
      <c r="Z646" s="531"/>
      <c r="AA646" s="179"/>
    </row>
    <row r="647" spans="1:27" s="170" customFormat="1" ht="13.5" customHeight="1">
      <c r="A647" s="519" t="s">
        <v>239</v>
      </c>
      <c r="B647" s="520" t="s">
        <v>832</v>
      </c>
      <c r="C647" s="521"/>
      <c r="D647" s="521"/>
      <c r="E647" s="521"/>
      <c r="F647" s="521"/>
      <c r="G647" s="521"/>
      <c r="H647" s="521"/>
      <c r="I647" s="521"/>
      <c r="J647" s="521"/>
      <c r="K647" s="521"/>
      <c r="L647" s="521"/>
      <c r="M647" s="521"/>
      <c r="N647" s="521"/>
      <c r="O647" s="521"/>
      <c r="P647" s="521"/>
      <c r="Q647" s="521"/>
      <c r="R647" s="521"/>
      <c r="S647" s="521"/>
      <c r="T647" s="521"/>
      <c r="U647" s="521"/>
      <c r="V647" s="521"/>
      <c r="W647" s="522"/>
      <c r="X647" s="526"/>
      <c r="Y647" s="527"/>
      <c r="Z647" s="528"/>
      <c r="AA647" s="179"/>
    </row>
    <row r="648" spans="1:27" s="170" customFormat="1" ht="13.5" customHeight="1">
      <c r="A648" s="518"/>
      <c r="B648" s="523"/>
      <c r="C648" s="524"/>
      <c r="D648" s="524"/>
      <c r="E648" s="524"/>
      <c r="F648" s="524"/>
      <c r="G648" s="524"/>
      <c r="H648" s="524"/>
      <c r="I648" s="524"/>
      <c r="J648" s="524"/>
      <c r="K648" s="524"/>
      <c r="L648" s="524"/>
      <c r="M648" s="524"/>
      <c r="N648" s="524"/>
      <c r="O648" s="524"/>
      <c r="P648" s="524"/>
      <c r="Q648" s="524"/>
      <c r="R648" s="524"/>
      <c r="S648" s="524"/>
      <c r="T648" s="524"/>
      <c r="U648" s="524"/>
      <c r="V648" s="524"/>
      <c r="W648" s="525"/>
      <c r="X648" s="529"/>
      <c r="Y648" s="530"/>
      <c r="Z648" s="531"/>
      <c r="AA648" s="179"/>
    </row>
    <row r="649" spans="1:27" s="170" customFormat="1" ht="23.25" customHeight="1">
      <c r="A649" s="519" t="s">
        <v>245</v>
      </c>
      <c r="B649" s="520" t="s">
        <v>969</v>
      </c>
      <c r="C649" s="521"/>
      <c r="D649" s="521"/>
      <c r="E649" s="521"/>
      <c r="F649" s="521"/>
      <c r="G649" s="521"/>
      <c r="H649" s="521"/>
      <c r="I649" s="521"/>
      <c r="J649" s="521"/>
      <c r="K649" s="521"/>
      <c r="L649" s="521"/>
      <c r="M649" s="521"/>
      <c r="N649" s="521"/>
      <c r="O649" s="521"/>
      <c r="P649" s="521"/>
      <c r="Q649" s="521"/>
      <c r="R649" s="521"/>
      <c r="S649" s="521"/>
      <c r="T649" s="521"/>
      <c r="U649" s="521"/>
      <c r="V649" s="521"/>
      <c r="W649" s="522"/>
      <c r="X649" s="526"/>
      <c r="Y649" s="527"/>
      <c r="Z649" s="528"/>
      <c r="AA649" s="179"/>
    </row>
    <row r="650" spans="1:27" s="170" customFormat="1" ht="23.25" customHeight="1">
      <c r="A650" s="518"/>
      <c r="B650" s="523"/>
      <c r="C650" s="524"/>
      <c r="D650" s="524"/>
      <c r="E650" s="524"/>
      <c r="F650" s="524"/>
      <c r="G650" s="524"/>
      <c r="H650" s="524"/>
      <c r="I650" s="524"/>
      <c r="J650" s="524"/>
      <c r="K650" s="524"/>
      <c r="L650" s="524"/>
      <c r="M650" s="524"/>
      <c r="N650" s="524"/>
      <c r="O650" s="524"/>
      <c r="P650" s="524"/>
      <c r="Q650" s="524"/>
      <c r="R650" s="524"/>
      <c r="S650" s="524"/>
      <c r="T650" s="524"/>
      <c r="U650" s="524"/>
      <c r="V650" s="524"/>
      <c r="W650" s="525"/>
      <c r="X650" s="529"/>
      <c r="Y650" s="530"/>
      <c r="Z650" s="531"/>
      <c r="AA650" s="179"/>
    </row>
    <row r="651" spans="1:27" s="170" customFormat="1" ht="18" customHeight="1">
      <c r="A651" s="519" t="s">
        <v>279</v>
      </c>
      <c r="B651" s="520" t="s">
        <v>833</v>
      </c>
      <c r="C651" s="521"/>
      <c r="D651" s="521"/>
      <c r="E651" s="521"/>
      <c r="F651" s="521"/>
      <c r="G651" s="521"/>
      <c r="H651" s="521"/>
      <c r="I651" s="521"/>
      <c r="J651" s="521"/>
      <c r="K651" s="521"/>
      <c r="L651" s="521"/>
      <c r="M651" s="521"/>
      <c r="N651" s="521"/>
      <c r="O651" s="521"/>
      <c r="P651" s="521"/>
      <c r="Q651" s="521"/>
      <c r="R651" s="521"/>
      <c r="S651" s="521"/>
      <c r="T651" s="521"/>
      <c r="U651" s="521"/>
      <c r="V651" s="521"/>
      <c r="W651" s="522"/>
      <c r="X651" s="889"/>
      <c r="Y651" s="889"/>
      <c r="Z651" s="889"/>
      <c r="AA651" s="179"/>
    </row>
    <row r="652" spans="1:27" s="170" customFormat="1" ht="18" customHeight="1">
      <c r="A652" s="518"/>
      <c r="B652" s="523"/>
      <c r="C652" s="524"/>
      <c r="D652" s="524"/>
      <c r="E652" s="524"/>
      <c r="F652" s="524"/>
      <c r="G652" s="524"/>
      <c r="H652" s="524"/>
      <c r="I652" s="524"/>
      <c r="J652" s="524"/>
      <c r="K652" s="524"/>
      <c r="L652" s="524"/>
      <c r="M652" s="524"/>
      <c r="N652" s="524"/>
      <c r="O652" s="524"/>
      <c r="P652" s="524"/>
      <c r="Q652" s="524"/>
      <c r="R652" s="524"/>
      <c r="S652" s="524"/>
      <c r="T652" s="524"/>
      <c r="U652" s="524"/>
      <c r="V652" s="524"/>
      <c r="W652" s="525"/>
      <c r="X652" s="889"/>
      <c r="Y652" s="889"/>
      <c r="Z652" s="889"/>
      <c r="AA652" s="179"/>
    </row>
    <row r="653" spans="1:27" s="178" customFormat="1" ht="18" customHeight="1">
      <c r="A653" s="907" t="s">
        <v>437</v>
      </c>
      <c r="B653" s="908"/>
      <c r="C653" s="908"/>
      <c r="D653" s="908"/>
      <c r="E653" s="908"/>
      <c r="F653" s="908"/>
      <c r="G653" s="908"/>
      <c r="H653" s="908"/>
      <c r="I653" s="908"/>
      <c r="J653" s="908"/>
      <c r="K653" s="908"/>
      <c r="L653" s="908"/>
      <c r="M653" s="908"/>
      <c r="N653" s="908"/>
      <c r="O653" s="908"/>
      <c r="P653" s="908"/>
      <c r="Q653" s="908"/>
      <c r="R653" s="908"/>
      <c r="S653" s="908"/>
      <c r="T653" s="908"/>
      <c r="U653" s="908"/>
      <c r="V653" s="908"/>
      <c r="W653" s="908"/>
      <c r="X653" s="908"/>
      <c r="Y653" s="908"/>
      <c r="Z653" s="909"/>
      <c r="AA653" s="193"/>
    </row>
    <row r="654" spans="1:27" s="170" customFormat="1" ht="16.5" customHeight="1">
      <c r="A654" s="519" t="s">
        <v>280</v>
      </c>
      <c r="B654" s="520" t="s">
        <v>438</v>
      </c>
      <c r="C654" s="521"/>
      <c r="D654" s="521"/>
      <c r="E654" s="521"/>
      <c r="F654" s="521"/>
      <c r="G654" s="521"/>
      <c r="H654" s="521"/>
      <c r="I654" s="521"/>
      <c r="J654" s="521"/>
      <c r="K654" s="521"/>
      <c r="L654" s="521"/>
      <c r="M654" s="521"/>
      <c r="N654" s="521"/>
      <c r="O654" s="521"/>
      <c r="P654" s="521"/>
      <c r="Q654" s="521"/>
      <c r="R654" s="521"/>
      <c r="S654" s="521"/>
      <c r="T654" s="521"/>
      <c r="U654" s="521"/>
      <c r="V654" s="521"/>
      <c r="W654" s="522"/>
      <c r="X654" s="526"/>
      <c r="Y654" s="527"/>
      <c r="Z654" s="528"/>
      <c r="AA654" s="179"/>
    </row>
    <row r="655" spans="1:27" s="170" customFormat="1" ht="16.5" customHeight="1">
      <c r="A655" s="518"/>
      <c r="B655" s="523"/>
      <c r="C655" s="524"/>
      <c r="D655" s="524"/>
      <c r="E655" s="524"/>
      <c r="F655" s="524"/>
      <c r="G655" s="524"/>
      <c r="H655" s="524"/>
      <c r="I655" s="524"/>
      <c r="J655" s="524"/>
      <c r="K655" s="524"/>
      <c r="L655" s="524"/>
      <c r="M655" s="524"/>
      <c r="N655" s="524"/>
      <c r="O655" s="524"/>
      <c r="P655" s="524"/>
      <c r="Q655" s="524"/>
      <c r="R655" s="524"/>
      <c r="S655" s="524"/>
      <c r="T655" s="524"/>
      <c r="U655" s="524"/>
      <c r="V655" s="524"/>
      <c r="W655" s="525"/>
      <c r="X655" s="529"/>
      <c r="Y655" s="530"/>
      <c r="Z655" s="531"/>
      <c r="AA655" s="179"/>
    </row>
    <row r="656" spans="1:27" s="170" customFormat="1" ht="21" customHeight="1">
      <c r="A656" s="519" t="s">
        <v>282</v>
      </c>
      <c r="B656" s="520" t="s">
        <v>834</v>
      </c>
      <c r="C656" s="521"/>
      <c r="D656" s="521"/>
      <c r="E656" s="521"/>
      <c r="F656" s="521"/>
      <c r="G656" s="521"/>
      <c r="H656" s="521"/>
      <c r="I656" s="521"/>
      <c r="J656" s="521"/>
      <c r="K656" s="521"/>
      <c r="L656" s="521"/>
      <c r="M656" s="521"/>
      <c r="N656" s="521"/>
      <c r="O656" s="521"/>
      <c r="P656" s="521"/>
      <c r="Q656" s="521"/>
      <c r="R656" s="521"/>
      <c r="S656" s="521"/>
      <c r="T656" s="521"/>
      <c r="U656" s="521"/>
      <c r="V656" s="521"/>
      <c r="W656" s="522"/>
      <c r="X656" s="526"/>
      <c r="Y656" s="527"/>
      <c r="Z656" s="528"/>
      <c r="AA656" s="179"/>
    </row>
    <row r="657" spans="1:27" s="170" customFormat="1" ht="21" customHeight="1">
      <c r="A657" s="518"/>
      <c r="B657" s="523"/>
      <c r="C657" s="524"/>
      <c r="D657" s="524"/>
      <c r="E657" s="524"/>
      <c r="F657" s="524"/>
      <c r="G657" s="524"/>
      <c r="H657" s="524"/>
      <c r="I657" s="524"/>
      <c r="J657" s="524"/>
      <c r="K657" s="524"/>
      <c r="L657" s="524"/>
      <c r="M657" s="524"/>
      <c r="N657" s="524"/>
      <c r="O657" s="524"/>
      <c r="P657" s="524"/>
      <c r="Q657" s="524"/>
      <c r="R657" s="524"/>
      <c r="S657" s="524"/>
      <c r="T657" s="524"/>
      <c r="U657" s="524"/>
      <c r="V657" s="524"/>
      <c r="W657" s="525"/>
      <c r="X657" s="529"/>
      <c r="Y657" s="530"/>
      <c r="Z657" s="531"/>
      <c r="AA657" s="179"/>
    </row>
    <row r="658" spans="1:27" s="175" customFormat="1" ht="12.95" customHeight="1">
      <c r="A658" s="343"/>
      <c r="B658" s="193"/>
      <c r="C658" s="193"/>
      <c r="D658" s="450"/>
      <c r="E658" s="450"/>
      <c r="F658" s="450"/>
      <c r="G658" s="450"/>
      <c r="H658" s="450"/>
      <c r="I658" s="450"/>
      <c r="J658" s="450"/>
      <c r="K658" s="450"/>
      <c r="L658" s="450"/>
      <c r="M658" s="450"/>
      <c r="N658" s="450"/>
      <c r="O658" s="450"/>
      <c r="P658" s="450"/>
      <c r="Q658" s="450"/>
      <c r="R658" s="450"/>
      <c r="S658" s="450"/>
      <c r="T658" s="450"/>
      <c r="U658" s="450"/>
      <c r="V658" s="450"/>
      <c r="W658" s="450"/>
      <c r="X658" s="450"/>
      <c r="Y658" s="197"/>
      <c r="Z658" s="197"/>
      <c r="AA658" s="197"/>
    </row>
    <row r="659" spans="1:27" s="178" customFormat="1" ht="18" customHeight="1">
      <c r="A659" s="177" t="s">
        <v>827</v>
      </c>
      <c r="B659" s="194"/>
      <c r="C659" s="195"/>
      <c r="D659" s="195"/>
      <c r="E659" s="195"/>
      <c r="F659" s="195"/>
      <c r="G659" s="195"/>
      <c r="H659" s="195"/>
      <c r="I659" s="195"/>
      <c r="J659" s="196"/>
      <c r="K659" s="196"/>
      <c r="L659" s="196"/>
      <c r="M659" s="196"/>
      <c r="N659" s="196"/>
      <c r="O659" s="196"/>
      <c r="P659" s="196"/>
      <c r="Q659" s="196"/>
      <c r="R659" s="196"/>
      <c r="S659" s="196"/>
      <c r="T659" s="196"/>
      <c r="U659" s="196"/>
      <c r="V659" s="196"/>
      <c r="W659" s="196"/>
      <c r="X659" s="196"/>
      <c r="Y659" s="197"/>
      <c r="Z659" s="197"/>
      <c r="AA659" s="197"/>
    </row>
    <row r="660" spans="1:27" s="170" customFormat="1" ht="16.5" customHeight="1">
      <c r="A660" s="519" t="s">
        <v>217</v>
      </c>
      <c r="B660" s="520" t="s">
        <v>439</v>
      </c>
      <c r="C660" s="521"/>
      <c r="D660" s="521"/>
      <c r="E660" s="521"/>
      <c r="F660" s="521"/>
      <c r="G660" s="521"/>
      <c r="H660" s="521"/>
      <c r="I660" s="521"/>
      <c r="J660" s="521"/>
      <c r="K660" s="521"/>
      <c r="L660" s="521"/>
      <c r="M660" s="521"/>
      <c r="N660" s="521"/>
      <c r="O660" s="521"/>
      <c r="P660" s="521"/>
      <c r="Q660" s="521"/>
      <c r="R660" s="521"/>
      <c r="S660" s="521"/>
      <c r="T660" s="521"/>
      <c r="U660" s="521"/>
      <c r="V660" s="521"/>
      <c r="W660" s="522"/>
      <c r="X660" s="526"/>
      <c r="Y660" s="527"/>
      <c r="Z660" s="528"/>
      <c r="AA660" s="179"/>
    </row>
    <row r="661" spans="1:27" s="170" customFormat="1" ht="16.5" customHeight="1">
      <c r="A661" s="518"/>
      <c r="B661" s="523"/>
      <c r="C661" s="524"/>
      <c r="D661" s="524"/>
      <c r="E661" s="524"/>
      <c r="F661" s="524"/>
      <c r="G661" s="524"/>
      <c r="H661" s="524"/>
      <c r="I661" s="524"/>
      <c r="J661" s="524"/>
      <c r="K661" s="524"/>
      <c r="L661" s="524"/>
      <c r="M661" s="524"/>
      <c r="N661" s="524"/>
      <c r="O661" s="524"/>
      <c r="P661" s="524"/>
      <c r="Q661" s="524"/>
      <c r="R661" s="524"/>
      <c r="S661" s="524"/>
      <c r="T661" s="524"/>
      <c r="U661" s="524"/>
      <c r="V661" s="524"/>
      <c r="W661" s="525"/>
      <c r="X661" s="529"/>
      <c r="Y661" s="530"/>
      <c r="Z661" s="531"/>
      <c r="AA661" s="179"/>
    </row>
    <row r="662" spans="1:27" s="170" customFormat="1" ht="15.75" customHeight="1">
      <c r="A662" s="519" t="s">
        <v>239</v>
      </c>
      <c r="B662" s="520" t="s">
        <v>440</v>
      </c>
      <c r="C662" s="521"/>
      <c r="D662" s="521"/>
      <c r="E662" s="521"/>
      <c r="F662" s="521"/>
      <c r="G662" s="521"/>
      <c r="H662" s="521"/>
      <c r="I662" s="521"/>
      <c r="J662" s="521"/>
      <c r="K662" s="521"/>
      <c r="L662" s="521"/>
      <c r="M662" s="521"/>
      <c r="N662" s="521"/>
      <c r="O662" s="521"/>
      <c r="P662" s="521"/>
      <c r="Q662" s="521"/>
      <c r="R662" s="521"/>
      <c r="S662" s="521"/>
      <c r="T662" s="521"/>
      <c r="U662" s="521"/>
      <c r="V662" s="521"/>
      <c r="W662" s="522"/>
      <c r="X662" s="526"/>
      <c r="Y662" s="527"/>
      <c r="Z662" s="528"/>
      <c r="AA662" s="179"/>
    </row>
    <row r="663" spans="1:27" s="170" customFormat="1" ht="15.75" customHeight="1">
      <c r="A663" s="518"/>
      <c r="B663" s="523"/>
      <c r="C663" s="524"/>
      <c r="D663" s="524"/>
      <c r="E663" s="524"/>
      <c r="F663" s="524"/>
      <c r="G663" s="524"/>
      <c r="H663" s="524"/>
      <c r="I663" s="524"/>
      <c r="J663" s="524"/>
      <c r="K663" s="524"/>
      <c r="L663" s="524"/>
      <c r="M663" s="524"/>
      <c r="N663" s="524"/>
      <c r="O663" s="524"/>
      <c r="P663" s="524"/>
      <c r="Q663" s="524"/>
      <c r="R663" s="524"/>
      <c r="S663" s="524"/>
      <c r="T663" s="524"/>
      <c r="U663" s="524"/>
      <c r="V663" s="524"/>
      <c r="W663" s="525"/>
      <c r="X663" s="529"/>
      <c r="Y663" s="530"/>
      <c r="Z663" s="531"/>
      <c r="AA663" s="179"/>
    </row>
    <row r="664" spans="1:27" s="170" customFormat="1" ht="13.5" customHeight="1">
      <c r="A664" s="519" t="s">
        <v>245</v>
      </c>
      <c r="B664" s="520" t="s">
        <v>441</v>
      </c>
      <c r="C664" s="521"/>
      <c r="D664" s="521"/>
      <c r="E664" s="521"/>
      <c r="F664" s="521"/>
      <c r="G664" s="521"/>
      <c r="H664" s="521"/>
      <c r="I664" s="521"/>
      <c r="J664" s="521"/>
      <c r="K664" s="521"/>
      <c r="L664" s="521"/>
      <c r="M664" s="521"/>
      <c r="N664" s="521"/>
      <c r="O664" s="521"/>
      <c r="P664" s="521"/>
      <c r="Q664" s="521"/>
      <c r="R664" s="521"/>
      <c r="S664" s="521"/>
      <c r="T664" s="521"/>
      <c r="U664" s="521"/>
      <c r="V664" s="521"/>
      <c r="W664" s="522"/>
      <c r="X664" s="526"/>
      <c r="Y664" s="527"/>
      <c r="Z664" s="528"/>
      <c r="AA664" s="179"/>
    </row>
    <row r="665" spans="1:27" s="170" customFormat="1" ht="13.5" customHeight="1">
      <c r="A665" s="518"/>
      <c r="B665" s="523"/>
      <c r="C665" s="524"/>
      <c r="D665" s="524"/>
      <c r="E665" s="524"/>
      <c r="F665" s="524"/>
      <c r="G665" s="524"/>
      <c r="H665" s="524"/>
      <c r="I665" s="524"/>
      <c r="J665" s="524"/>
      <c r="K665" s="524"/>
      <c r="L665" s="524"/>
      <c r="M665" s="524"/>
      <c r="N665" s="524"/>
      <c r="O665" s="524"/>
      <c r="P665" s="524"/>
      <c r="Q665" s="524"/>
      <c r="R665" s="524"/>
      <c r="S665" s="524"/>
      <c r="T665" s="524"/>
      <c r="U665" s="524"/>
      <c r="V665" s="524"/>
      <c r="W665" s="525"/>
      <c r="X665" s="529"/>
      <c r="Y665" s="530"/>
      <c r="Z665" s="531"/>
      <c r="AA665" s="179"/>
    </row>
    <row r="666" spans="1:27" s="170" customFormat="1" ht="18" customHeight="1">
      <c r="A666" s="519" t="s">
        <v>279</v>
      </c>
      <c r="B666" s="520" t="s">
        <v>442</v>
      </c>
      <c r="C666" s="521"/>
      <c r="D666" s="521"/>
      <c r="E666" s="521"/>
      <c r="F666" s="521"/>
      <c r="G666" s="521"/>
      <c r="H666" s="521"/>
      <c r="I666" s="521"/>
      <c r="J666" s="521"/>
      <c r="K666" s="521"/>
      <c r="L666" s="521"/>
      <c r="M666" s="521"/>
      <c r="N666" s="521"/>
      <c r="O666" s="521"/>
      <c r="P666" s="521"/>
      <c r="Q666" s="521"/>
      <c r="R666" s="521"/>
      <c r="S666" s="521"/>
      <c r="T666" s="521"/>
      <c r="U666" s="521"/>
      <c r="V666" s="521"/>
      <c r="W666" s="522"/>
      <c r="X666" s="889"/>
      <c r="Y666" s="889"/>
      <c r="Z666" s="889"/>
      <c r="AA666" s="179"/>
    </row>
    <row r="667" spans="1:27" s="170" customFormat="1" ht="18" customHeight="1">
      <c r="A667" s="518"/>
      <c r="B667" s="523"/>
      <c r="C667" s="524"/>
      <c r="D667" s="524"/>
      <c r="E667" s="524"/>
      <c r="F667" s="524"/>
      <c r="G667" s="524"/>
      <c r="H667" s="524"/>
      <c r="I667" s="524"/>
      <c r="J667" s="524"/>
      <c r="K667" s="524"/>
      <c r="L667" s="524"/>
      <c r="M667" s="524"/>
      <c r="N667" s="524"/>
      <c r="O667" s="524"/>
      <c r="P667" s="524"/>
      <c r="Q667" s="524"/>
      <c r="R667" s="524"/>
      <c r="S667" s="524"/>
      <c r="T667" s="524"/>
      <c r="U667" s="524"/>
      <c r="V667" s="524"/>
      <c r="W667" s="525"/>
      <c r="X667" s="889"/>
      <c r="Y667" s="889"/>
      <c r="Z667" s="889"/>
      <c r="AA667" s="179"/>
    </row>
    <row r="668" spans="1:27" s="170" customFormat="1" ht="15.75" customHeight="1">
      <c r="A668" s="472"/>
      <c r="B668" s="434"/>
      <c r="C668" s="379"/>
      <c r="D668" s="379"/>
      <c r="E668" s="379"/>
      <c r="F668" s="379"/>
      <c r="G668" s="379"/>
      <c r="H668" s="379"/>
      <c r="I668" s="379"/>
      <c r="J668" s="379"/>
      <c r="K668" s="379"/>
      <c r="L668" s="379"/>
      <c r="M668" s="379" t="s">
        <v>443</v>
      </c>
      <c r="N668" s="379"/>
      <c r="O668" s="379"/>
      <c r="P668" s="379"/>
      <c r="Q668" s="379"/>
      <c r="R668" s="379"/>
      <c r="S668" s="379"/>
      <c r="T668" s="379"/>
      <c r="U668" s="379"/>
      <c r="V668" s="379"/>
      <c r="W668" s="379"/>
      <c r="X668" s="379"/>
      <c r="Y668" s="434"/>
      <c r="Z668" s="434"/>
      <c r="AA668" s="434"/>
    </row>
    <row r="669" spans="1:27" s="171" customFormat="1" ht="17.25" customHeight="1">
      <c r="A669" s="177" t="s">
        <v>855</v>
      </c>
      <c r="B669" s="434"/>
      <c r="C669" s="379"/>
      <c r="D669" s="379"/>
      <c r="E669" s="379"/>
      <c r="F669" s="379"/>
      <c r="G669" s="379"/>
      <c r="H669" s="379"/>
      <c r="I669" s="379"/>
      <c r="J669" s="379"/>
      <c r="K669" s="379"/>
      <c r="L669" s="379"/>
      <c r="M669" s="379"/>
      <c r="N669" s="379"/>
      <c r="O669" s="379"/>
      <c r="P669" s="379"/>
      <c r="Q669" s="379"/>
      <c r="R669" s="379"/>
      <c r="S669" s="379"/>
      <c r="T669" s="379"/>
      <c r="U669" s="379"/>
      <c r="V669" s="379"/>
      <c r="W669" s="379"/>
      <c r="X669" s="379"/>
      <c r="Y669" s="434"/>
      <c r="Z669" s="434"/>
      <c r="AA669" s="434"/>
    </row>
    <row r="670" spans="1:27" s="178" customFormat="1" ht="19.5" customHeight="1">
      <c r="A670" s="580" t="s">
        <v>444</v>
      </c>
      <c r="B670" s="581"/>
      <c r="C670" s="581"/>
      <c r="D670" s="581"/>
      <c r="E670" s="581"/>
      <c r="F670" s="581"/>
      <c r="G670" s="581"/>
      <c r="H670" s="581"/>
      <c r="I670" s="581"/>
      <c r="J670" s="581"/>
      <c r="K670" s="581"/>
      <c r="L670" s="581"/>
      <c r="M670" s="581"/>
      <c r="N670" s="581"/>
      <c r="O670" s="581"/>
      <c r="P670" s="581"/>
      <c r="Q670" s="581"/>
      <c r="R670" s="581"/>
      <c r="S670" s="581"/>
      <c r="T670" s="581"/>
      <c r="U670" s="581"/>
      <c r="V670" s="581"/>
      <c r="W670" s="581"/>
      <c r="X670" s="581"/>
      <c r="Y670" s="581"/>
      <c r="Z670" s="581"/>
      <c r="AA670" s="193"/>
    </row>
    <row r="671" spans="1:27" s="170" customFormat="1" ht="15" customHeight="1">
      <c r="A671" s="519" t="s">
        <v>445</v>
      </c>
      <c r="B671" s="520" t="s">
        <v>446</v>
      </c>
      <c r="C671" s="521"/>
      <c r="D671" s="521"/>
      <c r="E671" s="521"/>
      <c r="F671" s="521"/>
      <c r="G671" s="521"/>
      <c r="H671" s="521"/>
      <c r="I671" s="521"/>
      <c r="J671" s="521"/>
      <c r="K671" s="521"/>
      <c r="L671" s="521"/>
      <c r="M671" s="521"/>
      <c r="N671" s="521"/>
      <c r="O671" s="521"/>
      <c r="P671" s="521"/>
      <c r="Q671" s="521"/>
      <c r="R671" s="521"/>
      <c r="S671" s="521"/>
      <c r="T671" s="521"/>
      <c r="U671" s="521"/>
      <c r="V671" s="521"/>
      <c r="W671" s="522"/>
      <c r="X671" s="526"/>
      <c r="Y671" s="527"/>
      <c r="Z671" s="528"/>
      <c r="AA671" s="179"/>
    </row>
    <row r="672" spans="1:27" s="170" customFormat="1" ht="15" customHeight="1">
      <c r="A672" s="518"/>
      <c r="B672" s="523"/>
      <c r="C672" s="524"/>
      <c r="D672" s="524"/>
      <c r="E672" s="524"/>
      <c r="F672" s="524"/>
      <c r="G672" s="524"/>
      <c r="H672" s="524"/>
      <c r="I672" s="524"/>
      <c r="J672" s="524"/>
      <c r="K672" s="524"/>
      <c r="L672" s="524"/>
      <c r="M672" s="524"/>
      <c r="N672" s="524"/>
      <c r="O672" s="524"/>
      <c r="P672" s="524"/>
      <c r="Q672" s="524"/>
      <c r="R672" s="524"/>
      <c r="S672" s="524"/>
      <c r="T672" s="524"/>
      <c r="U672" s="524"/>
      <c r="V672" s="524"/>
      <c r="W672" s="525"/>
      <c r="X672" s="529"/>
      <c r="Y672" s="530"/>
      <c r="Z672" s="531"/>
      <c r="AA672" s="179"/>
    </row>
    <row r="673" spans="1:27" s="170" customFormat="1" ht="25.5" customHeight="1">
      <c r="A673" s="519" t="s">
        <v>229</v>
      </c>
      <c r="B673" s="520" t="s">
        <v>842</v>
      </c>
      <c r="C673" s="521"/>
      <c r="D673" s="521"/>
      <c r="E673" s="521"/>
      <c r="F673" s="521"/>
      <c r="G673" s="521"/>
      <c r="H673" s="521"/>
      <c r="I673" s="521"/>
      <c r="J673" s="521"/>
      <c r="K673" s="521"/>
      <c r="L673" s="521"/>
      <c r="M673" s="521"/>
      <c r="N673" s="521"/>
      <c r="O673" s="521"/>
      <c r="P673" s="521"/>
      <c r="Q673" s="521"/>
      <c r="R673" s="521"/>
      <c r="S673" s="521"/>
      <c r="T673" s="521"/>
      <c r="U673" s="521"/>
      <c r="V673" s="521"/>
      <c r="W673" s="522"/>
      <c r="X673" s="526"/>
      <c r="Y673" s="527"/>
      <c r="Z673" s="528"/>
      <c r="AA673" s="179"/>
    </row>
    <row r="674" spans="1:27" s="170" customFormat="1" ht="57.75" customHeight="1">
      <c r="A674" s="788"/>
      <c r="B674" s="473" t="s">
        <v>447</v>
      </c>
      <c r="C674" s="905" t="s">
        <v>970</v>
      </c>
      <c r="D674" s="715"/>
      <c r="E674" s="715"/>
      <c r="F674" s="715"/>
      <c r="G674" s="715"/>
      <c r="H674" s="715"/>
      <c r="I674" s="715"/>
      <c r="J674" s="715"/>
      <c r="K674" s="715"/>
      <c r="L674" s="715"/>
      <c r="M674" s="715"/>
      <c r="N674" s="715"/>
      <c r="O674" s="715"/>
      <c r="P674" s="715"/>
      <c r="Q674" s="715"/>
      <c r="R674" s="715"/>
      <c r="S674" s="715"/>
      <c r="T674" s="715"/>
      <c r="U674" s="715"/>
      <c r="V674" s="715"/>
      <c r="W674" s="716"/>
      <c r="X674" s="906"/>
      <c r="Y674" s="533"/>
      <c r="Z674" s="534"/>
      <c r="AA674" s="179"/>
    </row>
    <row r="675" spans="1:27" s="170" customFormat="1" ht="30.75" customHeight="1">
      <c r="A675" s="737"/>
      <c r="B675" s="474" t="s">
        <v>447</v>
      </c>
      <c r="C675" s="712" t="s">
        <v>971</v>
      </c>
      <c r="D675" s="727"/>
      <c r="E675" s="727"/>
      <c r="F675" s="727"/>
      <c r="G675" s="727"/>
      <c r="H675" s="727"/>
      <c r="I675" s="727"/>
      <c r="J675" s="727"/>
      <c r="K675" s="727"/>
      <c r="L675" s="727"/>
      <c r="M675" s="727"/>
      <c r="N675" s="727"/>
      <c r="O675" s="727"/>
      <c r="P675" s="727"/>
      <c r="Q675" s="727"/>
      <c r="R675" s="727"/>
      <c r="S675" s="727"/>
      <c r="T675" s="727"/>
      <c r="U675" s="727"/>
      <c r="V675" s="727"/>
      <c r="W675" s="728"/>
      <c r="X675" s="879"/>
      <c r="Y675" s="880"/>
      <c r="Z675" s="881"/>
      <c r="AA675" s="179"/>
    </row>
    <row r="676" spans="1:27" s="170" customFormat="1" ht="28.5" customHeight="1">
      <c r="A676" s="861" t="s">
        <v>676</v>
      </c>
      <c r="B676" s="520" t="s">
        <v>843</v>
      </c>
      <c r="C676" s="1129"/>
      <c r="D676" s="1129"/>
      <c r="E676" s="1129"/>
      <c r="F676" s="1129"/>
      <c r="G676" s="1129"/>
      <c r="H676" s="1129"/>
      <c r="I676" s="1129"/>
      <c r="J676" s="1129"/>
      <c r="K676" s="1129"/>
      <c r="L676" s="1129"/>
      <c r="M676" s="1129"/>
      <c r="N676" s="1129"/>
      <c r="O676" s="1129"/>
      <c r="P676" s="1129"/>
      <c r="Q676" s="1129"/>
      <c r="R676" s="1129"/>
      <c r="S676" s="1129"/>
      <c r="T676" s="1129"/>
      <c r="U676" s="1129"/>
      <c r="V676" s="1129"/>
      <c r="W676" s="1130"/>
      <c r="X676" s="526"/>
      <c r="Y676" s="877"/>
      <c r="Z676" s="878"/>
      <c r="AA676" s="179"/>
    </row>
    <row r="677" spans="1:27" s="170" customFormat="1" ht="12.75" customHeight="1">
      <c r="A677" s="1128"/>
      <c r="B677" s="1131"/>
      <c r="C677" s="1132"/>
      <c r="D677" s="1132"/>
      <c r="E677" s="1132"/>
      <c r="F677" s="1132"/>
      <c r="G677" s="1132"/>
      <c r="H677" s="1132"/>
      <c r="I677" s="1132"/>
      <c r="J677" s="1132"/>
      <c r="K677" s="1132"/>
      <c r="L677" s="1132"/>
      <c r="M677" s="1132"/>
      <c r="N677" s="1132"/>
      <c r="O677" s="1132"/>
      <c r="P677" s="1132"/>
      <c r="Q677" s="1132"/>
      <c r="R677" s="1132"/>
      <c r="S677" s="1132"/>
      <c r="T677" s="1132"/>
      <c r="U677" s="1132"/>
      <c r="V677" s="1132"/>
      <c r="W677" s="1133"/>
      <c r="X677" s="879"/>
      <c r="Y677" s="880"/>
      <c r="Z677" s="881"/>
      <c r="AA677" s="179"/>
    </row>
    <row r="678" spans="1:27" s="170" customFormat="1" ht="18.75" customHeight="1">
      <c r="A678" s="519" t="s">
        <v>314</v>
      </c>
      <c r="B678" s="520" t="s">
        <v>448</v>
      </c>
      <c r="C678" s="521"/>
      <c r="D678" s="521"/>
      <c r="E678" s="521"/>
      <c r="F678" s="521"/>
      <c r="G678" s="521"/>
      <c r="H678" s="521"/>
      <c r="I678" s="521"/>
      <c r="J678" s="521"/>
      <c r="K678" s="521"/>
      <c r="L678" s="521"/>
      <c r="M678" s="521"/>
      <c r="N678" s="521"/>
      <c r="O678" s="521"/>
      <c r="P678" s="521"/>
      <c r="Q678" s="521"/>
      <c r="R678" s="521"/>
      <c r="S678" s="521"/>
      <c r="T678" s="521"/>
      <c r="U678" s="521"/>
      <c r="V678" s="521"/>
      <c r="W678" s="522"/>
      <c r="X678" s="526"/>
      <c r="Y678" s="527"/>
      <c r="Z678" s="528"/>
      <c r="AA678" s="179"/>
    </row>
    <row r="679" spans="1:27" s="170" customFormat="1" ht="18.75" customHeight="1">
      <c r="A679" s="518"/>
      <c r="B679" s="523"/>
      <c r="C679" s="524"/>
      <c r="D679" s="524"/>
      <c r="E679" s="524"/>
      <c r="F679" s="524"/>
      <c r="G679" s="524"/>
      <c r="H679" s="524"/>
      <c r="I679" s="524"/>
      <c r="J679" s="524"/>
      <c r="K679" s="524"/>
      <c r="L679" s="524"/>
      <c r="M679" s="524"/>
      <c r="N679" s="524"/>
      <c r="O679" s="524"/>
      <c r="P679" s="524"/>
      <c r="Q679" s="524"/>
      <c r="R679" s="524"/>
      <c r="S679" s="524"/>
      <c r="T679" s="524"/>
      <c r="U679" s="524"/>
      <c r="V679" s="524"/>
      <c r="W679" s="525"/>
      <c r="X679" s="529"/>
      <c r="Y679" s="530"/>
      <c r="Z679" s="531"/>
      <c r="AA679" s="179"/>
    </row>
    <row r="680" spans="1:27" s="178" customFormat="1" ht="19.5" customHeight="1">
      <c r="A680" s="580" t="s">
        <v>450</v>
      </c>
      <c r="B680" s="581"/>
      <c r="C680" s="581"/>
      <c r="D680" s="581"/>
      <c r="E680" s="581"/>
      <c r="F680" s="581"/>
      <c r="G680" s="581"/>
      <c r="H680" s="581"/>
      <c r="I680" s="581"/>
      <c r="J680" s="581"/>
      <c r="K680" s="581"/>
      <c r="L680" s="581"/>
      <c r="M680" s="581"/>
      <c r="N680" s="581"/>
      <c r="O680" s="581"/>
      <c r="P680" s="581"/>
      <c r="Q680" s="581"/>
      <c r="R680" s="581"/>
      <c r="S680" s="581"/>
      <c r="T680" s="581"/>
      <c r="U680" s="581"/>
      <c r="V680" s="581"/>
      <c r="W680" s="581"/>
      <c r="X680" s="581"/>
      <c r="Y680" s="581"/>
      <c r="Z680" s="581"/>
      <c r="AA680" s="193"/>
    </row>
    <row r="681" spans="1:27" s="170" customFormat="1" ht="44.25" customHeight="1">
      <c r="A681" s="519" t="s">
        <v>378</v>
      </c>
      <c r="B681" s="520" t="s">
        <v>844</v>
      </c>
      <c r="C681" s="521"/>
      <c r="D681" s="521"/>
      <c r="E681" s="521"/>
      <c r="F681" s="521"/>
      <c r="G681" s="521"/>
      <c r="H681" s="521"/>
      <c r="I681" s="521"/>
      <c r="J681" s="521"/>
      <c r="K681" s="521"/>
      <c r="L681" s="521"/>
      <c r="M681" s="521"/>
      <c r="N681" s="521"/>
      <c r="O681" s="521"/>
      <c r="P681" s="521"/>
      <c r="Q681" s="521"/>
      <c r="R681" s="521"/>
      <c r="S681" s="521"/>
      <c r="T681" s="521"/>
      <c r="U681" s="521"/>
      <c r="V681" s="521"/>
      <c r="W681" s="522"/>
      <c r="X681" s="526"/>
      <c r="Y681" s="527"/>
      <c r="Z681" s="528"/>
      <c r="AA681" s="179"/>
    </row>
    <row r="682" spans="1:27" s="170" customFormat="1" ht="15.75" customHeight="1">
      <c r="A682" s="518"/>
      <c r="B682" s="523"/>
      <c r="C682" s="524"/>
      <c r="D682" s="524"/>
      <c r="E682" s="524"/>
      <c r="F682" s="524"/>
      <c r="G682" s="524"/>
      <c r="H682" s="524"/>
      <c r="I682" s="524"/>
      <c r="J682" s="524"/>
      <c r="K682" s="524"/>
      <c r="L682" s="524"/>
      <c r="M682" s="524"/>
      <c r="N682" s="524"/>
      <c r="O682" s="524"/>
      <c r="P682" s="524"/>
      <c r="Q682" s="524"/>
      <c r="R682" s="524"/>
      <c r="S682" s="524"/>
      <c r="T682" s="524"/>
      <c r="U682" s="524"/>
      <c r="V682" s="524"/>
      <c r="W682" s="525"/>
      <c r="X682" s="529"/>
      <c r="Y682" s="530"/>
      <c r="Z682" s="531"/>
      <c r="AA682" s="179"/>
    </row>
    <row r="683" spans="1:27" s="170" customFormat="1" ht="61.5" customHeight="1">
      <c r="A683" s="519" t="s">
        <v>451</v>
      </c>
      <c r="B683" s="520" t="s">
        <v>972</v>
      </c>
      <c r="C683" s="521"/>
      <c r="D683" s="521"/>
      <c r="E683" s="521"/>
      <c r="F683" s="521"/>
      <c r="G683" s="521"/>
      <c r="H683" s="521"/>
      <c r="I683" s="521"/>
      <c r="J683" s="521"/>
      <c r="K683" s="521"/>
      <c r="L683" s="521"/>
      <c r="M683" s="521"/>
      <c r="N683" s="521"/>
      <c r="O683" s="521"/>
      <c r="P683" s="521"/>
      <c r="Q683" s="521"/>
      <c r="R683" s="521"/>
      <c r="S683" s="521"/>
      <c r="T683" s="521"/>
      <c r="U683" s="521"/>
      <c r="V683" s="521"/>
      <c r="W683" s="522"/>
      <c r="X683" s="526"/>
      <c r="Y683" s="527"/>
      <c r="Z683" s="528"/>
      <c r="AA683" s="179"/>
    </row>
    <row r="684" spans="1:27" s="170" customFormat="1" ht="61.5" customHeight="1">
      <c r="A684" s="518"/>
      <c r="B684" s="523"/>
      <c r="C684" s="524"/>
      <c r="D684" s="524"/>
      <c r="E684" s="524"/>
      <c r="F684" s="524"/>
      <c r="G684" s="524"/>
      <c r="H684" s="524"/>
      <c r="I684" s="524"/>
      <c r="J684" s="524"/>
      <c r="K684" s="524"/>
      <c r="L684" s="524"/>
      <c r="M684" s="524"/>
      <c r="N684" s="524"/>
      <c r="O684" s="524"/>
      <c r="P684" s="524"/>
      <c r="Q684" s="524"/>
      <c r="R684" s="524"/>
      <c r="S684" s="524"/>
      <c r="T684" s="524"/>
      <c r="U684" s="524"/>
      <c r="V684" s="524"/>
      <c r="W684" s="525"/>
      <c r="X684" s="529"/>
      <c r="Y684" s="530"/>
      <c r="Z684" s="531"/>
      <c r="AA684" s="179"/>
    </row>
    <row r="685" spans="1:27" s="170" customFormat="1" ht="39" customHeight="1">
      <c r="A685" s="519" t="s">
        <v>452</v>
      </c>
      <c r="B685" s="520" t="s">
        <v>973</v>
      </c>
      <c r="C685" s="521"/>
      <c r="D685" s="521"/>
      <c r="E685" s="521"/>
      <c r="F685" s="521"/>
      <c r="G685" s="521"/>
      <c r="H685" s="521"/>
      <c r="I685" s="521"/>
      <c r="J685" s="521"/>
      <c r="K685" s="521"/>
      <c r="L685" s="521"/>
      <c r="M685" s="521"/>
      <c r="N685" s="521"/>
      <c r="O685" s="521"/>
      <c r="P685" s="521"/>
      <c r="Q685" s="521"/>
      <c r="R685" s="521"/>
      <c r="S685" s="521"/>
      <c r="T685" s="521"/>
      <c r="U685" s="521"/>
      <c r="V685" s="521"/>
      <c r="W685" s="522"/>
      <c r="X685" s="526"/>
      <c r="Y685" s="527"/>
      <c r="Z685" s="528"/>
      <c r="AA685" s="179"/>
    </row>
    <row r="686" spans="1:27" s="170" customFormat="1" ht="39" customHeight="1">
      <c r="A686" s="518"/>
      <c r="B686" s="523"/>
      <c r="C686" s="524"/>
      <c r="D686" s="524"/>
      <c r="E686" s="524"/>
      <c r="F686" s="524"/>
      <c r="G686" s="524"/>
      <c r="H686" s="524"/>
      <c r="I686" s="524"/>
      <c r="J686" s="524"/>
      <c r="K686" s="524"/>
      <c r="L686" s="524"/>
      <c r="M686" s="524"/>
      <c r="N686" s="524"/>
      <c r="O686" s="524"/>
      <c r="P686" s="524"/>
      <c r="Q686" s="524"/>
      <c r="R686" s="524"/>
      <c r="S686" s="524"/>
      <c r="T686" s="524"/>
      <c r="U686" s="524"/>
      <c r="V686" s="524"/>
      <c r="W686" s="525"/>
      <c r="X686" s="529"/>
      <c r="Y686" s="530"/>
      <c r="Z686" s="531"/>
      <c r="AA686" s="179"/>
    </row>
    <row r="687" spans="1:27" s="170" customFormat="1" ht="29.25" customHeight="1">
      <c r="A687" s="519" t="s">
        <v>453</v>
      </c>
      <c r="B687" s="520" t="s">
        <v>845</v>
      </c>
      <c r="C687" s="521"/>
      <c r="D687" s="521"/>
      <c r="E687" s="521"/>
      <c r="F687" s="521"/>
      <c r="G687" s="521"/>
      <c r="H687" s="521"/>
      <c r="I687" s="521"/>
      <c r="J687" s="521"/>
      <c r="K687" s="521"/>
      <c r="L687" s="521"/>
      <c r="M687" s="521"/>
      <c r="N687" s="521"/>
      <c r="O687" s="521"/>
      <c r="P687" s="521"/>
      <c r="Q687" s="521"/>
      <c r="R687" s="521"/>
      <c r="S687" s="521"/>
      <c r="T687" s="521"/>
      <c r="U687" s="521"/>
      <c r="V687" s="521"/>
      <c r="W687" s="522"/>
      <c r="X687" s="526"/>
      <c r="Y687" s="527"/>
      <c r="Z687" s="528"/>
      <c r="AA687" s="179"/>
    </row>
    <row r="688" spans="1:27" s="170" customFormat="1" ht="29.25" customHeight="1">
      <c r="A688" s="518"/>
      <c r="B688" s="523"/>
      <c r="C688" s="524"/>
      <c r="D688" s="524"/>
      <c r="E688" s="524"/>
      <c r="F688" s="524"/>
      <c r="G688" s="524"/>
      <c r="H688" s="524"/>
      <c r="I688" s="524"/>
      <c r="J688" s="524"/>
      <c r="K688" s="524"/>
      <c r="L688" s="524"/>
      <c r="M688" s="524"/>
      <c r="N688" s="524"/>
      <c r="O688" s="524"/>
      <c r="P688" s="524"/>
      <c r="Q688" s="524"/>
      <c r="R688" s="524"/>
      <c r="S688" s="524"/>
      <c r="T688" s="524"/>
      <c r="U688" s="524"/>
      <c r="V688" s="524"/>
      <c r="W688" s="525"/>
      <c r="X688" s="529"/>
      <c r="Y688" s="530"/>
      <c r="Z688" s="531"/>
      <c r="AA688" s="179"/>
    </row>
    <row r="689" spans="1:27" s="174" customFormat="1" ht="12.95" customHeight="1">
      <c r="A689" s="475"/>
      <c r="B689" s="194"/>
      <c r="C689" s="195"/>
      <c r="D689" s="195"/>
      <c r="E689" s="195"/>
      <c r="F689" s="195"/>
      <c r="G689" s="195"/>
      <c r="H689" s="195"/>
      <c r="I689" s="195"/>
      <c r="J689" s="196"/>
      <c r="K689" s="196"/>
      <c r="L689" s="196"/>
      <c r="M689" s="196"/>
      <c r="N689" s="196"/>
      <c r="O689" s="196"/>
      <c r="P689" s="196"/>
      <c r="Q689" s="196"/>
      <c r="R689" s="196"/>
      <c r="S689" s="196"/>
      <c r="T689" s="196"/>
      <c r="U689" s="196"/>
      <c r="V689" s="196"/>
      <c r="W689" s="196"/>
      <c r="X689" s="196"/>
      <c r="Y689" s="197"/>
      <c r="Z689" s="197"/>
      <c r="AA689" s="197"/>
    </row>
    <row r="690" spans="1:27" s="174" customFormat="1" ht="18" customHeight="1">
      <c r="A690" s="177" t="s">
        <v>828</v>
      </c>
      <c r="B690" s="194"/>
      <c r="C690" s="195"/>
      <c r="D690" s="195"/>
      <c r="E690" s="195"/>
      <c r="F690" s="195"/>
      <c r="G690" s="195"/>
      <c r="H690" s="195"/>
      <c r="I690" s="195"/>
      <c r="J690" s="196"/>
      <c r="K690" s="196"/>
      <c r="L690" s="196"/>
      <c r="M690" s="196"/>
      <c r="N690" s="196"/>
      <c r="O690" s="196"/>
      <c r="P690" s="196"/>
      <c r="Q690" s="196"/>
      <c r="R690" s="196"/>
      <c r="S690" s="196"/>
      <c r="T690" s="196"/>
      <c r="U690" s="196"/>
      <c r="V690" s="196"/>
      <c r="W690" s="196"/>
      <c r="X690" s="196"/>
      <c r="Y690" s="197"/>
      <c r="Z690" s="197"/>
      <c r="AA690" s="197"/>
    </row>
    <row r="691" spans="1:27" s="174" customFormat="1" ht="16.5" customHeight="1">
      <c r="A691" s="891" t="s">
        <v>445</v>
      </c>
      <c r="B691" s="520" t="s">
        <v>454</v>
      </c>
      <c r="C691" s="521"/>
      <c r="D691" s="521"/>
      <c r="E691" s="521"/>
      <c r="F691" s="521"/>
      <c r="G691" s="521"/>
      <c r="H691" s="521"/>
      <c r="I691" s="521"/>
      <c r="J691" s="521"/>
      <c r="K691" s="521"/>
      <c r="L691" s="521"/>
      <c r="M691" s="521"/>
      <c r="N691" s="521"/>
      <c r="O691" s="521"/>
      <c r="P691" s="521"/>
      <c r="Q691" s="521"/>
      <c r="R691" s="521"/>
      <c r="S691" s="521"/>
      <c r="T691" s="521"/>
      <c r="U691" s="521"/>
      <c r="V691" s="521"/>
      <c r="W691" s="522"/>
      <c r="X691" s="893"/>
      <c r="Y691" s="894"/>
      <c r="Z691" s="895"/>
      <c r="AA691" s="196"/>
    </row>
    <row r="692" spans="1:27" s="174" customFormat="1" ht="16.5" customHeight="1">
      <c r="A692" s="892"/>
      <c r="B692" s="523"/>
      <c r="C692" s="524"/>
      <c r="D692" s="524"/>
      <c r="E692" s="524"/>
      <c r="F692" s="524"/>
      <c r="G692" s="524"/>
      <c r="H692" s="524"/>
      <c r="I692" s="524"/>
      <c r="J692" s="524"/>
      <c r="K692" s="524"/>
      <c r="L692" s="524"/>
      <c r="M692" s="524"/>
      <c r="N692" s="524"/>
      <c r="O692" s="524"/>
      <c r="P692" s="524"/>
      <c r="Q692" s="524"/>
      <c r="R692" s="524"/>
      <c r="S692" s="524"/>
      <c r="T692" s="524"/>
      <c r="U692" s="524"/>
      <c r="V692" s="524"/>
      <c r="W692" s="525"/>
      <c r="X692" s="896"/>
      <c r="Y692" s="897"/>
      <c r="Z692" s="898"/>
      <c r="AA692" s="196"/>
    </row>
    <row r="693" spans="1:27" s="179" customFormat="1" ht="22.5" customHeight="1">
      <c r="A693" s="517" t="s">
        <v>229</v>
      </c>
      <c r="B693" s="650" t="s">
        <v>974</v>
      </c>
      <c r="C693" s="789"/>
      <c r="D693" s="789"/>
      <c r="E693" s="789"/>
      <c r="F693" s="789"/>
      <c r="G693" s="789"/>
      <c r="H693" s="789"/>
      <c r="I693" s="789"/>
      <c r="J693" s="789"/>
      <c r="K693" s="789"/>
      <c r="L693" s="789"/>
      <c r="M693" s="789"/>
      <c r="N693" s="789"/>
      <c r="O693" s="789"/>
      <c r="P693" s="789"/>
      <c r="Q693" s="789"/>
      <c r="R693" s="789"/>
      <c r="S693" s="789"/>
      <c r="T693" s="789"/>
      <c r="U693" s="789"/>
      <c r="V693" s="789"/>
      <c r="W693" s="790"/>
      <c r="X693" s="899"/>
      <c r="Y693" s="900"/>
      <c r="Z693" s="901"/>
    </row>
    <row r="694" spans="1:27" s="179" customFormat="1" ht="22.5" customHeight="1">
      <c r="A694" s="517"/>
      <c r="B694" s="791"/>
      <c r="C694" s="792"/>
      <c r="D694" s="792"/>
      <c r="E694" s="792"/>
      <c r="F694" s="792"/>
      <c r="G694" s="792"/>
      <c r="H694" s="792"/>
      <c r="I694" s="792"/>
      <c r="J694" s="792"/>
      <c r="K694" s="792"/>
      <c r="L694" s="792"/>
      <c r="M694" s="792"/>
      <c r="N694" s="792"/>
      <c r="O694" s="792"/>
      <c r="P694" s="792"/>
      <c r="Q694" s="792"/>
      <c r="R694" s="792"/>
      <c r="S694" s="792"/>
      <c r="T694" s="792"/>
      <c r="U694" s="792"/>
      <c r="V694" s="792"/>
      <c r="W694" s="793"/>
      <c r="X694" s="902"/>
      <c r="Y694" s="903"/>
      <c r="Z694" s="904"/>
    </row>
    <row r="695" spans="1:27" s="179" customFormat="1" ht="16.5" customHeight="1">
      <c r="A695" s="517"/>
      <c r="B695" s="650" t="s">
        <v>455</v>
      </c>
      <c r="C695" s="789"/>
      <c r="D695" s="789"/>
      <c r="E695" s="789"/>
      <c r="F695" s="789"/>
      <c r="G695" s="789"/>
      <c r="H695" s="789"/>
      <c r="I695" s="789"/>
      <c r="J695" s="789"/>
      <c r="K695" s="789"/>
      <c r="L695" s="789"/>
      <c r="M695" s="789"/>
      <c r="N695" s="789"/>
      <c r="O695" s="789"/>
      <c r="P695" s="789"/>
      <c r="Q695" s="789"/>
      <c r="R695" s="789"/>
      <c r="S695" s="789"/>
      <c r="T695" s="789"/>
      <c r="U695" s="789"/>
      <c r="V695" s="789"/>
      <c r="W695" s="790"/>
      <c r="X695" s="601"/>
      <c r="Y695" s="602"/>
      <c r="Z695" s="603"/>
    </row>
    <row r="696" spans="1:27" s="179" customFormat="1" ht="16.5" customHeight="1">
      <c r="A696" s="517"/>
      <c r="B696" s="826"/>
      <c r="C696" s="789"/>
      <c r="D696" s="789"/>
      <c r="E696" s="789"/>
      <c r="F696" s="789"/>
      <c r="G696" s="789"/>
      <c r="H696" s="789"/>
      <c r="I696" s="789"/>
      <c r="J696" s="789"/>
      <c r="K696" s="789"/>
      <c r="L696" s="789"/>
      <c r="M696" s="789"/>
      <c r="N696" s="789"/>
      <c r="O696" s="789"/>
      <c r="P696" s="789"/>
      <c r="Q696" s="789"/>
      <c r="R696" s="789"/>
      <c r="S696" s="789"/>
      <c r="T696" s="789"/>
      <c r="U696" s="789"/>
      <c r="V696" s="789"/>
      <c r="W696" s="790"/>
      <c r="X696" s="601"/>
      <c r="Y696" s="602"/>
      <c r="Z696" s="603"/>
    </row>
    <row r="697" spans="1:27" s="179" customFormat="1" ht="17.25" customHeight="1">
      <c r="A697" s="517"/>
      <c r="B697" s="387"/>
      <c r="C697" s="647" t="s">
        <v>574</v>
      </c>
      <c r="D697" s="648"/>
      <c r="E697" s="648"/>
      <c r="F697" s="648"/>
      <c r="G697" s="648"/>
      <c r="H697" s="648"/>
      <c r="I697" s="648"/>
      <c r="J697" s="648"/>
      <c r="K697" s="648"/>
      <c r="L697" s="648"/>
      <c r="M697" s="648"/>
      <c r="N697" s="648"/>
      <c r="O697" s="648"/>
      <c r="P697" s="648"/>
      <c r="Q697" s="648"/>
      <c r="R697" s="648"/>
      <c r="S697" s="648"/>
      <c r="T697" s="648"/>
      <c r="U697" s="648"/>
      <c r="V697" s="649"/>
      <c r="W697" s="389"/>
      <c r="X697" s="601"/>
      <c r="Y697" s="602"/>
      <c r="Z697" s="603"/>
    </row>
    <row r="698" spans="1:27" s="179" customFormat="1" ht="17.25" customHeight="1">
      <c r="A698" s="517"/>
      <c r="B698" s="387"/>
      <c r="C698" s="799" t="s">
        <v>1047</v>
      </c>
      <c r="D698" s="800"/>
      <c r="E698" s="800"/>
      <c r="F698" s="801"/>
      <c r="G698" s="794" t="s">
        <v>456</v>
      </c>
      <c r="H698" s="794" t="s">
        <v>457</v>
      </c>
      <c r="I698" s="794" t="s">
        <v>458</v>
      </c>
      <c r="J698" s="794" t="s">
        <v>459</v>
      </c>
      <c r="K698" s="794" t="s">
        <v>460</v>
      </c>
      <c r="L698" s="794" t="s">
        <v>461</v>
      </c>
      <c r="M698" s="794" t="s">
        <v>462</v>
      </c>
      <c r="N698" s="794" t="s">
        <v>463</v>
      </c>
      <c r="O698" s="794" t="s">
        <v>464</v>
      </c>
      <c r="P698" s="794" t="s">
        <v>465</v>
      </c>
      <c r="Q698" s="805" t="s">
        <v>466</v>
      </c>
      <c r="R698" s="815" t="s">
        <v>467</v>
      </c>
      <c r="S698" s="801"/>
      <c r="T698" s="817" t="s">
        <v>468</v>
      </c>
      <c r="U698" s="818"/>
      <c r="V698" s="818"/>
      <c r="W698" s="389"/>
      <c r="X698" s="601"/>
      <c r="Y698" s="602"/>
      <c r="Z698" s="603"/>
    </row>
    <row r="699" spans="1:27" s="179" customFormat="1" ht="17.25" customHeight="1" thickBot="1">
      <c r="A699" s="517"/>
      <c r="B699" s="387"/>
      <c r="C699" s="802"/>
      <c r="D699" s="803"/>
      <c r="E699" s="803"/>
      <c r="F699" s="804"/>
      <c r="G699" s="795"/>
      <c r="H699" s="795"/>
      <c r="I699" s="795"/>
      <c r="J699" s="795"/>
      <c r="K699" s="795"/>
      <c r="L699" s="795"/>
      <c r="M699" s="795"/>
      <c r="N699" s="795"/>
      <c r="O699" s="795"/>
      <c r="P699" s="795"/>
      <c r="Q699" s="806"/>
      <c r="R699" s="816"/>
      <c r="S699" s="804"/>
      <c r="T699" s="819"/>
      <c r="U699" s="819"/>
      <c r="V699" s="819"/>
      <c r="W699" s="389"/>
      <c r="X699" s="601"/>
      <c r="Y699" s="602"/>
      <c r="Z699" s="603"/>
    </row>
    <row r="700" spans="1:27" s="179" customFormat="1" ht="30" customHeight="1" thickTop="1">
      <c r="A700" s="517"/>
      <c r="B700" s="387"/>
      <c r="C700" s="812" t="s">
        <v>469</v>
      </c>
      <c r="D700" s="813"/>
      <c r="E700" s="813"/>
      <c r="F700" s="814"/>
      <c r="G700" s="180"/>
      <c r="H700" s="180"/>
      <c r="I700" s="180"/>
      <c r="J700" s="180"/>
      <c r="K700" s="180"/>
      <c r="L700" s="180"/>
      <c r="M700" s="180"/>
      <c r="N700" s="180"/>
      <c r="O700" s="180"/>
      <c r="P700" s="180"/>
      <c r="Q700" s="181"/>
      <c r="R700" s="618"/>
      <c r="S700" s="619"/>
      <c r="T700" s="182" t="s">
        <v>470</v>
      </c>
      <c r="U700" s="847"/>
      <c r="V700" s="848"/>
      <c r="W700" s="389"/>
      <c r="X700" s="601"/>
      <c r="Y700" s="602"/>
      <c r="Z700" s="603"/>
    </row>
    <row r="701" spans="1:27" s="179" customFormat="1" ht="36" customHeight="1">
      <c r="A701" s="517"/>
      <c r="B701" s="387"/>
      <c r="C701" s="622" t="s">
        <v>846</v>
      </c>
      <c r="D701" s="623"/>
      <c r="E701" s="623"/>
      <c r="F701" s="624"/>
      <c r="G701" s="183"/>
      <c r="H701" s="183"/>
      <c r="I701" s="183"/>
      <c r="J701" s="183"/>
      <c r="K701" s="183"/>
      <c r="L701" s="183"/>
      <c r="M701" s="183"/>
      <c r="N701" s="183"/>
      <c r="O701" s="183"/>
      <c r="P701" s="183"/>
      <c r="Q701" s="184"/>
      <c r="R701" s="625"/>
      <c r="S701" s="626"/>
      <c r="T701" s="185" t="s">
        <v>471</v>
      </c>
      <c r="U701" s="845"/>
      <c r="V701" s="846"/>
      <c r="W701" s="389"/>
      <c r="X701" s="601"/>
      <c r="Y701" s="602"/>
      <c r="Z701" s="603"/>
    </row>
    <row r="702" spans="1:27" s="186" customFormat="1" ht="14.1" customHeight="1">
      <c r="A702" s="517"/>
      <c r="B702" s="760"/>
      <c r="C702" s="761"/>
      <c r="D702" s="761"/>
      <c r="E702" s="761"/>
      <c r="F702" s="761"/>
      <c r="G702" s="761"/>
      <c r="H702" s="761"/>
      <c r="I702" s="761"/>
      <c r="J702" s="761"/>
      <c r="K702" s="761"/>
      <c r="L702" s="761"/>
      <c r="M702" s="761"/>
      <c r="N702" s="761"/>
      <c r="O702" s="761"/>
      <c r="P702" s="761"/>
      <c r="Q702" s="761"/>
      <c r="R702" s="761"/>
      <c r="S702" s="761"/>
      <c r="T702" s="761"/>
      <c r="U702" s="761"/>
      <c r="V702" s="761"/>
      <c r="W702" s="762"/>
      <c r="X702" s="601"/>
      <c r="Y702" s="602"/>
      <c r="Z702" s="603"/>
    </row>
    <row r="703" spans="1:27" s="179" customFormat="1" ht="6" customHeight="1">
      <c r="A703" s="517"/>
      <c r="B703" s="383"/>
      <c r="C703" s="384"/>
      <c r="D703" s="384"/>
      <c r="E703" s="384"/>
      <c r="F703" s="384"/>
      <c r="G703" s="384"/>
      <c r="H703" s="384"/>
      <c r="I703" s="384"/>
      <c r="J703" s="384"/>
      <c r="K703" s="384"/>
      <c r="L703" s="384"/>
      <c r="M703" s="384"/>
      <c r="N703" s="384"/>
      <c r="O703" s="763" t="s">
        <v>472</v>
      </c>
      <c r="P703" s="764"/>
      <c r="Q703" s="764"/>
      <c r="R703" s="764"/>
      <c r="S703" s="764"/>
      <c r="T703" s="765"/>
      <c r="U703" s="766"/>
      <c r="V703" s="768" t="s">
        <v>473</v>
      </c>
      <c r="W703" s="385"/>
      <c r="X703" s="601"/>
      <c r="Y703" s="602"/>
      <c r="Z703" s="603"/>
    </row>
    <row r="704" spans="1:27" s="179" customFormat="1" ht="15" customHeight="1">
      <c r="A704" s="517"/>
      <c r="B704" s="387"/>
      <c r="C704" s="388"/>
      <c r="D704" s="388"/>
      <c r="E704" s="388"/>
      <c r="F704" s="388"/>
      <c r="G704" s="388"/>
      <c r="H704" s="388"/>
      <c r="I704" s="388"/>
      <c r="J704" s="388"/>
      <c r="K704" s="388"/>
      <c r="L704" s="388"/>
      <c r="M704" s="388"/>
      <c r="N704" s="388"/>
      <c r="O704" s="764"/>
      <c r="P704" s="764"/>
      <c r="Q704" s="764"/>
      <c r="R704" s="764"/>
      <c r="S704" s="764"/>
      <c r="T704" s="767"/>
      <c r="U704" s="766"/>
      <c r="V704" s="624"/>
      <c r="W704" s="389"/>
      <c r="X704" s="601"/>
      <c r="Y704" s="602"/>
      <c r="Z704" s="603"/>
    </row>
    <row r="705" spans="1:26" s="186" customFormat="1" ht="7.5" customHeight="1">
      <c r="A705" s="517"/>
      <c r="B705" s="833"/>
      <c r="C705" s="834"/>
      <c r="D705" s="834"/>
      <c r="E705" s="834"/>
      <c r="F705" s="834"/>
      <c r="G705" s="834"/>
      <c r="H705" s="834"/>
      <c r="I705" s="834"/>
      <c r="J705" s="834"/>
      <c r="K705" s="834"/>
      <c r="L705" s="834"/>
      <c r="M705" s="834"/>
      <c r="N705" s="834"/>
      <c r="O705" s="834"/>
      <c r="P705" s="834"/>
      <c r="Q705" s="834"/>
      <c r="R705" s="834"/>
      <c r="S705" s="834"/>
      <c r="T705" s="834"/>
      <c r="U705" s="834"/>
      <c r="V705" s="834"/>
      <c r="W705" s="835"/>
      <c r="X705" s="604"/>
      <c r="Y705" s="605"/>
      <c r="Z705" s="606"/>
    </row>
    <row r="706" spans="1:26" s="186" customFormat="1" ht="27" customHeight="1">
      <c r="A706" s="788"/>
      <c r="B706" s="810" t="s">
        <v>474</v>
      </c>
      <c r="C706" s="729"/>
      <c r="D706" s="729"/>
      <c r="E706" s="729"/>
      <c r="F706" s="729"/>
      <c r="G706" s="729"/>
      <c r="H706" s="729"/>
      <c r="I706" s="729"/>
      <c r="J706" s="729"/>
      <c r="K706" s="729"/>
      <c r="L706" s="729"/>
      <c r="M706" s="729"/>
      <c r="N706" s="729"/>
      <c r="O706" s="729"/>
      <c r="P706" s="729"/>
      <c r="Q706" s="729"/>
      <c r="R706" s="729"/>
      <c r="S706" s="729"/>
      <c r="T706" s="729"/>
      <c r="U706" s="729"/>
      <c r="V706" s="729"/>
      <c r="W706" s="811"/>
      <c r="X706" s="374"/>
      <c r="Y706" s="380"/>
      <c r="Z706" s="381"/>
    </row>
    <row r="707" spans="1:26" s="186" customFormat="1" ht="6.75" customHeight="1">
      <c r="A707" s="788"/>
      <c r="B707" s="760"/>
      <c r="C707" s="761"/>
      <c r="D707" s="761"/>
      <c r="E707" s="761"/>
      <c r="F707" s="761"/>
      <c r="G707" s="761"/>
      <c r="H707" s="761"/>
      <c r="I707" s="761"/>
      <c r="J707" s="761"/>
      <c r="K707" s="761"/>
      <c r="L707" s="761"/>
      <c r="M707" s="761"/>
      <c r="N707" s="761"/>
      <c r="O707" s="761"/>
      <c r="P707" s="761"/>
      <c r="Q707" s="761"/>
      <c r="R707" s="761"/>
      <c r="S707" s="761"/>
      <c r="T707" s="761"/>
      <c r="U707" s="761"/>
      <c r="V707" s="761"/>
      <c r="W707" s="762"/>
      <c r="X707" s="374"/>
      <c r="Y707" s="380"/>
      <c r="Z707" s="381"/>
    </row>
    <row r="708" spans="1:26" s="179" customFormat="1" ht="17.25" customHeight="1">
      <c r="A708" s="788"/>
      <c r="B708" s="377"/>
      <c r="C708" s="187" t="s">
        <v>475</v>
      </c>
      <c r="D708" s="187"/>
      <c r="E708" s="187"/>
      <c r="F708" s="187"/>
      <c r="G708" s="187"/>
      <c r="H708" s="187"/>
      <c r="I708" s="187"/>
      <c r="J708" s="187"/>
      <c r="K708" s="187"/>
      <c r="L708" s="187"/>
      <c r="M708" s="187"/>
      <c r="N708" s="187"/>
      <c r="O708" s="187"/>
      <c r="P708" s="187"/>
      <c r="Q708" s="187"/>
      <c r="R708" s="187"/>
      <c r="S708" s="187"/>
      <c r="T708" s="187"/>
      <c r="U708" s="187"/>
      <c r="V708" s="187"/>
      <c r="W708" s="188"/>
      <c r="X708" s="374"/>
      <c r="Y708" s="380"/>
      <c r="Z708" s="381"/>
    </row>
    <row r="709" spans="1:26" s="179" customFormat="1" ht="28.5" customHeight="1">
      <c r="A709" s="788"/>
      <c r="B709" s="377"/>
      <c r="C709" s="820" t="s">
        <v>476</v>
      </c>
      <c r="D709" s="821"/>
      <c r="E709" s="821"/>
      <c r="F709" s="821"/>
      <c r="G709" s="821"/>
      <c r="H709" s="821"/>
      <c r="I709" s="821"/>
      <c r="J709" s="821"/>
      <c r="K709" s="821"/>
      <c r="L709" s="821"/>
      <c r="M709" s="615"/>
      <c r="N709" s="616"/>
      <c r="O709" s="616"/>
      <c r="P709" s="189" t="s">
        <v>477</v>
      </c>
      <c r="Q709" s="187"/>
      <c r="R709" s="187"/>
      <c r="S709" s="187"/>
      <c r="T709" s="187"/>
      <c r="U709" s="187"/>
      <c r="V709" s="187"/>
      <c r="W709" s="188"/>
      <c r="X709" s="374"/>
      <c r="Y709" s="380"/>
      <c r="Z709" s="381"/>
    </row>
    <row r="710" spans="1:26" s="179" customFormat="1" ht="28.5" customHeight="1">
      <c r="A710" s="788"/>
      <c r="B710" s="377"/>
      <c r="C710" s="820" t="s">
        <v>478</v>
      </c>
      <c r="D710" s="821"/>
      <c r="E710" s="821"/>
      <c r="F710" s="821"/>
      <c r="G710" s="821"/>
      <c r="H710" s="821"/>
      <c r="I710" s="821"/>
      <c r="J710" s="821"/>
      <c r="K710" s="821"/>
      <c r="L710" s="821"/>
      <c r="M710" s="615"/>
      <c r="N710" s="616"/>
      <c r="O710" s="616"/>
      <c r="P710" s="189" t="s">
        <v>477</v>
      </c>
      <c r="Q710" s="187"/>
      <c r="R710" s="187"/>
      <c r="S710" s="187"/>
      <c r="T710" s="187"/>
      <c r="U710" s="187"/>
      <c r="V710" s="187"/>
      <c r="W710" s="188"/>
      <c r="X710" s="374"/>
      <c r="Y710" s="380"/>
      <c r="Z710" s="381"/>
    </row>
    <row r="711" spans="1:26" s="179" customFormat="1" ht="28.5" customHeight="1">
      <c r="A711" s="788"/>
      <c r="B711" s="377"/>
      <c r="C711" s="832" t="s">
        <v>479</v>
      </c>
      <c r="D711" s="821"/>
      <c r="E711" s="821"/>
      <c r="F711" s="821"/>
      <c r="G711" s="821"/>
      <c r="H711" s="821"/>
      <c r="I711" s="821"/>
      <c r="J711" s="821"/>
      <c r="K711" s="821"/>
      <c r="L711" s="821"/>
      <c r="M711" s="615"/>
      <c r="N711" s="616"/>
      <c r="O711" s="616"/>
      <c r="P711" s="189" t="s">
        <v>473</v>
      </c>
      <c r="Q711" s="187"/>
      <c r="R711" s="187"/>
      <c r="S711" s="187"/>
      <c r="T711" s="187"/>
      <c r="U711" s="187"/>
      <c r="V711" s="187"/>
      <c r="W711" s="188"/>
      <c r="X711" s="374"/>
      <c r="Y711" s="380"/>
      <c r="Z711" s="381"/>
    </row>
    <row r="712" spans="1:26" s="179" customFormat="1" ht="6.75" customHeight="1">
      <c r="A712" s="788"/>
      <c r="B712" s="377"/>
      <c r="C712" s="187"/>
      <c r="D712" s="187"/>
      <c r="E712" s="187"/>
      <c r="F712" s="187"/>
      <c r="G712" s="187"/>
      <c r="H712" s="187"/>
      <c r="I712" s="187"/>
      <c r="J712" s="187"/>
      <c r="K712" s="187"/>
      <c r="L712" s="187"/>
      <c r="M712" s="187"/>
      <c r="N712" s="187"/>
      <c r="O712" s="187"/>
      <c r="P712" s="187"/>
      <c r="Q712" s="187"/>
      <c r="R712" s="187"/>
      <c r="S712" s="187"/>
      <c r="T712" s="187"/>
      <c r="U712" s="187"/>
      <c r="V712" s="187"/>
      <c r="W712" s="188"/>
      <c r="X712" s="374"/>
      <c r="Y712" s="380"/>
      <c r="Z712" s="381"/>
    </row>
    <row r="713" spans="1:26" s="179" customFormat="1" ht="15.75" customHeight="1">
      <c r="A713" s="788"/>
      <c r="B713" s="377"/>
      <c r="C713" s="187" t="s">
        <v>480</v>
      </c>
      <c r="D713" s="187"/>
      <c r="E713" s="187"/>
      <c r="F713" s="187"/>
      <c r="G713" s="187"/>
      <c r="H713" s="187"/>
      <c r="I713" s="187"/>
      <c r="J713" s="187"/>
      <c r="K713" s="187"/>
      <c r="L713" s="187"/>
      <c r="M713" s="187"/>
      <c r="N713" s="187"/>
      <c r="O713" s="187"/>
      <c r="P713" s="187"/>
      <c r="Q713" s="187"/>
      <c r="R713" s="187"/>
      <c r="S713" s="187"/>
      <c r="T713" s="187"/>
      <c r="U713" s="187"/>
      <c r="V713" s="187"/>
      <c r="W713" s="188"/>
      <c r="X713" s="374"/>
      <c r="Y713" s="380"/>
      <c r="Z713" s="381"/>
    </row>
    <row r="714" spans="1:26" s="179" customFormat="1" ht="22.5" customHeight="1">
      <c r="A714" s="788"/>
      <c r="B714" s="377"/>
      <c r="C714" s="615"/>
      <c r="D714" s="616"/>
      <c r="E714" s="190" t="s">
        <v>481</v>
      </c>
      <c r="F714" s="617"/>
      <c r="G714" s="616"/>
      <c r="H714" s="189" t="s">
        <v>477</v>
      </c>
      <c r="I714" s="187"/>
      <c r="J714" s="615"/>
      <c r="K714" s="616"/>
      <c r="L714" s="190" t="s">
        <v>481</v>
      </c>
      <c r="M714" s="617"/>
      <c r="N714" s="616"/>
      <c r="O714" s="189" t="s">
        <v>477</v>
      </c>
      <c r="P714" s="187"/>
      <c r="Q714" s="615"/>
      <c r="R714" s="616"/>
      <c r="S714" s="190" t="s">
        <v>481</v>
      </c>
      <c r="T714" s="617"/>
      <c r="U714" s="616"/>
      <c r="V714" s="189" t="s">
        <v>477</v>
      </c>
      <c r="W714" s="188"/>
      <c r="X714" s="374"/>
      <c r="Y714" s="380"/>
      <c r="Z714" s="381"/>
    </row>
    <row r="715" spans="1:26" s="179" customFormat="1" ht="6.75" customHeight="1">
      <c r="A715" s="788"/>
      <c r="B715" s="377"/>
      <c r="C715" s="187"/>
      <c r="D715" s="187"/>
      <c r="E715" s="187"/>
      <c r="F715" s="187"/>
      <c r="G715" s="187"/>
      <c r="H715" s="187"/>
      <c r="I715" s="187"/>
      <c r="J715" s="187"/>
      <c r="K715" s="187"/>
      <c r="L715" s="187"/>
      <c r="M715" s="187"/>
      <c r="N715" s="187"/>
      <c r="O715" s="187"/>
      <c r="P715" s="187"/>
      <c r="Q715" s="187"/>
      <c r="R715" s="187"/>
      <c r="S715" s="187"/>
      <c r="T715" s="187"/>
      <c r="U715" s="187"/>
      <c r="V715" s="187"/>
      <c r="W715" s="188"/>
      <c r="X715" s="374"/>
      <c r="Y715" s="380"/>
      <c r="Z715" s="381"/>
    </row>
    <row r="716" spans="1:26" s="179" customFormat="1" ht="15.75" customHeight="1">
      <c r="A716" s="788"/>
      <c r="B716" s="377"/>
      <c r="C716" s="187" t="s">
        <v>482</v>
      </c>
      <c r="D716" s="187"/>
      <c r="E716" s="187"/>
      <c r="F716" s="187"/>
      <c r="G716" s="187"/>
      <c r="H716" s="187"/>
      <c r="I716" s="187"/>
      <c r="J716" s="187"/>
      <c r="K716" s="187"/>
      <c r="L716" s="187"/>
      <c r="M716" s="187"/>
      <c r="N716" s="187"/>
      <c r="O716" s="187"/>
      <c r="P716" s="187"/>
      <c r="Q716" s="187"/>
      <c r="R716" s="187"/>
      <c r="S716" s="187"/>
      <c r="T716" s="187"/>
      <c r="U716" s="187"/>
      <c r="V716" s="187"/>
      <c r="W716" s="188"/>
      <c r="X716" s="374"/>
      <c r="Y716" s="380"/>
      <c r="Z716" s="381"/>
    </row>
    <row r="717" spans="1:26" s="179" customFormat="1" ht="22.5" customHeight="1">
      <c r="A717" s="788"/>
      <c r="B717" s="377"/>
      <c r="C717" s="615"/>
      <c r="D717" s="616"/>
      <c r="E717" s="190" t="s">
        <v>481</v>
      </c>
      <c r="F717" s="617"/>
      <c r="G717" s="616"/>
      <c r="H717" s="189" t="s">
        <v>477</v>
      </c>
      <c r="I717" s="187"/>
      <c r="J717" s="615"/>
      <c r="K717" s="616"/>
      <c r="L717" s="190" t="s">
        <v>481</v>
      </c>
      <c r="M717" s="617"/>
      <c r="N717" s="616"/>
      <c r="O717" s="189" t="s">
        <v>477</v>
      </c>
      <c r="P717" s="187"/>
      <c r="Q717" s="615"/>
      <c r="R717" s="616"/>
      <c r="S717" s="190" t="s">
        <v>481</v>
      </c>
      <c r="T717" s="617"/>
      <c r="U717" s="616"/>
      <c r="V717" s="189" t="s">
        <v>477</v>
      </c>
      <c r="W717" s="188"/>
      <c r="X717" s="374"/>
      <c r="Y717" s="380"/>
      <c r="Z717" s="381"/>
    </row>
    <row r="718" spans="1:26" s="179" customFormat="1" ht="7.5" customHeight="1">
      <c r="A718" s="788"/>
      <c r="B718" s="776"/>
      <c r="C718" s="777"/>
      <c r="D718" s="777"/>
      <c r="E718" s="777"/>
      <c r="F718" s="777"/>
      <c r="G718" s="777"/>
      <c r="H718" s="777"/>
      <c r="I718" s="777"/>
      <c r="J718" s="777"/>
      <c r="K718" s="777"/>
      <c r="L718" s="777"/>
      <c r="M718" s="777"/>
      <c r="N718" s="777"/>
      <c r="O718" s="777"/>
      <c r="P718" s="777"/>
      <c r="Q718" s="777"/>
      <c r="R718" s="777"/>
      <c r="S718" s="777"/>
      <c r="T718" s="777"/>
      <c r="U718" s="777"/>
      <c r="V718" s="777"/>
      <c r="W718" s="778"/>
      <c r="X718" s="374"/>
      <c r="Y718" s="380"/>
      <c r="Z718" s="381"/>
    </row>
    <row r="719" spans="1:26" s="186" customFormat="1" ht="30" customHeight="1">
      <c r="A719" s="788"/>
      <c r="B719" s="779" t="s">
        <v>975</v>
      </c>
      <c r="C719" s="780"/>
      <c r="D719" s="780"/>
      <c r="E719" s="780"/>
      <c r="F719" s="780"/>
      <c r="G719" s="780"/>
      <c r="H719" s="780"/>
      <c r="I719" s="780"/>
      <c r="J719" s="780"/>
      <c r="K719" s="780"/>
      <c r="L719" s="780"/>
      <c r="M719" s="780"/>
      <c r="N719" s="780"/>
      <c r="O719" s="780"/>
      <c r="P719" s="780"/>
      <c r="Q719" s="780"/>
      <c r="R719" s="780"/>
      <c r="S719" s="780"/>
      <c r="T719" s="780"/>
      <c r="U719" s="780"/>
      <c r="V719" s="780"/>
      <c r="W719" s="781"/>
      <c r="X719" s="542"/>
      <c r="Y719" s="599"/>
      <c r="Z719" s="600"/>
    </row>
    <row r="720" spans="1:26" s="186" customFormat="1" ht="30" customHeight="1">
      <c r="A720" s="788"/>
      <c r="B720" s="782"/>
      <c r="C720" s="783"/>
      <c r="D720" s="783"/>
      <c r="E720" s="783"/>
      <c r="F720" s="783"/>
      <c r="G720" s="783"/>
      <c r="H720" s="783"/>
      <c r="I720" s="783"/>
      <c r="J720" s="783"/>
      <c r="K720" s="783"/>
      <c r="L720" s="783"/>
      <c r="M720" s="783"/>
      <c r="N720" s="783"/>
      <c r="O720" s="783"/>
      <c r="P720" s="783"/>
      <c r="Q720" s="783"/>
      <c r="R720" s="783"/>
      <c r="S720" s="783"/>
      <c r="T720" s="783"/>
      <c r="U720" s="783"/>
      <c r="V720" s="783"/>
      <c r="W720" s="784"/>
      <c r="X720" s="604"/>
      <c r="Y720" s="605"/>
      <c r="Z720" s="606"/>
    </row>
    <row r="721" spans="1:27" s="174" customFormat="1" ht="21.75" customHeight="1">
      <c r="A721" s="891" t="s">
        <v>483</v>
      </c>
      <c r="B721" s="520" t="s">
        <v>484</v>
      </c>
      <c r="C721" s="521"/>
      <c r="D721" s="521"/>
      <c r="E721" s="521"/>
      <c r="F721" s="521"/>
      <c r="G721" s="521"/>
      <c r="H721" s="521"/>
      <c r="I721" s="521"/>
      <c r="J721" s="521"/>
      <c r="K721" s="521"/>
      <c r="L721" s="521"/>
      <c r="M721" s="521"/>
      <c r="N721" s="521"/>
      <c r="O721" s="521"/>
      <c r="P721" s="521"/>
      <c r="Q721" s="521"/>
      <c r="R721" s="521"/>
      <c r="S721" s="521"/>
      <c r="T721" s="521"/>
      <c r="U721" s="521"/>
      <c r="V721" s="521"/>
      <c r="W721" s="522"/>
      <c r="X721" s="893"/>
      <c r="Y721" s="894"/>
      <c r="Z721" s="895"/>
      <c r="AA721" s="196"/>
    </row>
    <row r="722" spans="1:27" s="174" customFormat="1" ht="21.75" customHeight="1">
      <c r="A722" s="892"/>
      <c r="B722" s="523"/>
      <c r="C722" s="524"/>
      <c r="D722" s="524"/>
      <c r="E722" s="524"/>
      <c r="F722" s="524"/>
      <c r="G722" s="524"/>
      <c r="H722" s="524"/>
      <c r="I722" s="524"/>
      <c r="J722" s="524"/>
      <c r="K722" s="524"/>
      <c r="L722" s="524"/>
      <c r="M722" s="524"/>
      <c r="N722" s="524"/>
      <c r="O722" s="524"/>
      <c r="P722" s="524"/>
      <c r="Q722" s="524"/>
      <c r="R722" s="524"/>
      <c r="S722" s="524"/>
      <c r="T722" s="524"/>
      <c r="U722" s="524"/>
      <c r="V722" s="524"/>
      <c r="W722" s="525"/>
      <c r="X722" s="896"/>
      <c r="Y722" s="897"/>
      <c r="Z722" s="898"/>
      <c r="AA722" s="196"/>
    </row>
    <row r="723" spans="1:27" s="174" customFormat="1" ht="15" customHeight="1">
      <c r="A723" s="891" t="s">
        <v>485</v>
      </c>
      <c r="B723" s="520" t="s">
        <v>486</v>
      </c>
      <c r="C723" s="521"/>
      <c r="D723" s="521"/>
      <c r="E723" s="521"/>
      <c r="F723" s="521"/>
      <c r="G723" s="521"/>
      <c r="H723" s="521"/>
      <c r="I723" s="521"/>
      <c r="J723" s="521"/>
      <c r="K723" s="521"/>
      <c r="L723" s="521"/>
      <c r="M723" s="521"/>
      <c r="N723" s="521"/>
      <c r="O723" s="521"/>
      <c r="P723" s="521"/>
      <c r="Q723" s="521"/>
      <c r="R723" s="521"/>
      <c r="S723" s="521"/>
      <c r="T723" s="521"/>
      <c r="U723" s="521"/>
      <c r="V723" s="521"/>
      <c r="W723" s="522"/>
      <c r="X723" s="893"/>
      <c r="Y723" s="894"/>
      <c r="Z723" s="895"/>
      <c r="AA723" s="196"/>
    </row>
    <row r="724" spans="1:27" s="174" customFormat="1" ht="15" customHeight="1">
      <c r="A724" s="892"/>
      <c r="B724" s="523"/>
      <c r="C724" s="524"/>
      <c r="D724" s="524"/>
      <c r="E724" s="524"/>
      <c r="F724" s="524"/>
      <c r="G724" s="524"/>
      <c r="H724" s="524"/>
      <c r="I724" s="524"/>
      <c r="J724" s="524"/>
      <c r="K724" s="524"/>
      <c r="L724" s="524"/>
      <c r="M724" s="524"/>
      <c r="N724" s="524"/>
      <c r="O724" s="524"/>
      <c r="P724" s="524"/>
      <c r="Q724" s="524"/>
      <c r="R724" s="524"/>
      <c r="S724" s="524"/>
      <c r="T724" s="524"/>
      <c r="U724" s="524"/>
      <c r="V724" s="524"/>
      <c r="W724" s="525"/>
      <c r="X724" s="896"/>
      <c r="Y724" s="897"/>
      <c r="Z724" s="898"/>
      <c r="AA724" s="196"/>
    </row>
    <row r="725" spans="1:27" s="170" customFormat="1" ht="15" customHeight="1">
      <c r="A725" s="179"/>
      <c r="B725" s="434"/>
      <c r="C725" s="379"/>
      <c r="D725" s="379"/>
      <c r="E725" s="379"/>
      <c r="F725" s="379"/>
      <c r="G725" s="379"/>
      <c r="H725" s="379"/>
      <c r="I725" s="379"/>
      <c r="J725" s="379"/>
      <c r="K725" s="379"/>
      <c r="L725" s="379"/>
      <c r="M725" s="379"/>
      <c r="N725" s="379"/>
      <c r="O725" s="379"/>
      <c r="P725" s="379"/>
      <c r="Q725" s="379"/>
      <c r="R725" s="379"/>
      <c r="S725" s="379"/>
      <c r="T725" s="379"/>
      <c r="U725" s="379"/>
      <c r="V725" s="379"/>
      <c r="W725" s="379"/>
      <c r="X725" s="379"/>
      <c r="Y725" s="434"/>
      <c r="Z725" s="434"/>
      <c r="AA725" s="434"/>
    </row>
    <row r="726" spans="1:27" s="171" customFormat="1" ht="17.25" customHeight="1">
      <c r="A726" s="177" t="s">
        <v>856</v>
      </c>
      <c r="B726" s="434"/>
      <c r="C726" s="379"/>
      <c r="D726" s="379"/>
      <c r="E726" s="379"/>
      <c r="F726" s="379"/>
      <c r="G726" s="379"/>
      <c r="H726" s="379"/>
      <c r="I726" s="379"/>
      <c r="J726" s="379"/>
      <c r="K726" s="379"/>
      <c r="L726" s="379"/>
      <c r="M726" s="379"/>
      <c r="N726" s="379"/>
      <c r="O726" s="379"/>
      <c r="P726" s="379"/>
      <c r="Q726" s="379"/>
      <c r="R726" s="379"/>
      <c r="S726" s="379"/>
      <c r="T726" s="379"/>
      <c r="U726" s="379"/>
      <c r="V726" s="379"/>
      <c r="W726" s="379"/>
      <c r="X726" s="379"/>
      <c r="Y726" s="434"/>
      <c r="Z726" s="434"/>
      <c r="AA726" s="434"/>
    </row>
    <row r="727" spans="1:27" s="178" customFormat="1" ht="19.5" customHeight="1">
      <c r="A727" s="580" t="s">
        <v>444</v>
      </c>
      <c r="B727" s="581"/>
      <c r="C727" s="581"/>
      <c r="D727" s="581"/>
      <c r="E727" s="581"/>
      <c r="F727" s="581"/>
      <c r="G727" s="581"/>
      <c r="H727" s="581"/>
      <c r="I727" s="581"/>
      <c r="J727" s="581"/>
      <c r="K727" s="581"/>
      <c r="L727" s="581"/>
      <c r="M727" s="581"/>
      <c r="N727" s="581"/>
      <c r="O727" s="581"/>
      <c r="P727" s="581"/>
      <c r="Q727" s="581"/>
      <c r="R727" s="581"/>
      <c r="S727" s="581"/>
      <c r="T727" s="581"/>
      <c r="U727" s="581"/>
      <c r="V727" s="581"/>
      <c r="W727" s="581"/>
      <c r="X727" s="581"/>
      <c r="Y727" s="581"/>
      <c r="Z727" s="581"/>
      <c r="AA727" s="193"/>
    </row>
    <row r="728" spans="1:27" s="170" customFormat="1" ht="29.25" customHeight="1">
      <c r="A728" s="519" t="s">
        <v>445</v>
      </c>
      <c r="B728" s="520" t="s">
        <v>847</v>
      </c>
      <c r="C728" s="521"/>
      <c r="D728" s="521"/>
      <c r="E728" s="521"/>
      <c r="F728" s="521"/>
      <c r="G728" s="521"/>
      <c r="H728" s="521"/>
      <c r="I728" s="521"/>
      <c r="J728" s="521"/>
      <c r="K728" s="521"/>
      <c r="L728" s="521"/>
      <c r="M728" s="521"/>
      <c r="N728" s="521"/>
      <c r="O728" s="521"/>
      <c r="P728" s="521"/>
      <c r="Q728" s="521"/>
      <c r="R728" s="521"/>
      <c r="S728" s="521"/>
      <c r="T728" s="521"/>
      <c r="U728" s="521"/>
      <c r="V728" s="521"/>
      <c r="W728" s="522"/>
      <c r="X728" s="526"/>
      <c r="Y728" s="527"/>
      <c r="Z728" s="528"/>
      <c r="AA728" s="179"/>
    </row>
    <row r="729" spans="1:27" s="170" customFormat="1" ht="29.25" customHeight="1">
      <c r="A729" s="518"/>
      <c r="B729" s="523"/>
      <c r="C729" s="524"/>
      <c r="D729" s="524"/>
      <c r="E729" s="524"/>
      <c r="F729" s="524"/>
      <c r="G729" s="524"/>
      <c r="H729" s="524"/>
      <c r="I729" s="524"/>
      <c r="J729" s="524"/>
      <c r="K729" s="524"/>
      <c r="L729" s="524"/>
      <c r="M729" s="524"/>
      <c r="N729" s="524"/>
      <c r="O729" s="524"/>
      <c r="P729" s="524"/>
      <c r="Q729" s="524"/>
      <c r="R729" s="524"/>
      <c r="S729" s="524"/>
      <c r="T729" s="524"/>
      <c r="U729" s="524"/>
      <c r="V729" s="524"/>
      <c r="W729" s="525"/>
      <c r="X729" s="529"/>
      <c r="Y729" s="530"/>
      <c r="Z729" s="531"/>
      <c r="AA729" s="179"/>
    </row>
    <row r="730" spans="1:27" s="170" customFormat="1" ht="42.75" customHeight="1">
      <c r="A730" s="519" t="s">
        <v>229</v>
      </c>
      <c r="B730" s="520" t="s">
        <v>849</v>
      </c>
      <c r="C730" s="521"/>
      <c r="D730" s="521"/>
      <c r="E730" s="521"/>
      <c r="F730" s="521"/>
      <c r="G730" s="521"/>
      <c r="H730" s="521"/>
      <c r="I730" s="521"/>
      <c r="J730" s="521"/>
      <c r="K730" s="521"/>
      <c r="L730" s="521"/>
      <c r="M730" s="521"/>
      <c r="N730" s="521"/>
      <c r="O730" s="521"/>
      <c r="P730" s="521"/>
      <c r="Q730" s="521"/>
      <c r="R730" s="521"/>
      <c r="S730" s="521"/>
      <c r="T730" s="521"/>
      <c r="U730" s="521"/>
      <c r="V730" s="521"/>
      <c r="W730" s="522"/>
      <c r="X730" s="526"/>
      <c r="Y730" s="527"/>
      <c r="Z730" s="528"/>
      <c r="AA730" s="179"/>
    </row>
    <row r="731" spans="1:27" s="170" customFormat="1" ht="42.75" customHeight="1">
      <c r="A731" s="788"/>
      <c r="B731" s="523"/>
      <c r="C731" s="524"/>
      <c r="D731" s="524"/>
      <c r="E731" s="524"/>
      <c r="F731" s="524"/>
      <c r="G731" s="524"/>
      <c r="H731" s="524"/>
      <c r="I731" s="524"/>
      <c r="J731" s="524"/>
      <c r="K731" s="524"/>
      <c r="L731" s="524"/>
      <c r="M731" s="524"/>
      <c r="N731" s="524"/>
      <c r="O731" s="524"/>
      <c r="P731" s="524"/>
      <c r="Q731" s="524"/>
      <c r="R731" s="524"/>
      <c r="S731" s="524"/>
      <c r="T731" s="524"/>
      <c r="U731" s="524"/>
      <c r="V731" s="524"/>
      <c r="W731" s="525"/>
      <c r="X731" s="529"/>
      <c r="Y731" s="552"/>
      <c r="Z731" s="553"/>
      <c r="AA731" s="179"/>
    </row>
    <row r="732" spans="1:27" s="170" customFormat="1" ht="36.75" customHeight="1">
      <c r="A732" s="519" t="s">
        <v>276</v>
      </c>
      <c r="B732" s="520" t="s">
        <v>976</v>
      </c>
      <c r="C732" s="521"/>
      <c r="D732" s="521"/>
      <c r="E732" s="521"/>
      <c r="F732" s="521"/>
      <c r="G732" s="521"/>
      <c r="H732" s="521"/>
      <c r="I732" s="521"/>
      <c r="J732" s="521"/>
      <c r="K732" s="521"/>
      <c r="L732" s="521"/>
      <c r="M732" s="521"/>
      <c r="N732" s="521"/>
      <c r="O732" s="521"/>
      <c r="P732" s="521"/>
      <c r="Q732" s="521"/>
      <c r="R732" s="521"/>
      <c r="S732" s="521"/>
      <c r="T732" s="521"/>
      <c r="U732" s="521"/>
      <c r="V732" s="521"/>
      <c r="W732" s="522"/>
      <c r="X732" s="526"/>
      <c r="Y732" s="527"/>
      <c r="Z732" s="528"/>
      <c r="AA732" s="179"/>
    </row>
    <row r="733" spans="1:27" s="170" customFormat="1" ht="36.75" customHeight="1">
      <c r="A733" s="518"/>
      <c r="B733" s="523"/>
      <c r="C733" s="524"/>
      <c r="D733" s="524"/>
      <c r="E733" s="524"/>
      <c r="F733" s="524"/>
      <c r="G733" s="524"/>
      <c r="H733" s="524"/>
      <c r="I733" s="524"/>
      <c r="J733" s="524"/>
      <c r="K733" s="524"/>
      <c r="L733" s="524"/>
      <c r="M733" s="524"/>
      <c r="N733" s="524"/>
      <c r="O733" s="524"/>
      <c r="P733" s="524"/>
      <c r="Q733" s="524"/>
      <c r="R733" s="524"/>
      <c r="S733" s="524"/>
      <c r="T733" s="524"/>
      <c r="U733" s="524"/>
      <c r="V733" s="524"/>
      <c r="W733" s="525"/>
      <c r="X733" s="529"/>
      <c r="Y733" s="530"/>
      <c r="Z733" s="531"/>
      <c r="AA733" s="179"/>
    </row>
    <row r="734" spans="1:27" s="170" customFormat="1" ht="17.25" customHeight="1">
      <c r="A734" s="519" t="s">
        <v>314</v>
      </c>
      <c r="B734" s="520" t="s">
        <v>487</v>
      </c>
      <c r="C734" s="521"/>
      <c r="D734" s="521"/>
      <c r="E734" s="521"/>
      <c r="F734" s="521"/>
      <c r="G734" s="521"/>
      <c r="H734" s="521"/>
      <c r="I734" s="521"/>
      <c r="J734" s="521"/>
      <c r="K734" s="521"/>
      <c r="L734" s="521"/>
      <c r="M734" s="521"/>
      <c r="N734" s="521"/>
      <c r="O734" s="521"/>
      <c r="P734" s="521"/>
      <c r="Q734" s="521"/>
      <c r="R734" s="521"/>
      <c r="S734" s="521"/>
      <c r="T734" s="521"/>
      <c r="U734" s="521"/>
      <c r="V734" s="521"/>
      <c r="W734" s="522"/>
      <c r="X734" s="526"/>
      <c r="Y734" s="527"/>
      <c r="Z734" s="528"/>
      <c r="AA734" s="179"/>
    </row>
    <row r="735" spans="1:27" s="170" customFormat="1" ht="17.25" customHeight="1">
      <c r="A735" s="518"/>
      <c r="B735" s="523"/>
      <c r="C735" s="524"/>
      <c r="D735" s="524"/>
      <c r="E735" s="524"/>
      <c r="F735" s="524"/>
      <c r="G735" s="524"/>
      <c r="H735" s="524"/>
      <c r="I735" s="524"/>
      <c r="J735" s="524"/>
      <c r="K735" s="524"/>
      <c r="L735" s="524"/>
      <c r="M735" s="524"/>
      <c r="N735" s="524"/>
      <c r="O735" s="524"/>
      <c r="P735" s="524"/>
      <c r="Q735" s="524"/>
      <c r="R735" s="524"/>
      <c r="S735" s="524"/>
      <c r="T735" s="524"/>
      <c r="U735" s="524"/>
      <c r="V735" s="524"/>
      <c r="W735" s="525"/>
      <c r="X735" s="529"/>
      <c r="Y735" s="530"/>
      <c r="Z735" s="531"/>
      <c r="AA735" s="179"/>
    </row>
    <row r="736" spans="1:27" s="178" customFormat="1" ht="19.5" customHeight="1">
      <c r="A736" s="580" t="s">
        <v>449</v>
      </c>
      <c r="B736" s="581"/>
      <c r="C736" s="581"/>
      <c r="D736" s="581"/>
      <c r="E736" s="581"/>
      <c r="F736" s="581"/>
      <c r="G736" s="581"/>
      <c r="H736" s="581"/>
      <c r="I736" s="581"/>
      <c r="J736" s="581"/>
      <c r="K736" s="581"/>
      <c r="L736" s="581"/>
      <c r="M736" s="581"/>
      <c r="N736" s="581"/>
      <c r="O736" s="581"/>
      <c r="P736" s="581"/>
      <c r="Q736" s="581"/>
      <c r="R736" s="581"/>
      <c r="S736" s="581"/>
      <c r="T736" s="581"/>
      <c r="U736" s="581"/>
      <c r="V736" s="581"/>
      <c r="W736" s="581"/>
      <c r="X736" s="581"/>
      <c r="Y736" s="581"/>
      <c r="Z736" s="581"/>
      <c r="AA736" s="193"/>
    </row>
    <row r="737" spans="1:27" s="170" customFormat="1" ht="59.25" customHeight="1">
      <c r="A737" s="519" t="s">
        <v>378</v>
      </c>
      <c r="B737" s="520" t="s">
        <v>850</v>
      </c>
      <c r="C737" s="521"/>
      <c r="D737" s="521"/>
      <c r="E737" s="521"/>
      <c r="F737" s="521"/>
      <c r="G737" s="521"/>
      <c r="H737" s="521"/>
      <c r="I737" s="521"/>
      <c r="J737" s="521"/>
      <c r="K737" s="521"/>
      <c r="L737" s="521"/>
      <c r="M737" s="521"/>
      <c r="N737" s="521"/>
      <c r="O737" s="521"/>
      <c r="P737" s="521"/>
      <c r="Q737" s="521"/>
      <c r="R737" s="521"/>
      <c r="S737" s="521"/>
      <c r="T737" s="521"/>
      <c r="U737" s="521"/>
      <c r="V737" s="521"/>
      <c r="W737" s="522"/>
      <c r="X737" s="526"/>
      <c r="Y737" s="527"/>
      <c r="Z737" s="528"/>
      <c r="AA737" s="179"/>
    </row>
    <row r="738" spans="1:27" s="170" customFormat="1" ht="59.25" customHeight="1">
      <c r="A738" s="518"/>
      <c r="B738" s="523"/>
      <c r="C738" s="524"/>
      <c r="D738" s="524"/>
      <c r="E738" s="524"/>
      <c r="F738" s="524"/>
      <c r="G738" s="524"/>
      <c r="H738" s="524"/>
      <c r="I738" s="524"/>
      <c r="J738" s="524"/>
      <c r="K738" s="524"/>
      <c r="L738" s="524"/>
      <c r="M738" s="524"/>
      <c r="N738" s="524"/>
      <c r="O738" s="524"/>
      <c r="P738" s="524"/>
      <c r="Q738" s="524"/>
      <c r="R738" s="524"/>
      <c r="S738" s="524"/>
      <c r="T738" s="524"/>
      <c r="U738" s="524"/>
      <c r="V738" s="524"/>
      <c r="W738" s="525"/>
      <c r="X738" s="529"/>
      <c r="Y738" s="530"/>
      <c r="Z738" s="531"/>
      <c r="AA738" s="179"/>
    </row>
    <row r="739" spans="1:27" s="170" customFormat="1" ht="69" customHeight="1">
      <c r="A739" s="519" t="s">
        <v>451</v>
      </c>
      <c r="B739" s="520" t="s">
        <v>977</v>
      </c>
      <c r="C739" s="521"/>
      <c r="D739" s="521"/>
      <c r="E739" s="521"/>
      <c r="F739" s="521"/>
      <c r="G739" s="521"/>
      <c r="H739" s="521"/>
      <c r="I739" s="521"/>
      <c r="J739" s="521"/>
      <c r="K739" s="521"/>
      <c r="L739" s="521"/>
      <c r="M739" s="521"/>
      <c r="N739" s="521"/>
      <c r="O739" s="521"/>
      <c r="P739" s="521"/>
      <c r="Q739" s="521"/>
      <c r="R739" s="521"/>
      <c r="S739" s="521"/>
      <c r="T739" s="521"/>
      <c r="U739" s="521"/>
      <c r="V739" s="521"/>
      <c r="W739" s="522"/>
      <c r="X739" s="526"/>
      <c r="Y739" s="527"/>
      <c r="Z739" s="528"/>
      <c r="AA739" s="179"/>
    </row>
    <row r="740" spans="1:27" s="170" customFormat="1" ht="69" customHeight="1">
      <c r="A740" s="518"/>
      <c r="B740" s="523"/>
      <c r="C740" s="524"/>
      <c r="D740" s="524"/>
      <c r="E740" s="524"/>
      <c r="F740" s="524"/>
      <c r="G740" s="524"/>
      <c r="H740" s="524"/>
      <c r="I740" s="524"/>
      <c r="J740" s="524"/>
      <c r="K740" s="524"/>
      <c r="L740" s="524"/>
      <c r="M740" s="524"/>
      <c r="N740" s="524"/>
      <c r="O740" s="524"/>
      <c r="P740" s="524"/>
      <c r="Q740" s="524"/>
      <c r="R740" s="524"/>
      <c r="S740" s="524"/>
      <c r="T740" s="524"/>
      <c r="U740" s="524"/>
      <c r="V740" s="524"/>
      <c r="W740" s="525"/>
      <c r="X740" s="529"/>
      <c r="Y740" s="530"/>
      <c r="Z740" s="531"/>
      <c r="AA740" s="179"/>
    </row>
    <row r="741" spans="1:27" s="170" customFormat="1" ht="36" customHeight="1">
      <c r="A741" s="519" t="s">
        <v>452</v>
      </c>
      <c r="B741" s="520" t="s">
        <v>978</v>
      </c>
      <c r="C741" s="521"/>
      <c r="D741" s="521"/>
      <c r="E741" s="521"/>
      <c r="F741" s="521"/>
      <c r="G741" s="521"/>
      <c r="H741" s="521"/>
      <c r="I741" s="521"/>
      <c r="J741" s="521"/>
      <c r="K741" s="521"/>
      <c r="L741" s="521"/>
      <c r="M741" s="521"/>
      <c r="N741" s="521"/>
      <c r="O741" s="521"/>
      <c r="P741" s="521"/>
      <c r="Q741" s="521"/>
      <c r="R741" s="521"/>
      <c r="S741" s="521"/>
      <c r="T741" s="521"/>
      <c r="U741" s="521"/>
      <c r="V741" s="521"/>
      <c r="W741" s="522"/>
      <c r="X741" s="526"/>
      <c r="Y741" s="527"/>
      <c r="Z741" s="528"/>
      <c r="AA741" s="179"/>
    </row>
    <row r="742" spans="1:27" s="170" customFormat="1" ht="36" customHeight="1">
      <c r="A742" s="518"/>
      <c r="B742" s="523"/>
      <c r="C742" s="524"/>
      <c r="D742" s="524"/>
      <c r="E742" s="524"/>
      <c r="F742" s="524"/>
      <c r="G742" s="524"/>
      <c r="H742" s="524"/>
      <c r="I742" s="524"/>
      <c r="J742" s="524"/>
      <c r="K742" s="524"/>
      <c r="L742" s="524"/>
      <c r="M742" s="524"/>
      <c r="N742" s="524"/>
      <c r="O742" s="524"/>
      <c r="P742" s="524"/>
      <c r="Q742" s="524"/>
      <c r="R742" s="524"/>
      <c r="S742" s="524"/>
      <c r="T742" s="524"/>
      <c r="U742" s="524"/>
      <c r="V742" s="524"/>
      <c r="W742" s="525"/>
      <c r="X742" s="529"/>
      <c r="Y742" s="530"/>
      <c r="Z742" s="531"/>
      <c r="AA742" s="179"/>
    </row>
    <row r="743" spans="1:27" s="170" customFormat="1" ht="28.5" customHeight="1">
      <c r="A743" s="519" t="s">
        <v>453</v>
      </c>
      <c r="B743" s="520" t="s">
        <v>851</v>
      </c>
      <c r="C743" s="521"/>
      <c r="D743" s="521"/>
      <c r="E743" s="521"/>
      <c r="F743" s="521"/>
      <c r="G743" s="521"/>
      <c r="H743" s="521"/>
      <c r="I743" s="521"/>
      <c r="J743" s="521"/>
      <c r="K743" s="521"/>
      <c r="L743" s="521"/>
      <c r="M743" s="521"/>
      <c r="N743" s="521"/>
      <c r="O743" s="521"/>
      <c r="P743" s="521"/>
      <c r="Q743" s="521"/>
      <c r="R743" s="521"/>
      <c r="S743" s="521"/>
      <c r="T743" s="521"/>
      <c r="U743" s="521"/>
      <c r="V743" s="521"/>
      <c r="W743" s="522"/>
      <c r="X743" s="526"/>
      <c r="Y743" s="527"/>
      <c r="Z743" s="528"/>
      <c r="AA743" s="179"/>
    </row>
    <row r="744" spans="1:27" s="170" customFormat="1" ht="28.5" customHeight="1">
      <c r="A744" s="518"/>
      <c r="B744" s="523"/>
      <c r="C744" s="524"/>
      <c r="D744" s="524"/>
      <c r="E744" s="524"/>
      <c r="F744" s="524"/>
      <c r="G744" s="524"/>
      <c r="H744" s="524"/>
      <c r="I744" s="524"/>
      <c r="J744" s="524"/>
      <c r="K744" s="524"/>
      <c r="L744" s="524"/>
      <c r="M744" s="524"/>
      <c r="N744" s="524"/>
      <c r="O744" s="524"/>
      <c r="P744" s="524"/>
      <c r="Q744" s="524"/>
      <c r="R744" s="524"/>
      <c r="S744" s="524"/>
      <c r="T744" s="524"/>
      <c r="U744" s="524"/>
      <c r="V744" s="524"/>
      <c r="W744" s="525"/>
      <c r="X744" s="529"/>
      <c r="Y744" s="530"/>
      <c r="Z744" s="531"/>
      <c r="AA744" s="179"/>
    </row>
    <row r="745" spans="1:27" s="170" customFormat="1" ht="15" customHeight="1">
      <c r="A745" s="519" t="s">
        <v>852</v>
      </c>
      <c r="B745" s="520" t="s">
        <v>488</v>
      </c>
      <c r="C745" s="521"/>
      <c r="D745" s="521"/>
      <c r="E745" s="521"/>
      <c r="F745" s="521"/>
      <c r="G745" s="521"/>
      <c r="H745" s="521"/>
      <c r="I745" s="521"/>
      <c r="J745" s="521"/>
      <c r="K745" s="521"/>
      <c r="L745" s="521"/>
      <c r="M745" s="521"/>
      <c r="N745" s="521"/>
      <c r="O745" s="521"/>
      <c r="P745" s="521"/>
      <c r="Q745" s="521"/>
      <c r="R745" s="521"/>
      <c r="S745" s="521"/>
      <c r="T745" s="521"/>
      <c r="U745" s="521"/>
      <c r="V745" s="521"/>
      <c r="W745" s="522"/>
      <c r="X745" s="526"/>
      <c r="Y745" s="527"/>
      <c r="Z745" s="528"/>
      <c r="AA745" s="179"/>
    </row>
    <row r="746" spans="1:27" s="170" customFormat="1" ht="15" customHeight="1">
      <c r="A746" s="518"/>
      <c r="B746" s="523"/>
      <c r="C746" s="524"/>
      <c r="D746" s="524"/>
      <c r="E746" s="524"/>
      <c r="F746" s="524"/>
      <c r="G746" s="524"/>
      <c r="H746" s="524"/>
      <c r="I746" s="524"/>
      <c r="J746" s="524"/>
      <c r="K746" s="524"/>
      <c r="L746" s="524"/>
      <c r="M746" s="524"/>
      <c r="N746" s="524"/>
      <c r="O746" s="524"/>
      <c r="P746" s="524"/>
      <c r="Q746" s="524"/>
      <c r="R746" s="524"/>
      <c r="S746" s="524"/>
      <c r="T746" s="524"/>
      <c r="U746" s="524"/>
      <c r="V746" s="524"/>
      <c r="W746" s="525"/>
      <c r="X746" s="529"/>
      <c r="Y746" s="530"/>
      <c r="Z746" s="531"/>
      <c r="AA746" s="179"/>
    </row>
    <row r="747" spans="1:27" s="178" customFormat="1" ht="19.5" customHeight="1">
      <c r="A747" s="580" t="s">
        <v>450</v>
      </c>
      <c r="B747" s="581"/>
      <c r="C747" s="581"/>
      <c r="D747" s="581"/>
      <c r="E747" s="581"/>
      <c r="F747" s="581"/>
      <c r="G747" s="581"/>
      <c r="H747" s="581"/>
      <c r="I747" s="581"/>
      <c r="J747" s="581"/>
      <c r="K747" s="581"/>
      <c r="L747" s="581"/>
      <c r="M747" s="581"/>
      <c r="N747" s="581"/>
      <c r="O747" s="581"/>
      <c r="P747" s="581"/>
      <c r="Q747" s="581"/>
      <c r="R747" s="581"/>
      <c r="S747" s="581"/>
      <c r="T747" s="581"/>
      <c r="U747" s="581"/>
      <c r="V747" s="581"/>
      <c r="W747" s="581"/>
      <c r="X747" s="581"/>
      <c r="Y747" s="581"/>
      <c r="Z747" s="581"/>
      <c r="AA747" s="193"/>
    </row>
    <row r="748" spans="1:27" s="170" customFormat="1" ht="34.5" customHeight="1">
      <c r="A748" s="587" t="s">
        <v>853</v>
      </c>
      <c r="B748" s="520" t="s">
        <v>979</v>
      </c>
      <c r="C748" s="521"/>
      <c r="D748" s="521"/>
      <c r="E748" s="521"/>
      <c r="F748" s="521"/>
      <c r="G748" s="521"/>
      <c r="H748" s="521"/>
      <c r="I748" s="521"/>
      <c r="J748" s="521"/>
      <c r="K748" s="521"/>
      <c r="L748" s="521"/>
      <c r="M748" s="521"/>
      <c r="N748" s="521"/>
      <c r="O748" s="521"/>
      <c r="P748" s="521"/>
      <c r="Q748" s="521"/>
      <c r="R748" s="521"/>
      <c r="S748" s="521"/>
      <c r="T748" s="521"/>
      <c r="U748" s="521"/>
      <c r="V748" s="521"/>
      <c r="W748" s="522"/>
      <c r="X748" s="526"/>
      <c r="Y748" s="527"/>
      <c r="Z748" s="528"/>
      <c r="AA748" s="179"/>
    </row>
    <row r="749" spans="1:27" s="170" customFormat="1" ht="34.5" customHeight="1">
      <c r="A749" s="588"/>
      <c r="B749" s="523"/>
      <c r="C749" s="524"/>
      <c r="D749" s="524"/>
      <c r="E749" s="524"/>
      <c r="F749" s="524"/>
      <c r="G749" s="524"/>
      <c r="H749" s="524"/>
      <c r="I749" s="524"/>
      <c r="J749" s="524"/>
      <c r="K749" s="524"/>
      <c r="L749" s="524"/>
      <c r="M749" s="524"/>
      <c r="N749" s="524"/>
      <c r="O749" s="524"/>
      <c r="P749" s="524"/>
      <c r="Q749" s="524"/>
      <c r="R749" s="524"/>
      <c r="S749" s="524"/>
      <c r="T749" s="524"/>
      <c r="U749" s="524"/>
      <c r="V749" s="524"/>
      <c r="W749" s="525"/>
      <c r="X749" s="529"/>
      <c r="Y749" s="530"/>
      <c r="Z749" s="531"/>
      <c r="AA749" s="179"/>
    </row>
    <row r="750" spans="1:27" s="170" customFormat="1" ht="24" customHeight="1">
      <c r="A750" s="587" t="s">
        <v>817</v>
      </c>
      <c r="B750" s="520" t="s">
        <v>848</v>
      </c>
      <c r="C750" s="521"/>
      <c r="D750" s="521"/>
      <c r="E750" s="521"/>
      <c r="F750" s="521"/>
      <c r="G750" s="521"/>
      <c r="H750" s="521"/>
      <c r="I750" s="521"/>
      <c r="J750" s="521"/>
      <c r="K750" s="521"/>
      <c r="L750" s="521"/>
      <c r="M750" s="521"/>
      <c r="N750" s="521"/>
      <c r="O750" s="521"/>
      <c r="P750" s="521"/>
      <c r="Q750" s="521"/>
      <c r="R750" s="521"/>
      <c r="S750" s="521"/>
      <c r="T750" s="521"/>
      <c r="U750" s="521"/>
      <c r="V750" s="521"/>
      <c r="W750" s="522"/>
      <c r="X750" s="526"/>
      <c r="Y750" s="527"/>
      <c r="Z750" s="528"/>
      <c r="AA750" s="179"/>
    </row>
    <row r="751" spans="1:27" s="170" customFormat="1" ht="24" customHeight="1">
      <c r="A751" s="588"/>
      <c r="B751" s="523"/>
      <c r="C751" s="524"/>
      <c r="D751" s="524"/>
      <c r="E751" s="524"/>
      <c r="F751" s="524"/>
      <c r="G751" s="524"/>
      <c r="H751" s="524"/>
      <c r="I751" s="524"/>
      <c r="J751" s="524"/>
      <c r="K751" s="524"/>
      <c r="L751" s="524"/>
      <c r="M751" s="524"/>
      <c r="N751" s="524"/>
      <c r="O751" s="524"/>
      <c r="P751" s="524"/>
      <c r="Q751" s="524"/>
      <c r="R751" s="524"/>
      <c r="S751" s="524"/>
      <c r="T751" s="524"/>
      <c r="U751" s="524"/>
      <c r="V751" s="524"/>
      <c r="W751" s="525"/>
      <c r="X751" s="529"/>
      <c r="Y751" s="530"/>
      <c r="Z751" s="531"/>
      <c r="AA751" s="179"/>
    </row>
    <row r="752" spans="1:27" s="175" customFormat="1" ht="12.95" customHeight="1">
      <c r="A752" s="343"/>
      <c r="B752" s="193"/>
      <c r="C752" s="193"/>
      <c r="D752" s="450"/>
      <c r="E752" s="450"/>
      <c r="F752" s="450"/>
      <c r="G752" s="450"/>
      <c r="H752" s="450"/>
      <c r="I752" s="450"/>
      <c r="J752" s="450"/>
      <c r="K752" s="450"/>
      <c r="L752" s="450"/>
      <c r="M752" s="450"/>
      <c r="N752" s="450"/>
      <c r="O752" s="450"/>
      <c r="P752" s="450"/>
      <c r="Q752" s="450"/>
      <c r="R752" s="450"/>
      <c r="S752" s="450"/>
      <c r="T752" s="450"/>
      <c r="U752" s="450"/>
      <c r="V752" s="450"/>
      <c r="W752" s="450"/>
      <c r="X752" s="450"/>
      <c r="Y752" s="197"/>
      <c r="Z752" s="197"/>
      <c r="AA752" s="197"/>
    </row>
    <row r="753" spans="1:27" s="178" customFormat="1" ht="18" customHeight="1">
      <c r="A753" s="177" t="s">
        <v>980</v>
      </c>
      <c r="B753" s="194"/>
      <c r="C753" s="195"/>
      <c r="D753" s="195"/>
      <c r="E753" s="195"/>
      <c r="F753" s="195"/>
      <c r="G753" s="195"/>
      <c r="H753" s="195"/>
      <c r="I753" s="195"/>
      <c r="J753" s="196"/>
      <c r="K753" s="196"/>
      <c r="L753" s="196"/>
      <c r="M753" s="196"/>
      <c r="N753" s="196"/>
      <c r="O753" s="196"/>
      <c r="P753" s="196"/>
      <c r="Q753" s="196"/>
      <c r="R753" s="196"/>
      <c r="S753" s="196"/>
      <c r="T753" s="196"/>
      <c r="U753" s="196"/>
      <c r="V753" s="196"/>
      <c r="W753" s="196"/>
      <c r="X753" s="196"/>
      <c r="Y753" s="197"/>
      <c r="Z753" s="197"/>
      <c r="AA753" s="197"/>
    </row>
    <row r="754" spans="1:27" s="178" customFormat="1" ht="19.5" customHeight="1">
      <c r="A754" s="580" t="s">
        <v>981</v>
      </c>
      <c r="B754" s="581"/>
      <c r="C754" s="581"/>
      <c r="D754" s="581"/>
      <c r="E754" s="581"/>
      <c r="F754" s="581"/>
      <c r="G754" s="581"/>
      <c r="H754" s="581"/>
      <c r="I754" s="581"/>
      <c r="J754" s="581"/>
      <c r="K754" s="581"/>
      <c r="L754" s="581"/>
      <c r="M754" s="581"/>
      <c r="N754" s="581"/>
      <c r="O754" s="581"/>
      <c r="P754" s="581"/>
      <c r="Q754" s="581"/>
      <c r="R754" s="581"/>
      <c r="S754" s="581"/>
      <c r="T754" s="581"/>
      <c r="U754" s="581"/>
      <c r="V754" s="581"/>
      <c r="W754" s="581"/>
      <c r="X754" s="581"/>
      <c r="Y754" s="581"/>
      <c r="Z754" s="581"/>
      <c r="AA754" s="193"/>
    </row>
    <row r="755" spans="1:27" s="170" customFormat="1" ht="29.25" customHeight="1">
      <c r="A755" s="554" t="s">
        <v>217</v>
      </c>
      <c r="B755" s="820" t="s">
        <v>489</v>
      </c>
      <c r="C755" s="820"/>
      <c r="D755" s="820"/>
      <c r="E755" s="820"/>
      <c r="F755" s="820"/>
      <c r="G755" s="820"/>
      <c r="H755" s="820"/>
      <c r="I755" s="820"/>
      <c r="J755" s="820"/>
      <c r="K755" s="820"/>
      <c r="L755" s="820"/>
      <c r="M755" s="820"/>
      <c r="N755" s="820"/>
      <c r="O755" s="820"/>
      <c r="P755" s="820"/>
      <c r="Q755" s="820"/>
      <c r="R755" s="820"/>
      <c r="S755" s="820"/>
      <c r="T755" s="820"/>
      <c r="U755" s="820"/>
      <c r="V755" s="820"/>
      <c r="W755" s="820"/>
      <c r="X755" s="889"/>
      <c r="Y755" s="889"/>
      <c r="Z755" s="889"/>
      <c r="AA755" s="179"/>
    </row>
    <row r="756" spans="1:27" s="170" customFormat="1" ht="29.25" customHeight="1">
      <c r="A756" s="554"/>
      <c r="B756" s="820"/>
      <c r="C756" s="820"/>
      <c r="D756" s="820"/>
      <c r="E756" s="820"/>
      <c r="F756" s="820"/>
      <c r="G756" s="820"/>
      <c r="H756" s="820"/>
      <c r="I756" s="820"/>
      <c r="J756" s="820"/>
      <c r="K756" s="820"/>
      <c r="L756" s="820"/>
      <c r="M756" s="820"/>
      <c r="N756" s="820"/>
      <c r="O756" s="820"/>
      <c r="P756" s="820"/>
      <c r="Q756" s="820"/>
      <c r="R756" s="820"/>
      <c r="S756" s="820"/>
      <c r="T756" s="820"/>
      <c r="U756" s="820"/>
      <c r="V756" s="820"/>
      <c r="W756" s="820"/>
      <c r="X756" s="889"/>
      <c r="Y756" s="889"/>
      <c r="Z756" s="889"/>
      <c r="AA756" s="179"/>
    </row>
    <row r="757" spans="1:27" s="170" customFormat="1" ht="29.25" customHeight="1">
      <c r="A757" s="554" t="s">
        <v>239</v>
      </c>
      <c r="B757" s="820" t="s">
        <v>490</v>
      </c>
      <c r="C757" s="820"/>
      <c r="D757" s="820"/>
      <c r="E757" s="820"/>
      <c r="F757" s="820"/>
      <c r="G757" s="820"/>
      <c r="H757" s="820"/>
      <c r="I757" s="820"/>
      <c r="J757" s="820"/>
      <c r="K757" s="820"/>
      <c r="L757" s="820"/>
      <c r="M757" s="820"/>
      <c r="N757" s="820"/>
      <c r="O757" s="820"/>
      <c r="P757" s="820"/>
      <c r="Q757" s="820"/>
      <c r="R757" s="820"/>
      <c r="S757" s="820"/>
      <c r="T757" s="820"/>
      <c r="U757" s="820"/>
      <c r="V757" s="820"/>
      <c r="W757" s="820"/>
      <c r="X757" s="889"/>
      <c r="Y757" s="889"/>
      <c r="Z757" s="889"/>
      <c r="AA757" s="179"/>
    </row>
    <row r="758" spans="1:27" s="170" customFormat="1" ht="29.25" customHeight="1">
      <c r="A758" s="554"/>
      <c r="B758" s="820"/>
      <c r="C758" s="820"/>
      <c r="D758" s="820"/>
      <c r="E758" s="820"/>
      <c r="F758" s="820"/>
      <c r="G758" s="820"/>
      <c r="H758" s="820"/>
      <c r="I758" s="820"/>
      <c r="J758" s="820"/>
      <c r="K758" s="820"/>
      <c r="L758" s="820"/>
      <c r="M758" s="820"/>
      <c r="N758" s="820"/>
      <c r="O758" s="820"/>
      <c r="P758" s="820"/>
      <c r="Q758" s="820"/>
      <c r="R758" s="820"/>
      <c r="S758" s="820"/>
      <c r="T758" s="820"/>
      <c r="U758" s="820"/>
      <c r="V758" s="820"/>
      <c r="W758" s="820"/>
      <c r="X758" s="889"/>
      <c r="Y758" s="889"/>
      <c r="Z758" s="889"/>
      <c r="AA758" s="179"/>
    </row>
    <row r="759" spans="1:27" s="170" customFormat="1" ht="33.75" customHeight="1">
      <c r="A759" s="554" t="s">
        <v>245</v>
      </c>
      <c r="B759" s="820" t="s">
        <v>854</v>
      </c>
      <c r="C759" s="820"/>
      <c r="D759" s="820"/>
      <c r="E759" s="820"/>
      <c r="F759" s="820"/>
      <c r="G759" s="820"/>
      <c r="H759" s="820"/>
      <c r="I759" s="820"/>
      <c r="J759" s="820"/>
      <c r="K759" s="820"/>
      <c r="L759" s="820"/>
      <c r="M759" s="820"/>
      <c r="N759" s="820"/>
      <c r="O759" s="820"/>
      <c r="P759" s="820"/>
      <c r="Q759" s="820"/>
      <c r="R759" s="820"/>
      <c r="S759" s="820"/>
      <c r="T759" s="820"/>
      <c r="U759" s="820"/>
      <c r="V759" s="820"/>
      <c r="W759" s="820"/>
      <c r="X759" s="889"/>
      <c r="Y759" s="889"/>
      <c r="Z759" s="889"/>
      <c r="AA759" s="179"/>
    </row>
    <row r="760" spans="1:27" s="170" customFormat="1" ht="33.75" customHeight="1">
      <c r="A760" s="554"/>
      <c r="B760" s="820"/>
      <c r="C760" s="820"/>
      <c r="D760" s="820"/>
      <c r="E760" s="820"/>
      <c r="F760" s="820"/>
      <c r="G760" s="820"/>
      <c r="H760" s="820"/>
      <c r="I760" s="820"/>
      <c r="J760" s="820"/>
      <c r="K760" s="820"/>
      <c r="L760" s="820"/>
      <c r="M760" s="820"/>
      <c r="N760" s="820"/>
      <c r="O760" s="820"/>
      <c r="P760" s="820"/>
      <c r="Q760" s="820"/>
      <c r="R760" s="820"/>
      <c r="S760" s="820"/>
      <c r="T760" s="820"/>
      <c r="U760" s="820"/>
      <c r="V760" s="820"/>
      <c r="W760" s="820"/>
      <c r="X760" s="889"/>
      <c r="Y760" s="889"/>
      <c r="Z760" s="889"/>
      <c r="AA760" s="179"/>
    </row>
    <row r="761" spans="1:27" s="170" customFormat="1" ht="12.75" customHeight="1">
      <c r="A761" s="554" t="s">
        <v>279</v>
      </c>
      <c r="B761" s="820" t="s">
        <v>491</v>
      </c>
      <c r="C761" s="820"/>
      <c r="D761" s="820"/>
      <c r="E761" s="820"/>
      <c r="F761" s="820"/>
      <c r="G761" s="820"/>
      <c r="H761" s="820"/>
      <c r="I761" s="820"/>
      <c r="J761" s="820"/>
      <c r="K761" s="820"/>
      <c r="L761" s="820"/>
      <c r="M761" s="820"/>
      <c r="N761" s="820"/>
      <c r="O761" s="820"/>
      <c r="P761" s="820"/>
      <c r="Q761" s="820"/>
      <c r="R761" s="820"/>
      <c r="S761" s="820"/>
      <c r="T761" s="820"/>
      <c r="U761" s="820"/>
      <c r="V761" s="820"/>
      <c r="W761" s="820"/>
      <c r="X761" s="889"/>
      <c r="Y761" s="889"/>
      <c r="Z761" s="889"/>
      <c r="AA761" s="179"/>
    </row>
    <row r="762" spans="1:27" s="170" customFormat="1" ht="12.75" customHeight="1">
      <c r="A762" s="554"/>
      <c r="B762" s="820"/>
      <c r="C762" s="820"/>
      <c r="D762" s="820"/>
      <c r="E762" s="820"/>
      <c r="F762" s="820"/>
      <c r="G762" s="820"/>
      <c r="H762" s="820"/>
      <c r="I762" s="820"/>
      <c r="J762" s="820"/>
      <c r="K762" s="820"/>
      <c r="L762" s="820"/>
      <c r="M762" s="820"/>
      <c r="N762" s="820"/>
      <c r="O762" s="820"/>
      <c r="P762" s="820"/>
      <c r="Q762" s="820"/>
      <c r="R762" s="820"/>
      <c r="S762" s="820"/>
      <c r="T762" s="820"/>
      <c r="U762" s="820"/>
      <c r="V762" s="820"/>
      <c r="W762" s="820"/>
      <c r="X762" s="889"/>
      <c r="Y762" s="889"/>
      <c r="Z762" s="889"/>
      <c r="AA762" s="179"/>
    </row>
    <row r="763" spans="1:27" s="170" customFormat="1" ht="36" customHeight="1">
      <c r="A763" s="554" t="s">
        <v>280</v>
      </c>
      <c r="B763" s="820" t="s">
        <v>492</v>
      </c>
      <c r="C763" s="820"/>
      <c r="D763" s="820"/>
      <c r="E763" s="820"/>
      <c r="F763" s="820"/>
      <c r="G763" s="820"/>
      <c r="H763" s="820"/>
      <c r="I763" s="820"/>
      <c r="J763" s="820"/>
      <c r="K763" s="820"/>
      <c r="L763" s="820"/>
      <c r="M763" s="820"/>
      <c r="N763" s="820"/>
      <c r="O763" s="820"/>
      <c r="P763" s="820"/>
      <c r="Q763" s="820"/>
      <c r="R763" s="820"/>
      <c r="S763" s="820"/>
      <c r="T763" s="820"/>
      <c r="U763" s="820"/>
      <c r="V763" s="820"/>
      <c r="W763" s="820"/>
      <c r="X763" s="889"/>
      <c r="Y763" s="889"/>
      <c r="Z763" s="889"/>
      <c r="AA763" s="179"/>
    </row>
    <row r="764" spans="1:27" s="170" customFormat="1" ht="36" customHeight="1">
      <c r="A764" s="554"/>
      <c r="B764" s="820"/>
      <c r="C764" s="820"/>
      <c r="D764" s="820"/>
      <c r="E764" s="820"/>
      <c r="F764" s="820"/>
      <c r="G764" s="820"/>
      <c r="H764" s="820"/>
      <c r="I764" s="820"/>
      <c r="J764" s="820"/>
      <c r="K764" s="820"/>
      <c r="L764" s="820"/>
      <c r="M764" s="820"/>
      <c r="N764" s="820"/>
      <c r="O764" s="820"/>
      <c r="P764" s="820"/>
      <c r="Q764" s="820"/>
      <c r="R764" s="820"/>
      <c r="S764" s="820"/>
      <c r="T764" s="820"/>
      <c r="U764" s="820"/>
      <c r="V764" s="820"/>
      <c r="W764" s="820"/>
      <c r="X764" s="889"/>
      <c r="Y764" s="889"/>
      <c r="Z764" s="889"/>
      <c r="AA764" s="179"/>
    </row>
    <row r="765" spans="1:27" s="170" customFormat="1" ht="24.75" customHeight="1">
      <c r="A765" s="554" t="s">
        <v>282</v>
      </c>
      <c r="B765" s="820" t="s">
        <v>493</v>
      </c>
      <c r="C765" s="820"/>
      <c r="D765" s="820"/>
      <c r="E765" s="820"/>
      <c r="F765" s="820"/>
      <c r="G765" s="820"/>
      <c r="H765" s="820"/>
      <c r="I765" s="820"/>
      <c r="J765" s="820"/>
      <c r="K765" s="820"/>
      <c r="L765" s="820"/>
      <c r="M765" s="820"/>
      <c r="N765" s="820"/>
      <c r="O765" s="820"/>
      <c r="P765" s="820"/>
      <c r="Q765" s="820"/>
      <c r="R765" s="820"/>
      <c r="S765" s="820"/>
      <c r="T765" s="820"/>
      <c r="U765" s="820"/>
      <c r="V765" s="820"/>
      <c r="W765" s="820"/>
      <c r="X765" s="889"/>
      <c r="Y765" s="889"/>
      <c r="Z765" s="889"/>
      <c r="AA765" s="179"/>
    </row>
    <row r="766" spans="1:27" s="170" customFormat="1" ht="24.75" customHeight="1">
      <c r="A766" s="554"/>
      <c r="B766" s="820"/>
      <c r="C766" s="820"/>
      <c r="D766" s="820"/>
      <c r="E766" s="820"/>
      <c r="F766" s="820"/>
      <c r="G766" s="820"/>
      <c r="H766" s="820"/>
      <c r="I766" s="820"/>
      <c r="J766" s="820"/>
      <c r="K766" s="820"/>
      <c r="L766" s="820"/>
      <c r="M766" s="820"/>
      <c r="N766" s="820"/>
      <c r="O766" s="820"/>
      <c r="P766" s="820"/>
      <c r="Q766" s="820"/>
      <c r="R766" s="820"/>
      <c r="S766" s="820"/>
      <c r="T766" s="820"/>
      <c r="U766" s="820"/>
      <c r="V766" s="820"/>
      <c r="W766" s="820"/>
      <c r="X766" s="889"/>
      <c r="Y766" s="889"/>
      <c r="Z766" s="889"/>
      <c r="AA766" s="179"/>
    </row>
    <row r="767" spans="1:27" s="170" customFormat="1" ht="24.75" customHeight="1">
      <c r="A767" s="554" t="s">
        <v>284</v>
      </c>
      <c r="B767" s="820" t="s">
        <v>494</v>
      </c>
      <c r="C767" s="820"/>
      <c r="D767" s="820"/>
      <c r="E767" s="820"/>
      <c r="F767" s="820"/>
      <c r="G767" s="820"/>
      <c r="H767" s="820"/>
      <c r="I767" s="820"/>
      <c r="J767" s="820"/>
      <c r="K767" s="820"/>
      <c r="L767" s="820"/>
      <c r="M767" s="820"/>
      <c r="N767" s="820"/>
      <c r="O767" s="820"/>
      <c r="P767" s="820"/>
      <c r="Q767" s="820"/>
      <c r="R767" s="820"/>
      <c r="S767" s="820"/>
      <c r="T767" s="820"/>
      <c r="U767" s="820"/>
      <c r="V767" s="820"/>
      <c r="W767" s="820"/>
      <c r="X767" s="889"/>
      <c r="Y767" s="889"/>
      <c r="Z767" s="889"/>
      <c r="AA767" s="179"/>
    </row>
    <row r="768" spans="1:27" s="170" customFormat="1" ht="24.75" customHeight="1">
      <c r="A768" s="554"/>
      <c r="B768" s="820"/>
      <c r="C768" s="820"/>
      <c r="D768" s="820"/>
      <c r="E768" s="820"/>
      <c r="F768" s="820"/>
      <c r="G768" s="820"/>
      <c r="H768" s="820"/>
      <c r="I768" s="820"/>
      <c r="J768" s="820"/>
      <c r="K768" s="820"/>
      <c r="L768" s="820"/>
      <c r="M768" s="820"/>
      <c r="N768" s="820"/>
      <c r="O768" s="820"/>
      <c r="P768" s="820"/>
      <c r="Q768" s="820"/>
      <c r="R768" s="820"/>
      <c r="S768" s="820"/>
      <c r="T768" s="820"/>
      <c r="U768" s="820"/>
      <c r="V768" s="820"/>
      <c r="W768" s="820"/>
      <c r="X768" s="889"/>
      <c r="Y768" s="889"/>
      <c r="Z768" s="889"/>
      <c r="AA768" s="179"/>
    </row>
    <row r="769" spans="1:27" s="170" customFormat="1" ht="17.25" customHeight="1">
      <c r="A769" s="554" t="s">
        <v>286</v>
      </c>
      <c r="B769" s="820" t="s">
        <v>495</v>
      </c>
      <c r="C769" s="820"/>
      <c r="D769" s="820"/>
      <c r="E769" s="820"/>
      <c r="F769" s="820"/>
      <c r="G769" s="820"/>
      <c r="H769" s="820"/>
      <c r="I769" s="820"/>
      <c r="J769" s="820"/>
      <c r="K769" s="820"/>
      <c r="L769" s="820"/>
      <c r="M769" s="820"/>
      <c r="N769" s="820"/>
      <c r="O769" s="820"/>
      <c r="P769" s="820"/>
      <c r="Q769" s="820"/>
      <c r="R769" s="820"/>
      <c r="S769" s="820"/>
      <c r="T769" s="820"/>
      <c r="U769" s="820"/>
      <c r="V769" s="820"/>
      <c r="W769" s="820"/>
      <c r="X769" s="889"/>
      <c r="Y769" s="889"/>
      <c r="Z769" s="889"/>
      <c r="AA769" s="179"/>
    </row>
    <row r="770" spans="1:27" s="170" customFormat="1" ht="17.25" customHeight="1">
      <c r="A770" s="554"/>
      <c r="B770" s="820"/>
      <c r="C770" s="820"/>
      <c r="D770" s="820"/>
      <c r="E770" s="820"/>
      <c r="F770" s="820"/>
      <c r="G770" s="820"/>
      <c r="H770" s="820"/>
      <c r="I770" s="820"/>
      <c r="J770" s="820"/>
      <c r="K770" s="820"/>
      <c r="L770" s="820"/>
      <c r="M770" s="820"/>
      <c r="N770" s="820"/>
      <c r="O770" s="820"/>
      <c r="P770" s="820"/>
      <c r="Q770" s="820"/>
      <c r="R770" s="820"/>
      <c r="S770" s="820"/>
      <c r="T770" s="820"/>
      <c r="U770" s="820"/>
      <c r="V770" s="820"/>
      <c r="W770" s="820"/>
      <c r="X770" s="889"/>
      <c r="Y770" s="889"/>
      <c r="Z770" s="889"/>
      <c r="AA770" s="179"/>
    </row>
    <row r="771" spans="1:27" s="170" customFormat="1" ht="17.25" customHeight="1">
      <c r="A771" s="554" t="s">
        <v>341</v>
      </c>
      <c r="B771" s="820" t="s">
        <v>496</v>
      </c>
      <c r="C771" s="820"/>
      <c r="D771" s="820"/>
      <c r="E771" s="820"/>
      <c r="F771" s="820"/>
      <c r="G771" s="820"/>
      <c r="H771" s="820"/>
      <c r="I771" s="820"/>
      <c r="J771" s="820"/>
      <c r="K771" s="820"/>
      <c r="L771" s="820"/>
      <c r="M771" s="820"/>
      <c r="N771" s="820"/>
      <c r="O771" s="820"/>
      <c r="P771" s="820"/>
      <c r="Q771" s="820"/>
      <c r="R771" s="820"/>
      <c r="S771" s="820"/>
      <c r="T771" s="820"/>
      <c r="U771" s="820"/>
      <c r="V771" s="820"/>
      <c r="W771" s="820"/>
      <c r="X771" s="889"/>
      <c r="Y771" s="889"/>
      <c r="Z771" s="889"/>
      <c r="AA771" s="179"/>
    </row>
    <row r="772" spans="1:27" s="170" customFormat="1" ht="17.25" customHeight="1">
      <c r="A772" s="554"/>
      <c r="B772" s="820"/>
      <c r="C772" s="820"/>
      <c r="D772" s="820"/>
      <c r="E772" s="820"/>
      <c r="F772" s="820"/>
      <c r="G772" s="820"/>
      <c r="H772" s="820"/>
      <c r="I772" s="820"/>
      <c r="J772" s="820"/>
      <c r="K772" s="820"/>
      <c r="L772" s="820"/>
      <c r="M772" s="820"/>
      <c r="N772" s="820"/>
      <c r="O772" s="820"/>
      <c r="P772" s="820"/>
      <c r="Q772" s="820"/>
      <c r="R772" s="820"/>
      <c r="S772" s="820"/>
      <c r="T772" s="820"/>
      <c r="U772" s="820"/>
      <c r="V772" s="820"/>
      <c r="W772" s="820"/>
      <c r="X772" s="889"/>
      <c r="Y772" s="889"/>
      <c r="Z772" s="889"/>
      <c r="AA772" s="179"/>
    </row>
    <row r="773" spans="1:27" s="170" customFormat="1" ht="26.25" customHeight="1">
      <c r="A773" s="890" t="s">
        <v>349</v>
      </c>
      <c r="B773" s="820" t="s">
        <v>497</v>
      </c>
      <c r="C773" s="820"/>
      <c r="D773" s="820"/>
      <c r="E773" s="820"/>
      <c r="F773" s="820"/>
      <c r="G773" s="820"/>
      <c r="H773" s="820"/>
      <c r="I773" s="820"/>
      <c r="J773" s="820"/>
      <c r="K773" s="820"/>
      <c r="L773" s="820"/>
      <c r="M773" s="820"/>
      <c r="N773" s="820"/>
      <c r="O773" s="820"/>
      <c r="P773" s="820"/>
      <c r="Q773" s="820"/>
      <c r="R773" s="820"/>
      <c r="S773" s="820"/>
      <c r="T773" s="820"/>
      <c r="U773" s="820"/>
      <c r="V773" s="820"/>
      <c r="W773" s="820"/>
      <c r="X773" s="889"/>
      <c r="Y773" s="889"/>
      <c r="Z773" s="889"/>
      <c r="AA773" s="179"/>
    </row>
    <row r="774" spans="1:27" s="170" customFormat="1" ht="26.25" customHeight="1">
      <c r="A774" s="890"/>
      <c r="B774" s="820"/>
      <c r="C774" s="820"/>
      <c r="D774" s="820"/>
      <c r="E774" s="820"/>
      <c r="F774" s="820"/>
      <c r="G774" s="820"/>
      <c r="H774" s="820"/>
      <c r="I774" s="820"/>
      <c r="J774" s="820"/>
      <c r="K774" s="820"/>
      <c r="L774" s="820"/>
      <c r="M774" s="820"/>
      <c r="N774" s="820"/>
      <c r="O774" s="820"/>
      <c r="P774" s="820"/>
      <c r="Q774" s="820"/>
      <c r="R774" s="820"/>
      <c r="S774" s="820"/>
      <c r="T774" s="820"/>
      <c r="U774" s="820"/>
      <c r="V774" s="820"/>
      <c r="W774" s="820"/>
      <c r="X774" s="889"/>
      <c r="Y774" s="889"/>
      <c r="Z774" s="889"/>
      <c r="AA774" s="179"/>
    </row>
    <row r="775" spans="1:27" s="170" customFormat="1" ht="26.25" customHeight="1">
      <c r="A775" s="890" t="s">
        <v>498</v>
      </c>
      <c r="B775" s="820" t="s">
        <v>857</v>
      </c>
      <c r="C775" s="820"/>
      <c r="D775" s="820"/>
      <c r="E775" s="820"/>
      <c r="F775" s="820"/>
      <c r="G775" s="820"/>
      <c r="H775" s="820"/>
      <c r="I775" s="820"/>
      <c r="J775" s="820"/>
      <c r="K775" s="820"/>
      <c r="L775" s="820"/>
      <c r="M775" s="820"/>
      <c r="N775" s="820"/>
      <c r="O775" s="820"/>
      <c r="P775" s="820"/>
      <c r="Q775" s="820"/>
      <c r="R775" s="820"/>
      <c r="S775" s="820"/>
      <c r="T775" s="820"/>
      <c r="U775" s="820"/>
      <c r="V775" s="820"/>
      <c r="W775" s="820"/>
      <c r="X775" s="889"/>
      <c r="Y775" s="889"/>
      <c r="Z775" s="889"/>
      <c r="AA775" s="179"/>
    </row>
    <row r="776" spans="1:27" s="170" customFormat="1" ht="26.25" customHeight="1">
      <c r="A776" s="890"/>
      <c r="B776" s="820"/>
      <c r="C776" s="820"/>
      <c r="D776" s="820"/>
      <c r="E776" s="820"/>
      <c r="F776" s="820"/>
      <c r="G776" s="820"/>
      <c r="H776" s="820"/>
      <c r="I776" s="820"/>
      <c r="J776" s="820"/>
      <c r="K776" s="820"/>
      <c r="L776" s="820"/>
      <c r="M776" s="820"/>
      <c r="N776" s="820"/>
      <c r="O776" s="820"/>
      <c r="P776" s="820"/>
      <c r="Q776" s="820"/>
      <c r="R776" s="820"/>
      <c r="S776" s="820"/>
      <c r="T776" s="820"/>
      <c r="U776" s="820"/>
      <c r="V776" s="820"/>
      <c r="W776" s="820"/>
      <c r="X776" s="889"/>
      <c r="Y776" s="889"/>
      <c r="Z776" s="889"/>
      <c r="AA776" s="179"/>
    </row>
    <row r="777" spans="1:27" s="170" customFormat="1" ht="22.5" customHeight="1">
      <c r="A777" s="890" t="s">
        <v>499</v>
      </c>
      <c r="B777" s="820" t="s">
        <v>858</v>
      </c>
      <c r="C777" s="820"/>
      <c r="D777" s="820"/>
      <c r="E777" s="820"/>
      <c r="F777" s="820"/>
      <c r="G777" s="820"/>
      <c r="H777" s="820"/>
      <c r="I777" s="820"/>
      <c r="J777" s="820"/>
      <c r="K777" s="820"/>
      <c r="L777" s="820"/>
      <c r="M777" s="820"/>
      <c r="N777" s="820"/>
      <c r="O777" s="820"/>
      <c r="P777" s="820"/>
      <c r="Q777" s="820"/>
      <c r="R777" s="820"/>
      <c r="S777" s="820"/>
      <c r="T777" s="820"/>
      <c r="U777" s="820"/>
      <c r="V777" s="820"/>
      <c r="W777" s="820"/>
      <c r="X777" s="889"/>
      <c r="Y777" s="889"/>
      <c r="Z777" s="889"/>
      <c r="AA777" s="179"/>
    </row>
    <row r="778" spans="1:27" s="170" customFormat="1" ht="22.5" customHeight="1">
      <c r="A778" s="890"/>
      <c r="B778" s="820"/>
      <c r="C778" s="820"/>
      <c r="D778" s="820"/>
      <c r="E778" s="820"/>
      <c r="F778" s="820"/>
      <c r="G778" s="820"/>
      <c r="H778" s="820"/>
      <c r="I778" s="820"/>
      <c r="J778" s="820"/>
      <c r="K778" s="820"/>
      <c r="L778" s="820"/>
      <c r="M778" s="820"/>
      <c r="N778" s="820"/>
      <c r="O778" s="820"/>
      <c r="P778" s="820"/>
      <c r="Q778" s="820"/>
      <c r="R778" s="820"/>
      <c r="S778" s="820"/>
      <c r="T778" s="820"/>
      <c r="U778" s="820"/>
      <c r="V778" s="820"/>
      <c r="W778" s="820"/>
      <c r="X778" s="889"/>
      <c r="Y778" s="889"/>
      <c r="Z778" s="889"/>
      <c r="AA778" s="179"/>
    </row>
    <row r="779" spans="1:27" s="170" customFormat="1" ht="38.25" customHeight="1">
      <c r="A779" s="890" t="s">
        <v>500</v>
      </c>
      <c r="B779" s="820" t="s">
        <v>859</v>
      </c>
      <c r="C779" s="820"/>
      <c r="D779" s="820"/>
      <c r="E779" s="820"/>
      <c r="F779" s="820"/>
      <c r="G779" s="820"/>
      <c r="H779" s="820"/>
      <c r="I779" s="820"/>
      <c r="J779" s="820"/>
      <c r="K779" s="820"/>
      <c r="L779" s="820"/>
      <c r="M779" s="820"/>
      <c r="N779" s="820"/>
      <c r="O779" s="820"/>
      <c r="P779" s="820"/>
      <c r="Q779" s="820"/>
      <c r="R779" s="820"/>
      <c r="S779" s="820"/>
      <c r="T779" s="820"/>
      <c r="U779" s="820"/>
      <c r="V779" s="820"/>
      <c r="W779" s="820"/>
      <c r="X779" s="889"/>
      <c r="Y779" s="889"/>
      <c r="Z779" s="889"/>
      <c r="AA779" s="179"/>
    </row>
    <row r="780" spans="1:27" s="170" customFormat="1" ht="38.25" customHeight="1">
      <c r="A780" s="890"/>
      <c r="B780" s="820"/>
      <c r="C780" s="820"/>
      <c r="D780" s="820"/>
      <c r="E780" s="820"/>
      <c r="F780" s="820"/>
      <c r="G780" s="820"/>
      <c r="H780" s="820"/>
      <c r="I780" s="820"/>
      <c r="J780" s="820"/>
      <c r="K780" s="820"/>
      <c r="L780" s="820"/>
      <c r="M780" s="820"/>
      <c r="N780" s="820"/>
      <c r="O780" s="820"/>
      <c r="P780" s="820"/>
      <c r="Q780" s="820"/>
      <c r="R780" s="820"/>
      <c r="S780" s="820"/>
      <c r="T780" s="820"/>
      <c r="U780" s="820"/>
      <c r="V780" s="820"/>
      <c r="W780" s="820"/>
      <c r="X780" s="889"/>
      <c r="Y780" s="889"/>
      <c r="Z780" s="889"/>
      <c r="AA780" s="179"/>
    </row>
    <row r="781" spans="1:27" s="170" customFormat="1" ht="31.5" customHeight="1">
      <c r="A781" s="890" t="s">
        <v>501</v>
      </c>
      <c r="B781" s="820" t="s">
        <v>860</v>
      </c>
      <c r="C781" s="820"/>
      <c r="D781" s="820"/>
      <c r="E781" s="820"/>
      <c r="F781" s="820"/>
      <c r="G781" s="820"/>
      <c r="H781" s="820"/>
      <c r="I781" s="820"/>
      <c r="J781" s="820"/>
      <c r="K781" s="820"/>
      <c r="L781" s="820"/>
      <c r="M781" s="820"/>
      <c r="N781" s="820"/>
      <c r="O781" s="820"/>
      <c r="P781" s="820"/>
      <c r="Q781" s="820"/>
      <c r="R781" s="820"/>
      <c r="S781" s="820"/>
      <c r="T781" s="820"/>
      <c r="U781" s="820"/>
      <c r="V781" s="820"/>
      <c r="W781" s="820"/>
      <c r="X781" s="889"/>
      <c r="Y781" s="889"/>
      <c r="Z781" s="889"/>
      <c r="AA781" s="179"/>
    </row>
    <row r="782" spans="1:27" s="170" customFormat="1" ht="31.5" customHeight="1">
      <c r="A782" s="890"/>
      <c r="B782" s="820"/>
      <c r="C782" s="820"/>
      <c r="D782" s="820"/>
      <c r="E782" s="820"/>
      <c r="F782" s="820"/>
      <c r="G782" s="820"/>
      <c r="H782" s="820"/>
      <c r="I782" s="820"/>
      <c r="J782" s="820"/>
      <c r="K782" s="820"/>
      <c r="L782" s="820"/>
      <c r="M782" s="820"/>
      <c r="N782" s="820"/>
      <c r="O782" s="820"/>
      <c r="P782" s="820"/>
      <c r="Q782" s="820"/>
      <c r="R782" s="820"/>
      <c r="S782" s="820"/>
      <c r="T782" s="820"/>
      <c r="U782" s="820"/>
      <c r="V782" s="820"/>
      <c r="W782" s="820"/>
      <c r="X782" s="889"/>
      <c r="Y782" s="889"/>
      <c r="Z782" s="889"/>
      <c r="AA782" s="179"/>
    </row>
    <row r="783" spans="1:27" s="170" customFormat="1" ht="22.5" customHeight="1">
      <c r="A783" s="890" t="s">
        <v>502</v>
      </c>
      <c r="B783" s="820" t="s">
        <v>503</v>
      </c>
      <c r="C783" s="820"/>
      <c r="D783" s="820"/>
      <c r="E783" s="820"/>
      <c r="F783" s="820"/>
      <c r="G783" s="820"/>
      <c r="H783" s="820"/>
      <c r="I783" s="820"/>
      <c r="J783" s="820"/>
      <c r="K783" s="820"/>
      <c r="L783" s="820"/>
      <c r="M783" s="820"/>
      <c r="N783" s="820"/>
      <c r="O783" s="820"/>
      <c r="P783" s="820"/>
      <c r="Q783" s="820"/>
      <c r="R783" s="820"/>
      <c r="S783" s="820"/>
      <c r="T783" s="820"/>
      <c r="U783" s="820"/>
      <c r="V783" s="820"/>
      <c r="W783" s="820"/>
      <c r="X783" s="889"/>
      <c r="Y783" s="889"/>
      <c r="Z783" s="889"/>
      <c r="AA783" s="179"/>
    </row>
    <row r="784" spans="1:27" s="170" customFormat="1" ht="22.5" customHeight="1">
      <c r="A784" s="890"/>
      <c r="B784" s="820"/>
      <c r="C784" s="820"/>
      <c r="D784" s="820"/>
      <c r="E784" s="820"/>
      <c r="F784" s="820"/>
      <c r="G784" s="820"/>
      <c r="H784" s="820"/>
      <c r="I784" s="820"/>
      <c r="J784" s="820"/>
      <c r="K784" s="820"/>
      <c r="L784" s="820"/>
      <c r="M784" s="820"/>
      <c r="N784" s="820"/>
      <c r="O784" s="820"/>
      <c r="P784" s="820"/>
      <c r="Q784" s="820"/>
      <c r="R784" s="820"/>
      <c r="S784" s="820"/>
      <c r="T784" s="820"/>
      <c r="U784" s="820"/>
      <c r="V784" s="820"/>
      <c r="W784" s="820"/>
      <c r="X784" s="889"/>
      <c r="Y784" s="889"/>
      <c r="Z784" s="889"/>
      <c r="AA784" s="179"/>
    </row>
    <row r="785" spans="1:27" s="178" customFormat="1" ht="19.5" customHeight="1">
      <c r="A785" s="580" t="s">
        <v>982</v>
      </c>
      <c r="B785" s="581"/>
      <c r="C785" s="581"/>
      <c r="D785" s="581"/>
      <c r="E785" s="581"/>
      <c r="F785" s="581"/>
      <c r="G785" s="581"/>
      <c r="H785" s="581"/>
      <c r="I785" s="581"/>
      <c r="J785" s="581"/>
      <c r="K785" s="581"/>
      <c r="L785" s="581"/>
      <c r="M785" s="581"/>
      <c r="N785" s="581"/>
      <c r="O785" s="581"/>
      <c r="P785" s="581"/>
      <c r="Q785" s="581"/>
      <c r="R785" s="581"/>
      <c r="S785" s="581"/>
      <c r="T785" s="581"/>
      <c r="U785" s="581"/>
      <c r="V785" s="581"/>
      <c r="W785" s="581"/>
      <c r="X785" s="581"/>
      <c r="Y785" s="581"/>
      <c r="Z785" s="581"/>
      <c r="AA785" s="193"/>
    </row>
    <row r="786" spans="1:27" s="191" customFormat="1" ht="12" customHeight="1">
      <c r="A786" s="587" t="s">
        <v>217</v>
      </c>
      <c r="B786" s="520" t="s">
        <v>504</v>
      </c>
      <c r="C786" s="521"/>
      <c r="D786" s="521"/>
      <c r="E786" s="521"/>
      <c r="F786" s="521"/>
      <c r="G786" s="521"/>
      <c r="H786" s="521"/>
      <c r="I786" s="521"/>
      <c r="J786" s="521"/>
      <c r="K786" s="521"/>
      <c r="L786" s="521"/>
      <c r="M786" s="521"/>
      <c r="N786" s="521"/>
      <c r="O786" s="521"/>
      <c r="P786" s="521"/>
      <c r="Q786" s="521"/>
      <c r="R786" s="521"/>
      <c r="S786" s="521"/>
      <c r="T786" s="521"/>
      <c r="U786" s="521"/>
      <c r="V786" s="521"/>
      <c r="W786" s="522"/>
      <c r="X786" s="882"/>
      <c r="Y786" s="883"/>
      <c r="Z786" s="884"/>
      <c r="AA786" s="476"/>
    </row>
    <row r="787" spans="1:27" s="191" customFormat="1" ht="12" customHeight="1">
      <c r="A787" s="662"/>
      <c r="B787" s="650"/>
      <c r="C787" s="651"/>
      <c r="D787" s="651"/>
      <c r="E787" s="651"/>
      <c r="F787" s="651"/>
      <c r="G787" s="651"/>
      <c r="H787" s="651"/>
      <c r="I787" s="651"/>
      <c r="J787" s="651"/>
      <c r="K787" s="651"/>
      <c r="L787" s="651"/>
      <c r="M787" s="651"/>
      <c r="N787" s="651"/>
      <c r="O787" s="651"/>
      <c r="P787" s="651"/>
      <c r="Q787" s="651"/>
      <c r="R787" s="651"/>
      <c r="S787" s="651"/>
      <c r="T787" s="651"/>
      <c r="U787" s="651"/>
      <c r="V787" s="651"/>
      <c r="W787" s="722"/>
      <c r="X787" s="885"/>
      <c r="Y787" s="886"/>
      <c r="Z787" s="887"/>
      <c r="AA787" s="476"/>
    </row>
    <row r="788" spans="1:27" s="191" customFormat="1" ht="24" customHeight="1">
      <c r="A788" s="587" t="s">
        <v>239</v>
      </c>
      <c r="B788" s="520" t="s">
        <v>983</v>
      </c>
      <c r="C788" s="521"/>
      <c r="D788" s="521"/>
      <c r="E788" s="521"/>
      <c r="F788" s="521"/>
      <c r="G788" s="521"/>
      <c r="H788" s="521"/>
      <c r="I788" s="521"/>
      <c r="J788" s="521"/>
      <c r="K788" s="521"/>
      <c r="L788" s="521"/>
      <c r="M788" s="521"/>
      <c r="N788" s="521"/>
      <c r="O788" s="521"/>
      <c r="P788" s="521"/>
      <c r="Q788" s="521"/>
      <c r="R788" s="521"/>
      <c r="S788" s="521"/>
      <c r="T788" s="521"/>
      <c r="U788" s="521"/>
      <c r="V788" s="521"/>
      <c r="W788" s="522"/>
      <c r="X788" s="882"/>
      <c r="Y788" s="883"/>
      <c r="Z788" s="884"/>
      <c r="AA788" s="476"/>
    </row>
    <row r="789" spans="1:27" s="191" customFormat="1" ht="24" customHeight="1">
      <c r="A789" s="662"/>
      <c r="B789" s="650"/>
      <c r="C789" s="651"/>
      <c r="D789" s="651"/>
      <c r="E789" s="651"/>
      <c r="F789" s="651"/>
      <c r="G789" s="651"/>
      <c r="H789" s="651"/>
      <c r="I789" s="651"/>
      <c r="J789" s="651"/>
      <c r="K789" s="651"/>
      <c r="L789" s="651"/>
      <c r="M789" s="651"/>
      <c r="N789" s="651"/>
      <c r="O789" s="651"/>
      <c r="P789" s="651"/>
      <c r="Q789" s="651"/>
      <c r="R789" s="651"/>
      <c r="S789" s="651"/>
      <c r="T789" s="651"/>
      <c r="U789" s="651"/>
      <c r="V789" s="651"/>
      <c r="W789" s="722"/>
      <c r="X789" s="885"/>
      <c r="Y789" s="886"/>
      <c r="Z789" s="887"/>
      <c r="AA789" s="476"/>
    </row>
    <row r="790" spans="1:27" s="178" customFormat="1" ht="19.5" customHeight="1">
      <c r="A790" s="580" t="s">
        <v>505</v>
      </c>
      <c r="B790" s="581"/>
      <c r="C790" s="581"/>
      <c r="D790" s="581"/>
      <c r="E790" s="581"/>
      <c r="F790" s="581"/>
      <c r="G790" s="581"/>
      <c r="H790" s="581"/>
      <c r="I790" s="581"/>
      <c r="J790" s="581"/>
      <c r="K790" s="581"/>
      <c r="L790" s="581"/>
      <c r="M790" s="581"/>
      <c r="N790" s="581"/>
      <c r="O790" s="581"/>
      <c r="P790" s="581"/>
      <c r="Q790" s="581"/>
      <c r="R790" s="581"/>
      <c r="S790" s="581"/>
      <c r="T790" s="581"/>
      <c r="U790" s="581"/>
      <c r="V790" s="581"/>
      <c r="W790" s="581"/>
      <c r="X790" s="581"/>
      <c r="Y790" s="581"/>
      <c r="Z790" s="581"/>
      <c r="AA790" s="193"/>
    </row>
    <row r="791" spans="1:27" s="191" customFormat="1" ht="14.25" customHeight="1">
      <c r="A791" s="587" t="s">
        <v>217</v>
      </c>
      <c r="B791" s="520" t="s">
        <v>506</v>
      </c>
      <c r="C791" s="521"/>
      <c r="D791" s="521"/>
      <c r="E791" s="521"/>
      <c r="F791" s="521"/>
      <c r="G791" s="521"/>
      <c r="H791" s="521"/>
      <c r="I791" s="521"/>
      <c r="J791" s="521"/>
      <c r="K791" s="521"/>
      <c r="L791" s="521"/>
      <c r="M791" s="521"/>
      <c r="N791" s="521"/>
      <c r="O791" s="521"/>
      <c r="P791" s="521"/>
      <c r="Q791" s="521"/>
      <c r="R791" s="521"/>
      <c r="S791" s="521"/>
      <c r="T791" s="521"/>
      <c r="U791" s="521"/>
      <c r="V791" s="521"/>
      <c r="W791" s="522"/>
      <c r="X791" s="882"/>
      <c r="Y791" s="883"/>
      <c r="Z791" s="884"/>
      <c r="AA791" s="476"/>
    </row>
    <row r="792" spans="1:27" s="191" customFormat="1" ht="14.25" customHeight="1">
      <c r="A792" s="662"/>
      <c r="B792" s="650"/>
      <c r="C792" s="651"/>
      <c r="D792" s="651"/>
      <c r="E792" s="651"/>
      <c r="F792" s="651"/>
      <c r="G792" s="651"/>
      <c r="H792" s="651"/>
      <c r="I792" s="651"/>
      <c r="J792" s="651"/>
      <c r="K792" s="651"/>
      <c r="L792" s="651"/>
      <c r="M792" s="651"/>
      <c r="N792" s="651"/>
      <c r="O792" s="651"/>
      <c r="P792" s="651"/>
      <c r="Q792" s="651"/>
      <c r="R792" s="651"/>
      <c r="S792" s="651"/>
      <c r="T792" s="651"/>
      <c r="U792" s="651"/>
      <c r="V792" s="651"/>
      <c r="W792" s="722"/>
      <c r="X792" s="885"/>
      <c r="Y792" s="886"/>
      <c r="Z792" s="887"/>
      <c r="AA792" s="476"/>
    </row>
    <row r="793" spans="1:27" s="191" customFormat="1" ht="31.5" customHeight="1">
      <c r="A793" s="587" t="s">
        <v>239</v>
      </c>
      <c r="B793" s="520" t="s">
        <v>984</v>
      </c>
      <c r="C793" s="521"/>
      <c r="D793" s="521"/>
      <c r="E793" s="521"/>
      <c r="F793" s="521"/>
      <c r="G793" s="521"/>
      <c r="H793" s="521"/>
      <c r="I793" s="521"/>
      <c r="J793" s="521"/>
      <c r="K793" s="521"/>
      <c r="L793" s="521"/>
      <c r="M793" s="521"/>
      <c r="N793" s="521"/>
      <c r="O793" s="521"/>
      <c r="P793" s="521"/>
      <c r="Q793" s="521"/>
      <c r="R793" s="521"/>
      <c r="S793" s="521"/>
      <c r="T793" s="521"/>
      <c r="U793" s="521"/>
      <c r="V793" s="521"/>
      <c r="W793" s="522"/>
      <c r="X793" s="882"/>
      <c r="Y793" s="883"/>
      <c r="Z793" s="884"/>
      <c r="AA793" s="476"/>
    </row>
    <row r="794" spans="1:27" s="191" customFormat="1" ht="31.5" customHeight="1">
      <c r="A794" s="662"/>
      <c r="B794" s="650"/>
      <c r="C794" s="651"/>
      <c r="D794" s="651"/>
      <c r="E794" s="651"/>
      <c r="F794" s="651"/>
      <c r="G794" s="651"/>
      <c r="H794" s="651"/>
      <c r="I794" s="651"/>
      <c r="J794" s="651"/>
      <c r="K794" s="651"/>
      <c r="L794" s="651"/>
      <c r="M794" s="651"/>
      <c r="N794" s="651"/>
      <c r="O794" s="651"/>
      <c r="P794" s="651"/>
      <c r="Q794" s="651"/>
      <c r="R794" s="651"/>
      <c r="S794" s="651"/>
      <c r="T794" s="651"/>
      <c r="U794" s="651"/>
      <c r="V794" s="651"/>
      <c r="W794" s="722"/>
      <c r="X794" s="885"/>
      <c r="Y794" s="886"/>
      <c r="Z794" s="887"/>
      <c r="AA794" s="476"/>
    </row>
    <row r="795" spans="1:27" s="178" customFormat="1" ht="19.5" customHeight="1">
      <c r="A795" s="580" t="s">
        <v>507</v>
      </c>
      <c r="B795" s="581"/>
      <c r="C795" s="581"/>
      <c r="D795" s="581"/>
      <c r="E795" s="581"/>
      <c r="F795" s="581"/>
      <c r="G795" s="581"/>
      <c r="H795" s="581"/>
      <c r="I795" s="581"/>
      <c r="J795" s="581"/>
      <c r="K795" s="581"/>
      <c r="L795" s="581"/>
      <c r="M795" s="581"/>
      <c r="N795" s="581"/>
      <c r="O795" s="581"/>
      <c r="P795" s="581"/>
      <c r="Q795" s="581"/>
      <c r="R795" s="581"/>
      <c r="S795" s="581"/>
      <c r="T795" s="581"/>
      <c r="U795" s="581"/>
      <c r="V795" s="581"/>
      <c r="W795" s="581"/>
      <c r="X795" s="581"/>
      <c r="Y795" s="581"/>
      <c r="Z795" s="581"/>
      <c r="AA795" s="193"/>
    </row>
    <row r="796" spans="1:27" s="191" customFormat="1" ht="24.75" customHeight="1">
      <c r="A796" s="587" t="s">
        <v>217</v>
      </c>
      <c r="B796" s="520" t="s">
        <v>731</v>
      </c>
      <c r="C796" s="521"/>
      <c r="D796" s="521"/>
      <c r="E796" s="521"/>
      <c r="F796" s="521"/>
      <c r="G796" s="521"/>
      <c r="H796" s="521"/>
      <c r="I796" s="521"/>
      <c r="J796" s="521"/>
      <c r="K796" s="521"/>
      <c r="L796" s="521"/>
      <c r="M796" s="521"/>
      <c r="N796" s="521"/>
      <c r="O796" s="521"/>
      <c r="P796" s="521"/>
      <c r="Q796" s="521"/>
      <c r="R796" s="521"/>
      <c r="S796" s="521"/>
      <c r="T796" s="521"/>
      <c r="U796" s="521"/>
      <c r="V796" s="521"/>
      <c r="W796" s="522"/>
      <c r="X796" s="882"/>
      <c r="Y796" s="883"/>
      <c r="Z796" s="884"/>
      <c r="AA796" s="476"/>
    </row>
    <row r="797" spans="1:27" s="191" customFormat="1" ht="24.75" customHeight="1">
      <c r="A797" s="662"/>
      <c r="B797" s="650"/>
      <c r="C797" s="651"/>
      <c r="D797" s="651"/>
      <c r="E797" s="651"/>
      <c r="F797" s="651"/>
      <c r="G797" s="651"/>
      <c r="H797" s="651"/>
      <c r="I797" s="651"/>
      <c r="J797" s="651"/>
      <c r="K797" s="651"/>
      <c r="L797" s="651"/>
      <c r="M797" s="651"/>
      <c r="N797" s="651"/>
      <c r="O797" s="651"/>
      <c r="P797" s="651"/>
      <c r="Q797" s="651"/>
      <c r="R797" s="651"/>
      <c r="S797" s="651"/>
      <c r="T797" s="651"/>
      <c r="U797" s="651"/>
      <c r="V797" s="651"/>
      <c r="W797" s="722"/>
      <c r="X797" s="885"/>
      <c r="Y797" s="886"/>
      <c r="Z797" s="887"/>
      <c r="AA797" s="476"/>
    </row>
    <row r="798" spans="1:27" s="191" customFormat="1" ht="56.25" customHeight="1">
      <c r="A798" s="587" t="s">
        <v>239</v>
      </c>
      <c r="B798" s="520" t="s">
        <v>985</v>
      </c>
      <c r="C798" s="521"/>
      <c r="D798" s="521"/>
      <c r="E798" s="521"/>
      <c r="F798" s="521"/>
      <c r="G798" s="521"/>
      <c r="H798" s="521"/>
      <c r="I798" s="521"/>
      <c r="J798" s="521"/>
      <c r="K798" s="521"/>
      <c r="L798" s="521"/>
      <c r="M798" s="521"/>
      <c r="N798" s="521"/>
      <c r="O798" s="521"/>
      <c r="P798" s="521"/>
      <c r="Q798" s="521"/>
      <c r="R798" s="521"/>
      <c r="S798" s="521"/>
      <c r="T798" s="521"/>
      <c r="U798" s="521"/>
      <c r="V798" s="521"/>
      <c r="W798" s="522"/>
      <c r="X798" s="882"/>
      <c r="Y798" s="883"/>
      <c r="Z798" s="884"/>
      <c r="AA798" s="476"/>
    </row>
    <row r="799" spans="1:27" s="191" customFormat="1" ht="50.25" customHeight="1">
      <c r="A799" s="662"/>
      <c r="B799" s="650"/>
      <c r="C799" s="651"/>
      <c r="D799" s="651"/>
      <c r="E799" s="651"/>
      <c r="F799" s="651"/>
      <c r="G799" s="651"/>
      <c r="H799" s="651"/>
      <c r="I799" s="651"/>
      <c r="J799" s="651"/>
      <c r="K799" s="651"/>
      <c r="L799" s="651"/>
      <c r="M799" s="651"/>
      <c r="N799" s="651"/>
      <c r="O799" s="651"/>
      <c r="P799" s="651"/>
      <c r="Q799" s="651"/>
      <c r="R799" s="651"/>
      <c r="S799" s="651"/>
      <c r="T799" s="651"/>
      <c r="U799" s="651"/>
      <c r="V799" s="651"/>
      <c r="W799" s="722"/>
      <c r="X799" s="885"/>
      <c r="Y799" s="886"/>
      <c r="Z799" s="887"/>
      <c r="AA799" s="476"/>
    </row>
    <row r="800" spans="1:27" s="178" customFormat="1" ht="19.5" customHeight="1">
      <c r="A800" s="580" t="s">
        <v>450</v>
      </c>
      <c r="B800" s="581"/>
      <c r="C800" s="581"/>
      <c r="D800" s="581"/>
      <c r="E800" s="581"/>
      <c r="F800" s="581"/>
      <c r="G800" s="581"/>
      <c r="H800" s="581"/>
      <c r="I800" s="581"/>
      <c r="J800" s="581"/>
      <c r="K800" s="581"/>
      <c r="L800" s="581"/>
      <c r="M800" s="581"/>
      <c r="N800" s="581"/>
      <c r="O800" s="581"/>
      <c r="P800" s="581"/>
      <c r="Q800" s="581"/>
      <c r="R800" s="581"/>
      <c r="S800" s="581"/>
      <c r="T800" s="581"/>
      <c r="U800" s="581"/>
      <c r="V800" s="581"/>
      <c r="W800" s="581"/>
      <c r="X800" s="581"/>
      <c r="Y800" s="581"/>
      <c r="Z800" s="581"/>
      <c r="AA800" s="193"/>
    </row>
    <row r="801" spans="1:27" s="170" customFormat="1" ht="22.5" customHeight="1">
      <c r="A801" s="888" t="s">
        <v>217</v>
      </c>
      <c r="B801" s="820" t="s">
        <v>508</v>
      </c>
      <c r="C801" s="820"/>
      <c r="D801" s="820"/>
      <c r="E801" s="820"/>
      <c r="F801" s="820"/>
      <c r="G801" s="820"/>
      <c r="H801" s="820"/>
      <c r="I801" s="820"/>
      <c r="J801" s="820"/>
      <c r="K801" s="820"/>
      <c r="L801" s="820"/>
      <c r="M801" s="820"/>
      <c r="N801" s="820"/>
      <c r="O801" s="820"/>
      <c r="P801" s="820"/>
      <c r="Q801" s="820"/>
      <c r="R801" s="820"/>
      <c r="S801" s="820"/>
      <c r="T801" s="820"/>
      <c r="U801" s="820"/>
      <c r="V801" s="820"/>
      <c r="W801" s="820"/>
      <c r="X801" s="889"/>
      <c r="Y801" s="889"/>
      <c r="Z801" s="889"/>
      <c r="AA801" s="179"/>
    </row>
    <row r="802" spans="1:27" s="170" customFormat="1" ht="21.75" customHeight="1">
      <c r="A802" s="888"/>
      <c r="B802" s="820"/>
      <c r="C802" s="820"/>
      <c r="D802" s="820"/>
      <c r="E802" s="820"/>
      <c r="F802" s="820"/>
      <c r="G802" s="820"/>
      <c r="H802" s="820"/>
      <c r="I802" s="820"/>
      <c r="J802" s="820"/>
      <c r="K802" s="820"/>
      <c r="L802" s="820"/>
      <c r="M802" s="820"/>
      <c r="N802" s="820"/>
      <c r="O802" s="820"/>
      <c r="P802" s="820"/>
      <c r="Q802" s="820"/>
      <c r="R802" s="820"/>
      <c r="S802" s="820"/>
      <c r="T802" s="820"/>
      <c r="U802" s="820"/>
      <c r="V802" s="820"/>
      <c r="W802" s="820"/>
      <c r="X802" s="889"/>
      <c r="Y802" s="889"/>
      <c r="Z802" s="889"/>
      <c r="AA802" s="179"/>
    </row>
    <row r="803" spans="1:27" s="170" customFormat="1" ht="28.5" customHeight="1">
      <c r="A803" s="587" t="s">
        <v>239</v>
      </c>
      <c r="B803" s="520" t="s">
        <v>861</v>
      </c>
      <c r="C803" s="521"/>
      <c r="D803" s="521"/>
      <c r="E803" s="521"/>
      <c r="F803" s="521"/>
      <c r="G803" s="521"/>
      <c r="H803" s="521"/>
      <c r="I803" s="521"/>
      <c r="J803" s="521"/>
      <c r="K803" s="521"/>
      <c r="L803" s="521"/>
      <c r="M803" s="521"/>
      <c r="N803" s="521"/>
      <c r="O803" s="521"/>
      <c r="P803" s="521"/>
      <c r="Q803" s="521"/>
      <c r="R803" s="521"/>
      <c r="S803" s="521"/>
      <c r="T803" s="521"/>
      <c r="U803" s="521"/>
      <c r="V803" s="521"/>
      <c r="W803" s="522"/>
      <c r="X803" s="526"/>
      <c r="Y803" s="527"/>
      <c r="Z803" s="528"/>
      <c r="AA803" s="179"/>
    </row>
    <row r="804" spans="1:27" s="170" customFormat="1" ht="28.5" customHeight="1">
      <c r="A804" s="588"/>
      <c r="B804" s="523"/>
      <c r="C804" s="524"/>
      <c r="D804" s="524"/>
      <c r="E804" s="524"/>
      <c r="F804" s="524"/>
      <c r="G804" s="524"/>
      <c r="H804" s="524"/>
      <c r="I804" s="524"/>
      <c r="J804" s="524"/>
      <c r="K804" s="524"/>
      <c r="L804" s="524"/>
      <c r="M804" s="524"/>
      <c r="N804" s="524"/>
      <c r="O804" s="524"/>
      <c r="P804" s="524"/>
      <c r="Q804" s="524"/>
      <c r="R804" s="524"/>
      <c r="S804" s="524"/>
      <c r="T804" s="524"/>
      <c r="U804" s="524"/>
      <c r="V804" s="524"/>
      <c r="W804" s="525"/>
      <c r="X804" s="529"/>
      <c r="Y804" s="530"/>
      <c r="Z804" s="531"/>
      <c r="AA804" s="179"/>
    </row>
    <row r="805" spans="1:27" s="170" customFormat="1" ht="15" customHeight="1">
      <c r="A805" s="477"/>
      <c r="B805" s="434"/>
      <c r="C805" s="379"/>
      <c r="D805" s="379"/>
      <c r="E805" s="379"/>
      <c r="F805" s="379"/>
      <c r="G805" s="379"/>
      <c r="H805" s="379"/>
      <c r="I805" s="379"/>
      <c r="J805" s="379"/>
      <c r="K805" s="379"/>
      <c r="L805" s="379"/>
      <c r="M805" s="379"/>
      <c r="N805" s="379"/>
      <c r="O805" s="379"/>
      <c r="P805" s="379"/>
      <c r="Q805" s="379"/>
      <c r="R805" s="379"/>
      <c r="S805" s="379"/>
      <c r="T805" s="379"/>
      <c r="U805" s="379"/>
      <c r="V805" s="379"/>
      <c r="W805" s="379"/>
      <c r="X805" s="379"/>
      <c r="Y805" s="434"/>
      <c r="Z805" s="434"/>
      <c r="AA805" s="434"/>
    </row>
    <row r="806" spans="1:27" s="170" customFormat="1" ht="18" customHeight="1">
      <c r="A806" s="472" t="s">
        <v>829</v>
      </c>
      <c r="B806" s="434"/>
      <c r="C806" s="379"/>
      <c r="D806" s="379"/>
      <c r="E806" s="379"/>
      <c r="F806" s="379"/>
      <c r="G806" s="379"/>
      <c r="H806" s="379"/>
      <c r="I806" s="379"/>
      <c r="J806" s="379"/>
      <c r="K806" s="379"/>
      <c r="L806" s="379"/>
      <c r="M806" s="379"/>
      <c r="N806" s="379"/>
      <c r="O806" s="379"/>
      <c r="P806" s="379"/>
      <c r="Q806" s="379"/>
      <c r="R806" s="379"/>
      <c r="S806" s="379"/>
      <c r="T806" s="379"/>
      <c r="U806" s="379"/>
      <c r="V806" s="379"/>
      <c r="W806" s="379"/>
      <c r="X806" s="379"/>
      <c r="Y806" s="434"/>
      <c r="Z806" s="434"/>
      <c r="AA806" s="434"/>
    </row>
    <row r="807" spans="1:27" s="178" customFormat="1" ht="19.5" customHeight="1">
      <c r="A807" s="580" t="s">
        <v>509</v>
      </c>
      <c r="B807" s="581"/>
      <c r="C807" s="581"/>
      <c r="D807" s="581"/>
      <c r="E807" s="581"/>
      <c r="F807" s="581"/>
      <c r="G807" s="581"/>
      <c r="H807" s="581"/>
      <c r="I807" s="581"/>
      <c r="J807" s="581"/>
      <c r="K807" s="581"/>
      <c r="L807" s="581"/>
      <c r="M807" s="581"/>
      <c r="N807" s="581"/>
      <c r="O807" s="581"/>
      <c r="P807" s="581"/>
      <c r="Q807" s="581"/>
      <c r="R807" s="581"/>
      <c r="S807" s="581"/>
      <c r="T807" s="581"/>
      <c r="U807" s="581"/>
      <c r="V807" s="581"/>
      <c r="W807" s="581"/>
      <c r="X807" s="581"/>
      <c r="Y807" s="581"/>
      <c r="Z807" s="581"/>
      <c r="AA807" s="193"/>
    </row>
    <row r="808" spans="1:27" s="171" customFormat="1" ht="25.5" customHeight="1">
      <c r="A808" s="519" t="s">
        <v>445</v>
      </c>
      <c r="B808" s="520" t="s">
        <v>867</v>
      </c>
      <c r="C808" s="521"/>
      <c r="D808" s="521"/>
      <c r="E808" s="521"/>
      <c r="F808" s="521"/>
      <c r="G808" s="521"/>
      <c r="H808" s="521"/>
      <c r="I808" s="521"/>
      <c r="J808" s="521"/>
      <c r="K808" s="521"/>
      <c r="L808" s="521"/>
      <c r="M808" s="521"/>
      <c r="N808" s="521"/>
      <c r="O808" s="521"/>
      <c r="P808" s="521"/>
      <c r="Q808" s="521"/>
      <c r="R808" s="521"/>
      <c r="S808" s="521"/>
      <c r="T808" s="521"/>
      <c r="U808" s="521"/>
      <c r="V808" s="521"/>
      <c r="W808" s="522"/>
      <c r="X808" s="526"/>
      <c r="Y808" s="527"/>
      <c r="Z808" s="528"/>
      <c r="AA808" s="477"/>
    </row>
    <row r="809" spans="1:27" s="171" customFormat="1" ht="25.5" customHeight="1">
      <c r="A809" s="518"/>
      <c r="B809" s="523"/>
      <c r="C809" s="524"/>
      <c r="D809" s="524"/>
      <c r="E809" s="524"/>
      <c r="F809" s="524"/>
      <c r="G809" s="524"/>
      <c r="H809" s="524"/>
      <c r="I809" s="524"/>
      <c r="J809" s="524"/>
      <c r="K809" s="524"/>
      <c r="L809" s="524"/>
      <c r="M809" s="524"/>
      <c r="N809" s="524"/>
      <c r="O809" s="524"/>
      <c r="P809" s="524"/>
      <c r="Q809" s="524"/>
      <c r="R809" s="524"/>
      <c r="S809" s="524"/>
      <c r="T809" s="524"/>
      <c r="U809" s="524"/>
      <c r="V809" s="524"/>
      <c r="W809" s="525"/>
      <c r="X809" s="529"/>
      <c r="Y809" s="530"/>
      <c r="Z809" s="531"/>
      <c r="AA809" s="477"/>
    </row>
    <row r="810" spans="1:27" s="171" customFormat="1" ht="20.25" customHeight="1">
      <c r="A810" s="519" t="s">
        <v>510</v>
      </c>
      <c r="B810" s="520" t="s">
        <v>866</v>
      </c>
      <c r="C810" s="521"/>
      <c r="D810" s="521"/>
      <c r="E810" s="521"/>
      <c r="F810" s="521"/>
      <c r="G810" s="521"/>
      <c r="H810" s="521"/>
      <c r="I810" s="521"/>
      <c r="J810" s="521"/>
      <c r="K810" s="521"/>
      <c r="L810" s="521"/>
      <c r="M810" s="521"/>
      <c r="N810" s="521"/>
      <c r="O810" s="521"/>
      <c r="P810" s="521"/>
      <c r="Q810" s="521"/>
      <c r="R810" s="521"/>
      <c r="S810" s="521"/>
      <c r="T810" s="521"/>
      <c r="U810" s="521"/>
      <c r="V810" s="521"/>
      <c r="W810" s="522"/>
      <c r="X810" s="526"/>
      <c r="Y810" s="527"/>
      <c r="Z810" s="528"/>
      <c r="AA810" s="477"/>
    </row>
    <row r="811" spans="1:27" s="171" customFormat="1" ht="20.25" customHeight="1">
      <c r="A811" s="518"/>
      <c r="B811" s="523"/>
      <c r="C811" s="524"/>
      <c r="D811" s="524"/>
      <c r="E811" s="524"/>
      <c r="F811" s="524"/>
      <c r="G811" s="524"/>
      <c r="H811" s="524"/>
      <c r="I811" s="524"/>
      <c r="J811" s="524"/>
      <c r="K811" s="524"/>
      <c r="L811" s="524"/>
      <c r="M811" s="524"/>
      <c r="N811" s="524"/>
      <c r="O811" s="524"/>
      <c r="P811" s="524"/>
      <c r="Q811" s="524"/>
      <c r="R811" s="524"/>
      <c r="S811" s="524"/>
      <c r="T811" s="524"/>
      <c r="U811" s="524"/>
      <c r="V811" s="524"/>
      <c r="W811" s="525"/>
      <c r="X811" s="529"/>
      <c r="Y811" s="530"/>
      <c r="Z811" s="531"/>
      <c r="AA811" s="477"/>
    </row>
    <row r="812" spans="1:27" s="170" customFormat="1" ht="32.25" customHeight="1">
      <c r="A812" s="519" t="s">
        <v>483</v>
      </c>
      <c r="B812" s="520" t="s">
        <v>865</v>
      </c>
      <c r="C812" s="521"/>
      <c r="D812" s="521"/>
      <c r="E812" s="521"/>
      <c r="F812" s="521"/>
      <c r="G812" s="521"/>
      <c r="H812" s="521"/>
      <c r="I812" s="521"/>
      <c r="J812" s="521"/>
      <c r="K812" s="521"/>
      <c r="L812" s="521"/>
      <c r="M812" s="521"/>
      <c r="N812" s="521"/>
      <c r="O812" s="521"/>
      <c r="P812" s="521"/>
      <c r="Q812" s="521"/>
      <c r="R812" s="521"/>
      <c r="S812" s="521"/>
      <c r="T812" s="521"/>
      <c r="U812" s="521"/>
      <c r="V812" s="521"/>
      <c r="W812" s="522"/>
      <c r="X812" s="526"/>
      <c r="Y812" s="527"/>
      <c r="Z812" s="528"/>
      <c r="AA812" s="179"/>
    </row>
    <row r="813" spans="1:27" s="170" customFormat="1" ht="32.25" customHeight="1">
      <c r="A813" s="518"/>
      <c r="B813" s="523"/>
      <c r="C813" s="524"/>
      <c r="D813" s="524"/>
      <c r="E813" s="524"/>
      <c r="F813" s="524"/>
      <c r="G813" s="524"/>
      <c r="H813" s="524"/>
      <c r="I813" s="524"/>
      <c r="J813" s="524"/>
      <c r="K813" s="524"/>
      <c r="L813" s="524"/>
      <c r="M813" s="524"/>
      <c r="N813" s="524"/>
      <c r="O813" s="524"/>
      <c r="P813" s="524"/>
      <c r="Q813" s="524"/>
      <c r="R813" s="524"/>
      <c r="S813" s="524"/>
      <c r="T813" s="524"/>
      <c r="U813" s="524"/>
      <c r="V813" s="524"/>
      <c r="W813" s="525"/>
      <c r="X813" s="529"/>
      <c r="Y813" s="530"/>
      <c r="Z813" s="531"/>
      <c r="AA813" s="179"/>
    </row>
    <row r="814" spans="1:27" s="170" customFormat="1" ht="27" customHeight="1">
      <c r="A814" s="519" t="s">
        <v>485</v>
      </c>
      <c r="B814" s="520" t="s">
        <v>864</v>
      </c>
      <c r="C814" s="521"/>
      <c r="D814" s="521"/>
      <c r="E814" s="521"/>
      <c r="F814" s="521"/>
      <c r="G814" s="521"/>
      <c r="H814" s="521"/>
      <c r="I814" s="521"/>
      <c r="J814" s="521"/>
      <c r="K814" s="521"/>
      <c r="L814" s="521"/>
      <c r="M814" s="521"/>
      <c r="N814" s="521"/>
      <c r="O814" s="521"/>
      <c r="P814" s="521"/>
      <c r="Q814" s="521"/>
      <c r="R814" s="521"/>
      <c r="S814" s="521"/>
      <c r="T814" s="521"/>
      <c r="U814" s="521"/>
      <c r="V814" s="521"/>
      <c r="W814" s="522"/>
      <c r="X814" s="526"/>
      <c r="Y814" s="527"/>
      <c r="Z814" s="528"/>
      <c r="AA814" s="179"/>
    </row>
    <row r="815" spans="1:27" s="170" customFormat="1" ht="27" customHeight="1">
      <c r="A815" s="518"/>
      <c r="B815" s="523"/>
      <c r="C815" s="524"/>
      <c r="D815" s="524"/>
      <c r="E815" s="524"/>
      <c r="F815" s="524"/>
      <c r="G815" s="524"/>
      <c r="H815" s="524"/>
      <c r="I815" s="524"/>
      <c r="J815" s="524"/>
      <c r="K815" s="524"/>
      <c r="L815" s="524"/>
      <c r="M815" s="524"/>
      <c r="N815" s="524"/>
      <c r="O815" s="524"/>
      <c r="P815" s="524"/>
      <c r="Q815" s="524"/>
      <c r="R815" s="524"/>
      <c r="S815" s="524"/>
      <c r="T815" s="524"/>
      <c r="U815" s="524"/>
      <c r="V815" s="524"/>
      <c r="W815" s="525"/>
      <c r="X815" s="529"/>
      <c r="Y815" s="530"/>
      <c r="Z815" s="531"/>
      <c r="AA815" s="179"/>
    </row>
    <row r="816" spans="1:27" s="170" customFormat="1" ht="32.25" customHeight="1">
      <c r="A816" s="519" t="s">
        <v>526</v>
      </c>
      <c r="B816" s="520" t="s">
        <v>862</v>
      </c>
      <c r="C816" s="521"/>
      <c r="D816" s="521"/>
      <c r="E816" s="521"/>
      <c r="F816" s="521"/>
      <c r="G816" s="521"/>
      <c r="H816" s="521"/>
      <c r="I816" s="521"/>
      <c r="J816" s="521"/>
      <c r="K816" s="521"/>
      <c r="L816" s="521"/>
      <c r="M816" s="521"/>
      <c r="N816" s="521"/>
      <c r="O816" s="521"/>
      <c r="P816" s="521"/>
      <c r="Q816" s="521"/>
      <c r="R816" s="521"/>
      <c r="S816" s="521"/>
      <c r="T816" s="521"/>
      <c r="U816" s="521"/>
      <c r="V816" s="521"/>
      <c r="W816" s="522"/>
      <c r="X816" s="526"/>
      <c r="Y816" s="527"/>
      <c r="Z816" s="528"/>
      <c r="AA816" s="179"/>
    </row>
    <row r="817" spans="1:27" s="170" customFormat="1" ht="32.25" customHeight="1">
      <c r="A817" s="518"/>
      <c r="B817" s="523"/>
      <c r="C817" s="524"/>
      <c r="D817" s="524"/>
      <c r="E817" s="524"/>
      <c r="F817" s="524"/>
      <c r="G817" s="524"/>
      <c r="H817" s="524"/>
      <c r="I817" s="524"/>
      <c r="J817" s="524"/>
      <c r="K817" s="524"/>
      <c r="L817" s="524"/>
      <c r="M817" s="524"/>
      <c r="N817" s="524"/>
      <c r="O817" s="524"/>
      <c r="P817" s="524"/>
      <c r="Q817" s="524"/>
      <c r="R817" s="524"/>
      <c r="S817" s="524"/>
      <c r="T817" s="524"/>
      <c r="U817" s="524"/>
      <c r="V817" s="524"/>
      <c r="W817" s="525"/>
      <c r="X817" s="529"/>
      <c r="Y817" s="530"/>
      <c r="Z817" s="531"/>
      <c r="AA817" s="179"/>
    </row>
    <row r="818" spans="1:27" s="178" customFormat="1" ht="19.5" customHeight="1">
      <c r="A818" s="580" t="s">
        <v>511</v>
      </c>
      <c r="B818" s="581"/>
      <c r="C818" s="581"/>
      <c r="D818" s="581"/>
      <c r="E818" s="581"/>
      <c r="F818" s="581"/>
      <c r="G818" s="581"/>
      <c r="H818" s="581"/>
      <c r="I818" s="581"/>
      <c r="J818" s="581"/>
      <c r="K818" s="581"/>
      <c r="L818" s="581"/>
      <c r="M818" s="581"/>
      <c r="N818" s="581"/>
      <c r="O818" s="581"/>
      <c r="P818" s="581"/>
      <c r="Q818" s="581"/>
      <c r="R818" s="581"/>
      <c r="S818" s="581"/>
      <c r="T818" s="581"/>
      <c r="U818" s="581"/>
      <c r="V818" s="581"/>
      <c r="W818" s="581"/>
      <c r="X818" s="581"/>
      <c r="Y818" s="581"/>
      <c r="Z818" s="581"/>
      <c r="AA818" s="193"/>
    </row>
    <row r="819" spans="1:27" s="170" customFormat="1" ht="32.25" customHeight="1">
      <c r="A819" s="519" t="s">
        <v>863</v>
      </c>
      <c r="B819" s="520" t="s">
        <v>986</v>
      </c>
      <c r="C819" s="521"/>
      <c r="D819" s="521"/>
      <c r="E819" s="521"/>
      <c r="F819" s="521"/>
      <c r="G819" s="521"/>
      <c r="H819" s="521"/>
      <c r="I819" s="521"/>
      <c r="J819" s="521"/>
      <c r="K819" s="521"/>
      <c r="L819" s="521"/>
      <c r="M819" s="521"/>
      <c r="N819" s="521"/>
      <c r="O819" s="521"/>
      <c r="P819" s="521"/>
      <c r="Q819" s="521"/>
      <c r="R819" s="521"/>
      <c r="S819" s="521"/>
      <c r="T819" s="521"/>
      <c r="U819" s="521"/>
      <c r="V819" s="521"/>
      <c r="W819" s="522"/>
      <c r="X819" s="526"/>
      <c r="Y819" s="527"/>
      <c r="Z819" s="528"/>
      <c r="AA819" s="179"/>
    </row>
    <row r="820" spans="1:27" s="170" customFormat="1" ht="32.25" customHeight="1">
      <c r="A820" s="518"/>
      <c r="B820" s="523"/>
      <c r="C820" s="524"/>
      <c r="D820" s="524"/>
      <c r="E820" s="524"/>
      <c r="F820" s="524"/>
      <c r="G820" s="524"/>
      <c r="H820" s="524"/>
      <c r="I820" s="524"/>
      <c r="J820" s="524"/>
      <c r="K820" s="524"/>
      <c r="L820" s="524"/>
      <c r="M820" s="524"/>
      <c r="N820" s="524"/>
      <c r="O820" s="524"/>
      <c r="P820" s="524"/>
      <c r="Q820" s="524"/>
      <c r="R820" s="524"/>
      <c r="S820" s="524"/>
      <c r="T820" s="524"/>
      <c r="U820" s="524"/>
      <c r="V820" s="524"/>
      <c r="W820" s="525"/>
      <c r="X820" s="529"/>
      <c r="Y820" s="530"/>
      <c r="Z820" s="531"/>
      <c r="AA820" s="179"/>
    </row>
    <row r="821" spans="1:27" s="178" customFormat="1" ht="19.5" customHeight="1">
      <c r="A821" s="580" t="s">
        <v>512</v>
      </c>
      <c r="B821" s="581"/>
      <c r="C821" s="581"/>
      <c r="D821" s="581"/>
      <c r="E821" s="581"/>
      <c r="F821" s="581"/>
      <c r="G821" s="581"/>
      <c r="H821" s="581"/>
      <c r="I821" s="581"/>
      <c r="J821" s="581"/>
      <c r="K821" s="581"/>
      <c r="L821" s="581"/>
      <c r="M821" s="581"/>
      <c r="N821" s="581"/>
      <c r="O821" s="581"/>
      <c r="P821" s="581"/>
      <c r="Q821" s="581"/>
      <c r="R821" s="581"/>
      <c r="S821" s="581"/>
      <c r="T821" s="581"/>
      <c r="U821" s="581"/>
      <c r="V821" s="581"/>
      <c r="W821" s="581"/>
      <c r="X821" s="581"/>
      <c r="Y821" s="581"/>
      <c r="Z821" s="581"/>
      <c r="AA821" s="193"/>
    </row>
    <row r="822" spans="1:27" s="170" customFormat="1" ht="18.75" customHeight="1">
      <c r="A822" s="519" t="s">
        <v>537</v>
      </c>
      <c r="B822" s="520" t="s">
        <v>987</v>
      </c>
      <c r="C822" s="521"/>
      <c r="D822" s="521"/>
      <c r="E822" s="521"/>
      <c r="F822" s="521"/>
      <c r="G822" s="521"/>
      <c r="H822" s="521"/>
      <c r="I822" s="521"/>
      <c r="J822" s="521"/>
      <c r="K822" s="521"/>
      <c r="L822" s="521"/>
      <c r="M822" s="521"/>
      <c r="N822" s="521"/>
      <c r="O822" s="521"/>
      <c r="P822" s="521"/>
      <c r="Q822" s="521"/>
      <c r="R822" s="521"/>
      <c r="S822" s="521"/>
      <c r="T822" s="521"/>
      <c r="U822" s="521"/>
      <c r="V822" s="521"/>
      <c r="W822" s="522"/>
      <c r="X822" s="526"/>
      <c r="Y822" s="527"/>
      <c r="Z822" s="528"/>
      <c r="AA822" s="179"/>
    </row>
    <row r="823" spans="1:27" s="170" customFormat="1" ht="48.75" customHeight="1">
      <c r="A823" s="518"/>
      <c r="B823" s="523"/>
      <c r="C823" s="524"/>
      <c r="D823" s="524"/>
      <c r="E823" s="524"/>
      <c r="F823" s="524"/>
      <c r="G823" s="524"/>
      <c r="H823" s="524"/>
      <c r="I823" s="524"/>
      <c r="J823" s="524"/>
      <c r="K823" s="524"/>
      <c r="L823" s="524"/>
      <c r="M823" s="524"/>
      <c r="N823" s="524"/>
      <c r="O823" s="524"/>
      <c r="P823" s="524"/>
      <c r="Q823" s="524"/>
      <c r="R823" s="524"/>
      <c r="S823" s="524"/>
      <c r="T823" s="524"/>
      <c r="U823" s="524"/>
      <c r="V823" s="524"/>
      <c r="W823" s="525"/>
      <c r="X823" s="529"/>
      <c r="Y823" s="530"/>
      <c r="Z823" s="531"/>
      <c r="AA823" s="179"/>
    </row>
    <row r="824" spans="1:27" s="174" customFormat="1" ht="12.75" customHeight="1">
      <c r="A824" s="475"/>
      <c r="B824" s="194"/>
      <c r="C824" s="195"/>
      <c r="D824" s="195"/>
      <c r="E824" s="195"/>
      <c r="F824" s="195"/>
      <c r="G824" s="195"/>
      <c r="H824" s="195"/>
      <c r="I824" s="195"/>
      <c r="J824" s="196"/>
      <c r="K824" s="196"/>
      <c r="L824" s="196"/>
      <c r="M824" s="196"/>
      <c r="N824" s="196"/>
      <c r="O824" s="196"/>
      <c r="P824" s="196"/>
      <c r="Q824" s="196"/>
      <c r="R824" s="196"/>
      <c r="S824" s="196"/>
      <c r="T824" s="196"/>
      <c r="U824" s="196"/>
      <c r="V824" s="196"/>
      <c r="W824" s="196"/>
      <c r="X824" s="196"/>
      <c r="Y824" s="197"/>
      <c r="Z824" s="197"/>
      <c r="AA824" s="197"/>
    </row>
    <row r="825" spans="1:27" s="178" customFormat="1" ht="18" customHeight="1">
      <c r="A825" s="177" t="s">
        <v>830</v>
      </c>
      <c r="B825" s="194"/>
      <c r="C825" s="195"/>
      <c r="D825" s="195"/>
      <c r="E825" s="195"/>
      <c r="F825" s="195"/>
      <c r="G825" s="195"/>
      <c r="H825" s="195"/>
      <c r="I825" s="195"/>
      <c r="J825" s="196"/>
      <c r="K825" s="196"/>
      <c r="L825" s="196"/>
      <c r="M825" s="196"/>
      <c r="N825" s="196"/>
      <c r="O825" s="196"/>
      <c r="P825" s="196"/>
      <c r="Q825" s="196"/>
      <c r="R825" s="196"/>
      <c r="S825" s="196"/>
      <c r="T825" s="196"/>
      <c r="U825" s="196"/>
      <c r="V825" s="196"/>
      <c r="W825" s="196"/>
      <c r="X825" s="196"/>
      <c r="Y825" s="197"/>
      <c r="Z825" s="197"/>
      <c r="AA825" s="197"/>
    </row>
    <row r="826" spans="1:27" s="170" customFormat="1" ht="19.5" customHeight="1">
      <c r="A826" s="587" t="s">
        <v>217</v>
      </c>
      <c r="B826" s="520" t="s">
        <v>513</v>
      </c>
      <c r="C826" s="521"/>
      <c r="D826" s="521"/>
      <c r="E826" s="521"/>
      <c r="F826" s="521"/>
      <c r="G826" s="521"/>
      <c r="H826" s="521"/>
      <c r="I826" s="521"/>
      <c r="J826" s="521"/>
      <c r="K826" s="521"/>
      <c r="L826" s="521"/>
      <c r="M826" s="521"/>
      <c r="N826" s="521"/>
      <c r="O826" s="521"/>
      <c r="P826" s="521"/>
      <c r="Q826" s="521"/>
      <c r="R826" s="521"/>
      <c r="S826" s="521"/>
      <c r="T826" s="521"/>
      <c r="U826" s="521"/>
      <c r="V826" s="521"/>
      <c r="W826" s="522"/>
      <c r="X826" s="526"/>
      <c r="Y826" s="527"/>
      <c r="Z826" s="528"/>
      <c r="AA826" s="179"/>
    </row>
    <row r="827" spans="1:27" s="170" customFormat="1" ht="19.5" customHeight="1">
      <c r="A827" s="588"/>
      <c r="B827" s="523"/>
      <c r="C827" s="524"/>
      <c r="D827" s="524"/>
      <c r="E827" s="524"/>
      <c r="F827" s="524"/>
      <c r="G827" s="524"/>
      <c r="H827" s="524"/>
      <c r="I827" s="524"/>
      <c r="J827" s="524"/>
      <c r="K827" s="524"/>
      <c r="L827" s="524"/>
      <c r="M827" s="524"/>
      <c r="N827" s="524"/>
      <c r="O827" s="524"/>
      <c r="P827" s="524"/>
      <c r="Q827" s="524"/>
      <c r="R827" s="524"/>
      <c r="S827" s="524"/>
      <c r="T827" s="524"/>
      <c r="U827" s="524"/>
      <c r="V827" s="524"/>
      <c r="W827" s="525"/>
      <c r="X827" s="529"/>
      <c r="Y827" s="530"/>
      <c r="Z827" s="531"/>
      <c r="AA827" s="179"/>
    </row>
    <row r="828" spans="1:27" s="179" customFormat="1" ht="22.5" customHeight="1">
      <c r="A828" s="517" t="s">
        <v>229</v>
      </c>
      <c r="B828" s="650" t="s">
        <v>868</v>
      </c>
      <c r="C828" s="789"/>
      <c r="D828" s="789"/>
      <c r="E828" s="789"/>
      <c r="F828" s="789"/>
      <c r="G828" s="789"/>
      <c r="H828" s="789"/>
      <c r="I828" s="789"/>
      <c r="J828" s="789"/>
      <c r="K828" s="789"/>
      <c r="L828" s="789"/>
      <c r="M828" s="789"/>
      <c r="N828" s="789"/>
      <c r="O828" s="789"/>
      <c r="P828" s="789"/>
      <c r="Q828" s="789"/>
      <c r="R828" s="789"/>
      <c r="S828" s="789"/>
      <c r="T828" s="789"/>
      <c r="U828" s="789"/>
      <c r="V828" s="789"/>
      <c r="W828" s="790"/>
      <c r="X828" s="526"/>
      <c r="Y828" s="527"/>
      <c r="Z828" s="528"/>
    </row>
    <row r="829" spans="1:27" s="179" customFormat="1" ht="22.5" customHeight="1">
      <c r="A829" s="517"/>
      <c r="B829" s="791"/>
      <c r="C829" s="792"/>
      <c r="D829" s="792"/>
      <c r="E829" s="792"/>
      <c r="F829" s="792"/>
      <c r="G829" s="792"/>
      <c r="H829" s="792"/>
      <c r="I829" s="792"/>
      <c r="J829" s="792"/>
      <c r="K829" s="792"/>
      <c r="L829" s="792"/>
      <c r="M829" s="792"/>
      <c r="N829" s="792"/>
      <c r="O829" s="792"/>
      <c r="P829" s="792"/>
      <c r="Q829" s="792"/>
      <c r="R829" s="792"/>
      <c r="S829" s="792"/>
      <c r="T829" s="792"/>
      <c r="U829" s="792"/>
      <c r="V829" s="792"/>
      <c r="W829" s="793"/>
      <c r="X829" s="529"/>
      <c r="Y829" s="530"/>
      <c r="Z829" s="531"/>
    </row>
    <row r="830" spans="1:27" s="170" customFormat="1" ht="27" customHeight="1">
      <c r="A830" s="587" t="s">
        <v>245</v>
      </c>
      <c r="B830" s="520" t="s">
        <v>869</v>
      </c>
      <c r="C830" s="596"/>
      <c r="D830" s="596"/>
      <c r="E830" s="596"/>
      <c r="F830" s="596"/>
      <c r="G830" s="596"/>
      <c r="H830" s="596"/>
      <c r="I830" s="596"/>
      <c r="J830" s="596"/>
      <c r="K830" s="596"/>
      <c r="L830" s="596"/>
      <c r="M830" s="596"/>
      <c r="N830" s="596"/>
      <c r="O830" s="596"/>
      <c r="P830" s="596"/>
      <c r="Q830" s="596"/>
      <c r="R830" s="596"/>
      <c r="S830" s="596"/>
      <c r="T830" s="596"/>
      <c r="U830" s="596"/>
      <c r="V830" s="596"/>
      <c r="W830" s="597"/>
      <c r="X830" s="526"/>
      <c r="Y830" s="527"/>
      <c r="Z830" s="528"/>
      <c r="AA830" s="179"/>
    </row>
    <row r="831" spans="1:27" s="170" customFormat="1" ht="18.75" customHeight="1">
      <c r="A831" s="662"/>
      <c r="B831" s="826"/>
      <c r="C831" s="789"/>
      <c r="D831" s="789"/>
      <c r="E831" s="789"/>
      <c r="F831" s="789"/>
      <c r="G831" s="789"/>
      <c r="H831" s="789"/>
      <c r="I831" s="789"/>
      <c r="J831" s="789"/>
      <c r="K831" s="789"/>
      <c r="L831" s="789"/>
      <c r="M831" s="789"/>
      <c r="N831" s="789"/>
      <c r="O831" s="789"/>
      <c r="P831" s="789"/>
      <c r="Q831" s="789"/>
      <c r="R831" s="789"/>
      <c r="S831" s="789"/>
      <c r="T831" s="789"/>
      <c r="U831" s="789"/>
      <c r="V831" s="789"/>
      <c r="W831" s="790"/>
      <c r="X831" s="532"/>
      <c r="Y831" s="540"/>
      <c r="Z831" s="541"/>
      <c r="AA831" s="179"/>
    </row>
    <row r="832" spans="1:27" s="170" customFormat="1" ht="74.25" customHeight="1">
      <c r="A832" s="588"/>
      <c r="B832" s="523" t="s">
        <v>677</v>
      </c>
      <c r="C832" s="585"/>
      <c r="D832" s="585"/>
      <c r="E832" s="585"/>
      <c r="F832" s="585"/>
      <c r="G832" s="585"/>
      <c r="H832" s="585"/>
      <c r="I832" s="585"/>
      <c r="J832" s="585"/>
      <c r="K832" s="585"/>
      <c r="L832" s="585"/>
      <c r="M832" s="585"/>
      <c r="N832" s="585"/>
      <c r="O832" s="585"/>
      <c r="P832" s="585"/>
      <c r="Q832" s="585"/>
      <c r="R832" s="585"/>
      <c r="S832" s="585"/>
      <c r="T832" s="585"/>
      <c r="U832" s="585"/>
      <c r="V832" s="585"/>
      <c r="W832" s="586"/>
      <c r="X832" s="529"/>
      <c r="Y832" s="530"/>
      <c r="Z832" s="531"/>
      <c r="AA832" s="179"/>
    </row>
    <row r="833" spans="1:27" s="170" customFormat="1" ht="14.25" customHeight="1">
      <c r="A833" s="587" t="s">
        <v>279</v>
      </c>
      <c r="B833" s="520" t="s">
        <v>514</v>
      </c>
      <c r="C833" s="521"/>
      <c r="D833" s="521"/>
      <c r="E833" s="521"/>
      <c r="F833" s="521"/>
      <c r="G833" s="521"/>
      <c r="H833" s="521"/>
      <c r="I833" s="521"/>
      <c r="J833" s="521"/>
      <c r="K833" s="521"/>
      <c r="L833" s="521"/>
      <c r="M833" s="521"/>
      <c r="N833" s="521"/>
      <c r="O833" s="521"/>
      <c r="P833" s="521"/>
      <c r="Q833" s="521"/>
      <c r="R833" s="521"/>
      <c r="S833" s="521"/>
      <c r="T833" s="521"/>
      <c r="U833" s="521"/>
      <c r="V833" s="521"/>
      <c r="W833" s="522"/>
      <c r="X833" s="526"/>
      <c r="Y833" s="527"/>
      <c r="Z833" s="528"/>
      <c r="AA833" s="179"/>
    </row>
    <row r="834" spans="1:27" s="170" customFormat="1" ht="10.5" customHeight="1">
      <c r="A834" s="588"/>
      <c r="B834" s="523"/>
      <c r="C834" s="524"/>
      <c r="D834" s="524"/>
      <c r="E834" s="524"/>
      <c r="F834" s="524"/>
      <c r="G834" s="524"/>
      <c r="H834" s="524"/>
      <c r="I834" s="524"/>
      <c r="J834" s="524"/>
      <c r="K834" s="524"/>
      <c r="L834" s="524"/>
      <c r="M834" s="524"/>
      <c r="N834" s="524"/>
      <c r="O834" s="524"/>
      <c r="P834" s="524"/>
      <c r="Q834" s="524"/>
      <c r="R834" s="524"/>
      <c r="S834" s="524"/>
      <c r="T834" s="524"/>
      <c r="U834" s="524"/>
      <c r="V834" s="524"/>
      <c r="W834" s="525"/>
      <c r="X834" s="529"/>
      <c r="Y834" s="530"/>
      <c r="Z834" s="531"/>
      <c r="AA834" s="179"/>
    </row>
    <row r="835" spans="1:27" s="170" customFormat="1" ht="14.25" customHeight="1">
      <c r="A835" s="587" t="s">
        <v>280</v>
      </c>
      <c r="B835" s="520" t="s">
        <v>515</v>
      </c>
      <c r="C835" s="521"/>
      <c r="D835" s="521"/>
      <c r="E835" s="521"/>
      <c r="F835" s="521"/>
      <c r="G835" s="521"/>
      <c r="H835" s="521"/>
      <c r="I835" s="521"/>
      <c r="J835" s="521"/>
      <c r="K835" s="521"/>
      <c r="L835" s="521"/>
      <c r="M835" s="521"/>
      <c r="N835" s="521"/>
      <c r="O835" s="521"/>
      <c r="P835" s="521"/>
      <c r="Q835" s="521"/>
      <c r="R835" s="521"/>
      <c r="S835" s="521"/>
      <c r="T835" s="521"/>
      <c r="U835" s="521"/>
      <c r="V835" s="521"/>
      <c r="W835" s="522"/>
      <c r="X835" s="526"/>
      <c r="Y835" s="527"/>
      <c r="Z835" s="528"/>
      <c r="AA835" s="179"/>
    </row>
    <row r="836" spans="1:27" s="170" customFormat="1" ht="12" customHeight="1">
      <c r="A836" s="588"/>
      <c r="B836" s="523"/>
      <c r="C836" s="524"/>
      <c r="D836" s="524"/>
      <c r="E836" s="524"/>
      <c r="F836" s="524"/>
      <c r="G836" s="524"/>
      <c r="H836" s="524"/>
      <c r="I836" s="524"/>
      <c r="J836" s="524"/>
      <c r="K836" s="524"/>
      <c r="L836" s="524"/>
      <c r="M836" s="524"/>
      <c r="N836" s="524"/>
      <c r="O836" s="524"/>
      <c r="P836" s="524"/>
      <c r="Q836" s="524"/>
      <c r="R836" s="524"/>
      <c r="S836" s="524"/>
      <c r="T836" s="524"/>
      <c r="U836" s="524"/>
      <c r="V836" s="524"/>
      <c r="W836" s="525"/>
      <c r="X836" s="529"/>
      <c r="Y836" s="530"/>
      <c r="Z836" s="531"/>
      <c r="AA836" s="179"/>
    </row>
    <row r="837" spans="1:27" s="170" customFormat="1" ht="14.25" customHeight="1">
      <c r="A837" s="587" t="s">
        <v>675</v>
      </c>
      <c r="B837" s="520" t="s">
        <v>870</v>
      </c>
      <c r="C837" s="875"/>
      <c r="D837" s="875"/>
      <c r="E837" s="875"/>
      <c r="F837" s="875"/>
      <c r="G837" s="875"/>
      <c r="H837" s="875"/>
      <c r="I837" s="875"/>
      <c r="J837" s="875"/>
      <c r="K837" s="875"/>
      <c r="L837" s="875"/>
      <c r="M837" s="875"/>
      <c r="N837" s="875"/>
      <c r="O837" s="875"/>
      <c r="P837" s="875"/>
      <c r="Q837" s="875"/>
      <c r="R837" s="875"/>
      <c r="S837" s="875"/>
      <c r="T837" s="875"/>
      <c r="U837" s="875"/>
      <c r="V837" s="875"/>
      <c r="W837" s="876"/>
      <c r="X837" s="526"/>
      <c r="Y837" s="877"/>
      <c r="Z837" s="878"/>
      <c r="AA837" s="179"/>
    </row>
    <row r="838" spans="1:27" s="170" customFormat="1" ht="17.25" customHeight="1">
      <c r="A838" s="874"/>
      <c r="B838" s="836"/>
      <c r="C838" s="837"/>
      <c r="D838" s="837"/>
      <c r="E838" s="837"/>
      <c r="F838" s="837"/>
      <c r="G838" s="837"/>
      <c r="H838" s="837"/>
      <c r="I838" s="837"/>
      <c r="J838" s="837"/>
      <c r="K838" s="837"/>
      <c r="L838" s="837"/>
      <c r="M838" s="837"/>
      <c r="N838" s="837"/>
      <c r="O838" s="837"/>
      <c r="P838" s="837"/>
      <c r="Q838" s="837"/>
      <c r="R838" s="837"/>
      <c r="S838" s="837"/>
      <c r="T838" s="837"/>
      <c r="U838" s="837"/>
      <c r="V838" s="837"/>
      <c r="W838" s="838"/>
      <c r="X838" s="879"/>
      <c r="Y838" s="880"/>
      <c r="Z838" s="881"/>
      <c r="AA838" s="179"/>
    </row>
    <row r="839" spans="1:27" s="170" customFormat="1" ht="14.25" customHeight="1">
      <c r="A839" s="587" t="s">
        <v>284</v>
      </c>
      <c r="B839" s="520" t="s">
        <v>516</v>
      </c>
      <c r="C839" s="521"/>
      <c r="D839" s="521"/>
      <c r="E839" s="521"/>
      <c r="F839" s="521"/>
      <c r="G839" s="521"/>
      <c r="H839" s="521"/>
      <c r="I839" s="521"/>
      <c r="J839" s="521"/>
      <c r="K839" s="521"/>
      <c r="L839" s="521"/>
      <c r="M839" s="521"/>
      <c r="N839" s="521"/>
      <c r="O839" s="521"/>
      <c r="P839" s="521"/>
      <c r="Q839" s="521"/>
      <c r="R839" s="521"/>
      <c r="S839" s="521"/>
      <c r="T839" s="521"/>
      <c r="U839" s="521"/>
      <c r="V839" s="521"/>
      <c r="W839" s="522"/>
      <c r="X839" s="526"/>
      <c r="Y839" s="527"/>
      <c r="Z839" s="528"/>
      <c r="AA839" s="179"/>
    </row>
    <row r="840" spans="1:27" s="170" customFormat="1" ht="12" customHeight="1">
      <c r="A840" s="588"/>
      <c r="B840" s="523"/>
      <c r="C840" s="524"/>
      <c r="D840" s="524"/>
      <c r="E840" s="524"/>
      <c r="F840" s="524"/>
      <c r="G840" s="524"/>
      <c r="H840" s="524"/>
      <c r="I840" s="524"/>
      <c r="J840" s="524"/>
      <c r="K840" s="524"/>
      <c r="L840" s="524"/>
      <c r="M840" s="524"/>
      <c r="N840" s="524"/>
      <c r="O840" s="524"/>
      <c r="P840" s="524"/>
      <c r="Q840" s="524"/>
      <c r="R840" s="524"/>
      <c r="S840" s="524"/>
      <c r="T840" s="524"/>
      <c r="U840" s="524"/>
      <c r="V840" s="524"/>
      <c r="W840" s="525"/>
      <c r="X840" s="529"/>
      <c r="Y840" s="530"/>
      <c r="Z840" s="531"/>
      <c r="AA840" s="179"/>
    </row>
    <row r="841" spans="1:27" s="178" customFormat="1" ht="12.75" customHeight="1">
      <c r="A841" s="193"/>
      <c r="B841" s="193"/>
      <c r="C841" s="193"/>
      <c r="D841" s="193"/>
      <c r="E841" s="193"/>
      <c r="F841" s="193"/>
      <c r="G841" s="193"/>
      <c r="H841" s="193"/>
      <c r="I841" s="193"/>
      <c r="J841" s="193"/>
      <c r="K841" s="193"/>
      <c r="L841" s="193"/>
      <c r="M841" s="193"/>
      <c r="N841" s="193"/>
      <c r="O841" s="193"/>
      <c r="P841" s="193"/>
      <c r="Q841" s="193"/>
      <c r="R841" s="193"/>
      <c r="S841" s="193"/>
      <c r="T841" s="193"/>
      <c r="U841" s="193"/>
      <c r="V841" s="193"/>
      <c r="W841" s="193"/>
      <c r="X841" s="193"/>
      <c r="Y841" s="197"/>
      <c r="Z841" s="197"/>
      <c r="AA841" s="197"/>
    </row>
    <row r="842" spans="1:27" s="178" customFormat="1" ht="18" customHeight="1">
      <c r="A842" s="177" t="s">
        <v>831</v>
      </c>
      <c r="B842" s="194"/>
      <c r="C842" s="195"/>
      <c r="D842" s="195"/>
      <c r="E842" s="195"/>
      <c r="F842" s="195"/>
      <c r="G842" s="195"/>
      <c r="H842" s="195"/>
      <c r="I842" s="195"/>
      <c r="J842" s="196"/>
      <c r="K842" s="196"/>
      <c r="L842" s="196"/>
      <c r="M842" s="196"/>
      <c r="N842" s="196"/>
      <c r="O842" s="196"/>
      <c r="P842" s="196"/>
      <c r="Q842" s="196"/>
      <c r="R842" s="196"/>
      <c r="S842" s="196"/>
      <c r="T842" s="196"/>
      <c r="U842" s="196"/>
      <c r="V842" s="196"/>
      <c r="W842" s="196"/>
      <c r="X842" s="196"/>
      <c r="Y842" s="197"/>
      <c r="Z842" s="197"/>
      <c r="AA842" s="197"/>
    </row>
    <row r="843" spans="1:27" s="170" customFormat="1" ht="15" customHeight="1">
      <c r="A843" s="519" t="s">
        <v>445</v>
      </c>
      <c r="B843" s="520" t="s">
        <v>517</v>
      </c>
      <c r="C843" s="521"/>
      <c r="D843" s="521"/>
      <c r="E843" s="521"/>
      <c r="F843" s="521"/>
      <c r="G843" s="521"/>
      <c r="H843" s="521"/>
      <c r="I843" s="521"/>
      <c r="J843" s="521"/>
      <c r="K843" s="521"/>
      <c r="L843" s="521"/>
      <c r="M843" s="521"/>
      <c r="N843" s="521"/>
      <c r="O843" s="521"/>
      <c r="P843" s="521"/>
      <c r="Q843" s="521"/>
      <c r="R843" s="521"/>
      <c r="S843" s="521"/>
      <c r="T843" s="521"/>
      <c r="U843" s="521"/>
      <c r="V843" s="521"/>
      <c r="W843" s="522"/>
      <c r="X843" s="526"/>
      <c r="Y843" s="527"/>
      <c r="Z843" s="528"/>
      <c r="AA843" s="179"/>
    </row>
    <row r="844" spans="1:27" s="170" customFormat="1" ht="10.5" customHeight="1">
      <c r="A844" s="518"/>
      <c r="B844" s="523"/>
      <c r="C844" s="524"/>
      <c r="D844" s="524"/>
      <c r="E844" s="524"/>
      <c r="F844" s="524"/>
      <c r="G844" s="524"/>
      <c r="H844" s="524"/>
      <c r="I844" s="524"/>
      <c r="J844" s="524"/>
      <c r="K844" s="524"/>
      <c r="L844" s="524"/>
      <c r="M844" s="524"/>
      <c r="N844" s="524"/>
      <c r="O844" s="524"/>
      <c r="P844" s="524"/>
      <c r="Q844" s="524"/>
      <c r="R844" s="524"/>
      <c r="S844" s="524"/>
      <c r="T844" s="524"/>
      <c r="U844" s="524"/>
      <c r="V844" s="524"/>
      <c r="W844" s="525"/>
      <c r="X844" s="529"/>
      <c r="Y844" s="530"/>
      <c r="Z844" s="531"/>
      <c r="AA844" s="179"/>
    </row>
    <row r="845" spans="1:27" s="170" customFormat="1" ht="15" customHeight="1">
      <c r="A845" s="519" t="s">
        <v>510</v>
      </c>
      <c r="B845" s="520" t="s">
        <v>871</v>
      </c>
      <c r="C845" s="521"/>
      <c r="D845" s="521"/>
      <c r="E845" s="521"/>
      <c r="F845" s="521"/>
      <c r="G845" s="521"/>
      <c r="H845" s="521"/>
      <c r="I845" s="521"/>
      <c r="J845" s="521"/>
      <c r="K845" s="521"/>
      <c r="L845" s="521"/>
      <c r="M845" s="521"/>
      <c r="N845" s="521"/>
      <c r="O845" s="521"/>
      <c r="P845" s="521"/>
      <c r="Q845" s="521"/>
      <c r="R845" s="521"/>
      <c r="S845" s="521"/>
      <c r="T845" s="521"/>
      <c r="U845" s="521"/>
      <c r="V845" s="521"/>
      <c r="W845" s="522"/>
      <c r="X845" s="526"/>
      <c r="Y845" s="527"/>
      <c r="Z845" s="528"/>
      <c r="AA845" s="179"/>
    </row>
    <row r="846" spans="1:27" s="170" customFormat="1" ht="8.25" customHeight="1">
      <c r="A846" s="518"/>
      <c r="B846" s="523"/>
      <c r="C846" s="524"/>
      <c r="D846" s="524"/>
      <c r="E846" s="524"/>
      <c r="F846" s="524"/>
      <c r="G846" s="524"/>
      <c r="H846" s="524"/>
      <c r="I846" s="524"/>
      <c r="J846" s="524"/>
      <c r="K846" s="524"/>
      <c r="L846" s="524"/>
      <c r="M846" s="524"/>
      <c r="N846" s="524"/>
      <c r="O846" s="524"/>
      <c r="P846" s="524"/>
      <c r="Q846" s="524"/>
      <c r="R846" s="524"/>
      <c r="S846" s="524"/>
      <c r="T846" s="524"/>
      <c r="U846" s="524"/>
      <c r="V846" s="524"/>
      <c r="W846" s="525"/>
      <c r="X846" s="529"/>
      <c r="Y846" s="530"/>
      <c r="Z846" s="531"/>
      <c r="AA846" s="179"/>
    </row>
    <row r="847" spans="1:27" s="170" customFormat="1" ht="15" customHeight="1">
      <c r="A847" s="519" t="s">
        <v>483</v>
      </c>
      <c r="B847" s="520" t="s">
        <v>518</v>
      </c>
      <c r="C847" s="521"/>
      <c r="D847" s="521"/>
      <c r="E847" s="521"/>
      <c r="F847" s="521"/>
      <c r="G847" s="521"/>
      <c r="H847" s="521"/>
      <c r="I847" s="521"/>
      <c r="J847" s="521"/>
      <c r="K847" s="521"/>
      <c r="L847" s="521"/>
      <c r="M847" s="521"/>
      <c r="N847" s="521"/>
      <c r="O847" s="521"/>
      <c r="P847" s="521"/>
      <c r="Q847" s="521"/>
      <c r="R847" s="521"/>
      <c r="S847" s="521"/>
      <c r="T847" s="521"/>
      <c r="U847" s="521"/>
      <c r="V847" s="521"/>
      <c r="W847" s="522"/>
      <c r="X847" s="526"/>
      <c r="Y847" s="527"/>
      <c r="Z847" s="528"/>
      <c r="AA847" s="179"/>
    </row>
    <row r="848" spans="1:27" s="170" customFormat="1" ht="6.75" customHeight="1">
      <c r="A848" s="518"/>
      <c r="B848" s="523"/>
      <c r="C848" s="524"/>
      <c r="D848" s="524"/>
      <c r="E848" s="524"/>
      <c r="F848" s="524"/>
      <c r="G848" s="524"/>
      <c r="H848" s="524"/>
      <c r="I848" s="524"/>
      <c r="J848" s="524"/>
      <c r="K848" s="524"/>
      <c r="L848" s="524"/>
      <c r="M848" s="524"/>
      <c r="N848" s="524"/>
      <c r="O848" s="524"/>
      <c r="P848" s="524"/>
      <c r="Q848" s="524"/>
      <c r="R848" s="524"/>
      <c r="S848" s="524"/>
      <c r="T848" s="524"/>
      <c r="U848" s="524"/>
      <c r="V848" s="524"/>
      <c r="W848" s="525"/>
      <c r="X848" s="529"/>
      <c r="Y848" s="530"/>
      <c r="Z848" s="531"/>
      <c r="AA848" s="179"/>
    </row>
    <row r="849" spans="1:27" s="170" customFormat="1" ht="15" customHeight="1">
      <c r="A849" s="519" t="s">
        <v>485</v>
      </c>
      <c r="B849" s="520" t="s">
        <v>1022</v>
      </c>
      <c r="C849" s="521"/>
      <c r="D849" s="521"/>
      <c r="E849" s="521"/>
      <c r="F849" s="521"/>
      <c r="G849" s="521"/>
      <c r="H849" s="521"/>
      <c r="I849" s="521"/>
      <c r="J849" s="521"/>
      <c r="K849" s="521"/>
      <c r="L849" s="521"/>
      <c r="M849" s="521"/>
      <c r="N849" s="521"/>
      <c r="O849" s="521"/>
      <c r="P849" s="521"/>
      <c r="Q849" s="521"/>
      <c r="R849" s="521"/>
      <c r="S849" s="521"/>
      <c r="T849" s="521"/>
      <c r="U849" s="521"/>
      <c r="V849" s="521"/>
      <c r="W849" s="522"/>
      <c r="X849" s="526"/>
      <c r="Y849" s="527"/>
      <c r="Z849" s="528"/>
      <c r="AA849" s="179"/>
    </row>
    <row r="850" spans="1:27" s="170" customFormat="1" ht="15.75" customHeight="1">
      <c r="A850" s="518"/>
      <c r="B850" s="523"/>
      <c r="C850" s="524"/>
      <c r="D850" s="524"/>
      <c r="E850" s="524"/>
      <c r="F850" s="524"/>
      <c r="G850" s="524"/>
      <c r="H850" s="524"/>
      <c r="I850" s="524"/>
      <c r="J850" s="524"/>
      <c r="K850" s="524"/>
      <c r="L850" s="524"/>
      <c r="M850" s="524"/>
      <c r="N850" s="524"/>
      <c r="O850" s="524"/>
      <c r="P850" s="524"/>
      <c r="Q850" s="524"/>
      <c r="R850" s="524"/>
      <c r="S850" s="524"/>
      <c r="T850" s="524"/>
      <c r="U850" s="524"/>
      <c r="V850" s="524"/>
      <c r="W850" s="525"/>
      <c r="X850" s="529"/>
      <c r="Y850" s="530"/>
      <c r="Z850" s="531"/>
      <c r="AA850" s="179"/>
    </row>
    <row r="851" spans="1:27" ht="12.95" customHeight="1">
      <c r="A851" s="406"/>
      <c r="B851" s="478"/>
      <c r="C851" s="478"/>
      <c r="Y851" s="197"/>
      <c r="Z851" s="197"/>
      <c r="AA851" s="197"/>
    </row>
    <row r="852" spans="1:27" s="178" customFormat="1" ht="18" customHeight="1">
      <c r="A852" s="177" t="s">
        <v>519</v>
      </c>
      <c r="B852" s="194"/>
      <c r="C852" s="195"/>
      <c r="D852" s="195"/>
      <c r="E852" s="195"/>
      <c r="F852" s="195"/>
      <c r="G852" s="195"/>
      <c r="H852" s="195"/>
      <c r="I852" s="195"/>
      <c r="J852" s="196"/>
      <c r="K852" s="196"/>
      <c r="L852" s="196"/>
      <c r="M852" s="196"/>
      <c r="N852" s="196"/>
      <c r="O852" s="196"/>
      <c r="P852" s="196"/>
      <c r="Q852" s="196"/>
      <c r="R852" s="196"/>
      <c r="S852" s="196"/>
      <c r="T852" s="196"/>
      <c r="U852" s="196"/>
      <c r="V852" s="196"/>
      <c r="W852" s="196"/>
      <c r="X852" s="196"/>
      <c r="Y852" s="197"/>
      <c r="Z852" s="197"/>
      <c r="AA852" s="197"/>
    </row>
    <row r="853" spans="1:27" s="170" customFormat="1" ht="40.5" customHeight="1">
      <c r="A853" s="519" t="s">
        <v>217</v>
      </c>
      <c r="B853" s="520" t="s">
        <v>872</v>
      </c>
      <c r="C853" s="521"/>
      <c r="D853" s="521"/>
      <c r="E853" s="521"/>
      <c r="F853" s="521"/>
      <c r="G853" s="521"/>
      <c r="H853" s="521"/>
      <c r="I853" s="521"/>
      <c r="J853" s="521"/>
      <c r="K853" s="521"/>
      <c r="L853" s="521"/>
      <c r="M853" s="521"/>
      <c r="N853" s="521"/>
      <c r="O853" s="521"/>
      <c r="P853" s="521"/>
      <c r="Q853" s="521"/>
      <c r="R853" s="521"/>
      <c r="S853" s="521"/>
      <c r="T853" s="521"/>
      <c r="U853" s="521"/>
      <c r="V853" s="521"/>
      <c r="W853" s="522"/>
      <c r="X853" s="526"/>
      <c r="Y853" s="527"/>
      <c r="Z853" s="528"/>
      <c r="AA853" s="179"/>
    </row>
    <row r="854" spans="1:27" s="170" customFormat="1" ht="40.5" customHeight="1">
      <c r="A854" s="872"/>
      <c r="B854" s="523"/>
      <c r="C854" s="524"/>
      <c r="D854" s="524"/>
      <c r="E854" s="524"/>
      <c r="F854" s="524"/>
      <c r="G854" s="524"/>
      <c r="H854" s="524"/>
      <c r="I854" s="524"/>
      <c r="J854" s="524"/>
      <c r="K854" s="524"/>
      <c r="L854" s="524"/>
      <c r="M854" s="524"/>
      <c r="N854" s="524"/>
      <c r="O854" s="524"/>
      <c r="P854" s="524"/>
      <c r="Q854" s="524"/>
      <c r="R854" s="524"/>
      <c r="S854" s="524"/>
      <c r="T854" s="524"/>
      <c r="U854" s="524"/>
      <c r="V854" s="524"/>
      <c r="W854" s="525"/>
      <c r="X854" s="529"/>
      <c r="Y854" s="530"/>
      <c r="Z854" s="531"/>
      <c r="AA854" s="179"/>
    </row>
    <row r="855" spans="1:27" s="170" customFormat="1" ht="23.25" customHeight="1">
      <c r="A855" s="871" t="s">
        <v>239</v>
      </c>
      <c r="B855" s="520" t="s">
        <v>520</v>
      </c>
      <c r="C855" s="521"/>
      <c r="D855" s="521"/>
      <c r="E855" s="521"/>
      <c r="F855" s="521"/>
      <c r="G855" s="521"/>
      <c r="H855" s="521"/>
      <c r="I855" s="521"/>
      <c r="J855" s="521"/>
      <c r="K855" s="521"/>
      <c r="L855" s="521"/>
      <c r="M855" s="521"/>
      <c r="N855" s="521"/>
      <c r="O855" s="521"/>
      <c r="P855" s="521"/>
      <c r="Q855" s="521"/>
      <c r="R855" s="521"/>
      <c r="S855" s="521"/>
      <c r="T855" s="521"/>
      <c r="U855" s="521"/>
      <c r="V855" s="521"/>
      <c r="W855" s="522"/>
      <c r="X855" s="526"/>
      <c r="Y855" s="527"/>
      <c r="Z855" s="528"/>
      <c r="AA855" s="179"/>
    </row>
    <row r="856" spans="1:27" s="170" customFormat="1" ht="23.25" customHeight="1">
      <c r="A856" s="872"/>
      <c r="B856" s="523"/>
      <c r="C856" s="524"/>
      <c r="D856" s="524"/>
      <c r="E856" s="524"/>
      <c r="F856" s="524"/>
      <c r="G856" s="524"/>
      <c r="H856" s="524"/>
      <c r="I856" s="524"/>
      <c r="J856" s="524"/>
      <c r="K856" s="524"/>
      <c r="L856" s="524"/>
      <c r="M856" s="524"/>
      <c r="N856" s="524"/>
      <c r="O856" s="524"/>
      <c r="P856" s="524"/>
      <c r="Q856" s="524"/>
      <c r="R856" s="524"/>
      <c r="S856" s="524"/>
      <c r="T856" s="524"/>
      <c r="U856" s="524"/>
      <c r="V856" s="524"/>
      <c r="W856" s="525"/>
      <c r="X856" s="529"/>
      <c r="Y856" s="530"/>
      <c r="Z856" s="531"/>
      <c r="AA856" s="179"/>
    </row>
    <row r="857" spans="1:27" s="170" customFormat="1" ht="33.75" customHeight="1">
      <c r="A857" s="554" t="s">
        <v>276</v>
      </c>
      <c r="B857" s="521" t="s">
        <v>873</v>
      </c>
      <c r="C857" s="596"/>
      <c r="D857" s="596"/>
      <c r="E857" s="596"/>
      <c r="F857" s="596"/>
      <c r="G857" s="596"/>
      <c r="H857" s="596"/>
      <c r="I857" s="596"/>
      <c r="J857" s="596"/>
      <c r="K857" s="596"/>
      <c r="L857" s="596"/>
      <c r="M857" s="596"/>
      <c r="N857" s="596"/>
      <c r="O857" s="596"/>
      <c r="P857" s="596"/>
      <c r="Q857" s="596"/>
      <c r="R857" s="596"/>
      <c r="S857" s="596"/>
      <c r="T857" s="596"/>
      <c r="U857" s="596"/>
      <c r="V857" s="596"/>
      <c r="W857" s="597"/>
      <c r="X857" s="526"/>
      <c r="Y857" s="527"/>
      <c r="Z857" s="528"/>
      <c r="AA857" s="179"/>
    </row>
    <row r="858" spans="1:27" s="170" customFormat="1" ht="20.25" customHeight="1">
      <c r="A858" s="764"/>
      <c r="B858" s="344" t="s">
        <v>232</v>
      </c>
      <c r="C858" s="850" t="s">
        <v>521</v>
      </c>
      <c r="D858" s="850"/>
      <c r="E858" s="850"/>
      <c r="F858" s="850"/>
      <c r="G858" s="850"/>
      <c r="H858" s="850"/>
      <c r="I858" s="850"/>
      <c r="J858" s="850"/>
      <c r="K858" s="850"/>
      <c r="L858" s="850"/>
      <c r="M858" s="850"/>
      <c r="N858" s="850"/>
      <c r="O858" s="850"/>
      <c r="P858" s="850"/>
      <c r="Q858" s="850"/>
      <c r="R858" s="850"/>
      <c r="S858" s="850"/>
      <c r="T858" s="850"/>
      <c r="U858" s="850"/>
      <c r="V858" s="850"/>
      <c r="W858" s="851"/>
      <c r="X858" s="535"/>
      <c r="Y858" s="538"/>
      <c r="Z858" s="539"/>
      <c r="AA858" s="179"/>
    </row>
    <row r="859" spans="1:27" s="170" customFormat="1" ht="40.5" customHeight="1">
      <c r="A859" s="764"/>
      <c r="B859" s="344" t="s">
        <v>233</v>
      </c>
      <c r="C859" s="850" t="s">
        <v>522</v>
      </c>
      <c r="D859" s="850"/>
      <c r="E859" s="850"/>
      <c r="F859" s="850"/>
      <c r="G859" s="850"/>
      <c r="H859" s="850"/>
      <c r="I859" s="850"/>
      <c r="J859" s="850"/>
      <c r="K859" s="850"/>
      <c r="L859" s="850"/>
      <c r="M859" s="850"/>
      <c r="N859" s="850"/>
      <c r="O859" s="850"/>
      <c r="P859" s="850"/>
      <c r="Q859" s="850"/>
      <c r="R859" s="850"/>
      <c r="S859" s="850"/>
      <c r="T859" s="850"/>
      <c r="U859" s="850"/>
      <c r="V859" s="850"/>
      <c r="W859" s="851"/>
      <c r="X859" s="535"/>
      <c r="Y859" s="538"/>
      <c r="Z859" s="539"/>
      <c r="AA859" s="179"/>
    </row>
    <row r="860" spans="1:27" s="170" customFormat="1" ht="33.75" customHeight="1">
      <c r="A860" s="764"/>
      <c r="B860" s="344" t="s">
        <v>235</v>
      </c>
      <c r="C860" s="850" t="s">
        <v>523</v>
      </c>
      <c r="D860" s="850"/>
      <c r="E860" s="850"/>
      <c r="F860" s="850"/>
      <c r="G860" s="850"/>
      <c r="H860" s="850"/>
      <c r="I860" s="850"/>
      <c r="J860" s="850"/>
      <c r="K860" s="850"/>
      <c r="L860" s="850"/>
      <c r="M860" s="850"/>
      <c r="N860" s="850"/>
      <c r="O860" s="850"/>
      <c r="P860" s="850"/>
      <c r="Q860" s="850"/>
      <c r="R860" s="850"/>
      <c r="S860" s="850"/>
      <c r="T860" s="850"/>
      <c r="U860" s="850"/>
      <c r="V860" s="850"/>
      <c r="W860" s="851"/>
      <c r="X860" s="535"/>
      <c r="Y860" s="538"/>
      <c r="Z860" s="539"/>
      <c r="AA860" s="179"/>
    </row>
    <row r="861" spans="1:27" s="170" customFormat="1" ht="30.75" customHeight="1">
      <c r="A861" s="764"/>
      <c r="B861" s="479" t="s">
        <v>267</v>
      </c>
      <c r="C861" s="849" t="s">
        <v>524</v>
      </c>
      <c r="D861" s="849"/>
      <c r="E861" s="849"/>
      <c r="F861" s="849"/>
      <c r="G861" s="849"/>
      <c r="H861" s="849"/>
      <c r="I861" s="849"/>
      <c r="J861" s="849"/>
      <c r="K861" s="849"/>
      <c r="L861" s="849"/>
      <c r="M861" s="849"/>
      <c r="N861" s="849"/>
      <c r="O861" s="849"/>
      <c r="P861" s="849"/>
      <c r="Q861" s="849"/>
      <c r="R861" s="849"/>
      <c r="S861" s="849"/>
      <c r="T861" s="849"/>
      <c r="U861" s="849"/>
      <c r="V861" s="849"/>
      <c r="W861" s="873"/>
      <c r="X861" s="532"/>
      <c r="Y861" s="540"/>
      <c r="Z861" s="541"/>
      <c r="AA861" s="179"/>
    </row>
    <row r="862" spans="1:27" s="170" customFormat="1" ht="18.75" customHeight="1">
      <c r="A862" s="519" t="s">
        <v>485</v>
      </c>
      <c r="B862" s="520" t="s">
        <v>525</v>
      </c>
      <c r="C862" s="521"/>
      <c r="D862" s="521"/>
      <c r="E862" s="521"/>
      <c r="F862" s="521"/>
      <c r="G862" s="521"/>
      <c r="H862" s="521"/>
      <c r="I862" s="521"/>
      <c r="J862" s="521"/>
      <c r="K862" s="521"/>
      <c r="L862" s="521"/>
      <c r="M862" s="521"/>
      <c r="N862" s="521"/>
      <c r="O862" s="521"/>
      <c r="P862" s="521"/>
      <c r="Q862" s="521"/>
      <c r="R862" s="521"/>
      <c r="S862" s="521"/>
      <c r="T862" s="521"/>
      <c r="U862" s="521"/>
      <c r="V862" s="521"/>
      <c r="W862" s="522"/>
      <c r="X862" s="526"/>
      <c r="Y862" s="527"/>
      <c r="Z862" s="528"/>
      <c r="AA862" s="179"/>
    </row>
    <row r="863" spans="1:27" s="170" customFormat="1" ht="18.75" customHeight="1">
      <c r="A863" s="518"/>
      <c r="B863" s="523"/>
      <c r="C863" s="524"/>
      <c r="D863" s="524"/>
      <c r="E863" s="524"/>
      <c r="F863" s="524"/>
      <c r="G863" s="524"/>
      <c r="H863" s="524"/>
      <c r="I863" s="524"/>
      <c r="J863" s="524"/>
      <c r="K863" s="524"/>
      <c r="L863" s="524"/>
      <c r="M863" s="524"/>
      <c r="N863" s="524"/>
      <c r="O863" s="524"/>
      <c r="P863" s="524"/>
      <c r="Q863" s="524"/>
      <c r="R863" s="524"/>
      <c r="S863" s="524"/>
      <c r="T863" s="524"/>
      <c r="U863" s="524"/>
      <c r="V863" s="524"/>
      <c r="W863" s="525"/>
      <c r="X863" s="529"/>
      <c r="Y863" s="530"/>
      <c r="Z863" s="531"/>
      <c r="AA863" s="179"/>
    </row>
    <row r="864" spans="1:27" s="170" customFormat="1" ht="13.5" customHeight="1">
      <c r="A864" s="519" t="s">
        <v>526</v>
      </c>
      <c r="B864" s="520" t="s">
        <v>527</v>
      </c>
      <c r="C864" s="521"/>
      <c r="D864" s="521"/>
      <c r="E864" s="521"/>
      <c r="F864" s="521"/>
      <c r="G864" s="521"/>
      <c r="H864" s="521"/>
      <c r="I864" s="521"/>
      <c r="J864" s="521"/>
      <c r="K864" s="521"/>
      <c r="L864" s="521"/>
      <c r="M864" s="521"/>
      <c r="N864" s="521"/>
      <c r="O864" s="521"/>
      <c r="P864" s="521"/>
      <c r="Q864" s="521"/>
      <c r="R864" s="521"/>
      <c r="S864" s="521"/>
      <c r="T864" s="521"/>
      <c r="U864" s="521"/>
      <c r="V864" s="521"/>
      <c r="W864" s="522"/>
      <c r="X864" s="526"/>
      <c r="Y864" s="527"/>
      <c r="Z864" s="528"/>
      <c r="AA864" s="179"/>
    </row>
    <row r="865" spans="1:27" s="170" customFormat="1" ht="13.5" customHeight="1">
      <c r="A865" s="518"/>
      <c r="B865" s="523"/>
      <c r="C865" s="524"/>
      <c r="D865" s="524"/>
      <c r="E865" s="524"/>
      <c r="F865" s="524"/>
      <c r="G865" s="524"/>
      <c r="H865" s="524"/>
      <c r="I865" s="524"/>
      <c r="J865" s="524"/>
      <c r="K865" s="524"/>
      <c r="L865" s="524"/>
      <c r="M865" s="524"/>
      <c r="N865" s="524"/>
      <c r="O865" s="524"/>
      <c r="P865" s="524"/>
      <c r="Q865" s="524"/>
      <c r="R865" s="524"/>
      <c r="S865" s="524"/>
      <c r="T865" s="524"/>
      <c r="U865" s="524"/>
      <c r="V865" s="524"/>
      <c r="W865" s="525"/>
      <c r="X865" s="529"/>
      <c r="Y865" s="530"/>
      <c r="Z865" s="531"/>
      <c r="AA865" s="179"/>
    </row>
    <row r="866" spans="1:27" ht="12.95" customHeight="1">
      <c r="A866" s="406"/>
      <c r="B866" s="478"/>
      <c r="C866" s="478"/>
      <c r="Y866" s="197"/>
      <c r="Z866" s="197"/>
      <c r="AA866" s="197"/>
    </row>
    <row r="867" spans="1:27" s="178" customFormat="1" ht="18" customHeight="1">
      <c r="A867" s="177" t="s">
        <v>528</v>
      </c>
      <c r="B867" s="194"/>
      <c r="C867" s="195"/>
      <c r="D867" s="195"/>
      <c r="E867" s="195"/>
      <c r="F867" s="195"/>
      <c r="G867" s="195"/>
      <c r="H867" s="195"/>
      <c r="I867" s="195"/>
      <c r="J867" s="196"/>
      <c r="K867" s="196"/>
      <c r="L867" s="196"/>
      <c r="M867" s="196"/>
      <c r="N867" s="196"/>
      <c r="O867" s="196"/>
      <c r="P867" s="196"/>
      <c r="Q867" s="196"/>
      <c r="R867" s="196"/>
      <c r="S867" s="196"/>
      <c r="T867" s="196"/>
      <c r="U867" s="196"/>
      <c r="V867" s="196"/>
      <c r="W867" s="196"/>
      <c r="X867" s="196"/>
      <c r="Y867" s="197"/>
      <c r="Z867" s="197"/>
      <c r="AA867" s="197"/>
    </row>
    <row r="868" spans="1:27" s="170" customFormat="1" ht="35.25" customHeight="1">
      <c r="A868" s="519" t="s">
        <v>217</v>
      </c>
      <c r="B868" s="520" t="s">
        <v>876</v>
      </c>
      <c r="C868" s="521"/>
      <c r="D868" s="521"/>
      <c r="E868" s="521"/>
      <c r="F868" s="521"/>
      <c r="G868" s="521"/>
      <c r="H868" s="521"/>
      <c r="I868" s="521"/>
      <c r="J868" s="521"/>
      <c r="K868" s="521"/>
      <c r="L868" s="521"/>
      <c r="M868" s="521"/>
      <c r="N868" s="521"/>
      <c r="O868" s="521"/>
      <c r="P868" s="521"/>
      <c r="Q868" s="521"/>
      <c r="R868" s="521"/>
      <c r="S868" s="521"/>
      <c r="T868" s="521"/>
      <c r="U868" s="521"/>
      <c r="V868" s="521"/>
      <c r="W868" s="522"/>
      <c r="X868" s="526"/>
      <c r="Y868" s="527"/>
      <c r="Z868" s="528"/>
      <c r="AA868" s="179"/>
    </row>
    <row r="869" spans="1:27" s="170" customFormat="1" ht="35.25" customHeight="1">
      <c r="A869" s="872"/>
      <c r="B869" s="523"/>
      <c r="C869" s="524"/>
      <c r="D869" s="524"/>
      <c r="E869" s="524"/>
      <c r="F869" s="524"/>
      <c r="G869" s="524"/>
      <c r="H869" s="524"/>
      <c r="I869" s="524"/>
      <c r="J869" s="524"/>
      <c r="K869" s="524"/>
      <c r="L869" s="524"/>
      <c r="M869" s="524"/>
      <c r="N869" s="524"/>
      <c r="O869" s="524"/>
      <c r="P869" s="524"/>
      <c r="Q869" s="524"/>
      <c r="R869" s="524"/>
      <c r="S869" s="524"/>
      <c r="T869" s="524"/>
      <c r="U869" s="524"/>
      <c r="V869" s="524"/>
      <c r="W869" s="525"/>
      <c r="X869" s="529"/>
      <c r="Y869" s="530"/>
      <c r="Z869" s="531"/>
      <c r="AA869" s="179"/>
    </row>
    <row r="870" spans="1:27" s="170" customFormat="1" ht="33.75" customHeight="1">
      <c r="A870" s="554" t="s">
        <v>229</v>
      </c>
      <c r="B870" s="521" t="s">
        <v>529</v>
      </c>
      <c r="C870" s="596"/>
      <c r="D870" s="596"/>
      <c r="E870" s="596"/>
      <c r="F870" s="596"/>
      <c r="G870" s="596"/>
      <c r="H870" s="596"/>
      <c r="I870" s="596"/>
      <c r="J870" s="596"/>
      <c r="K870" s="596"/>
      <c r="L870" s="596"/>
      <c r="M870" s="596"/>
      <c r="N870" s="596"/>
      <c r="O870" s="596"/>
      <c r="P870" s="596"/>
      <c r="Q870" s="596"/>
      <c r="R870" s="596"/>
      <c r="S870" s="596"/>
      <c r="T870" s="596"/>
      <c r="U870" s="596"/>
      <c r="V870" s="596"/>
      <c r="W870" s="597"/>
      <c r="X870" s="526"/>
      <c r="Y870" s="527"/>
      <c r="Z870" s="528"/>
      <c r="AA870" s="179"/>
    </row>
    <row r="871" spans="1:27" s="170" customFormat="1" ht="18.75" customHeight="1">
      <c r="A871" s="554"/>
      <c r="B871" s="480" t="s">
        <v>232</v>
      </c>
      <c r="C871" s="850" t="s">
        <v>530</v>
      </c>
      <c r="D871" s="850"/>
      <c r="E871" s="850"/>
      <c r="F871" s="850"/>
      <c r="G871" s="850"/>
      <c r="H871" s="850"/>
      <c r="I871" s="850"/>
      <c r="J871" s="850"/>
      <c r="K871" s="850"/>
      <c r="L871" s="850"/>
      <c r="M871" s="850"/>
      <c r="N871" s="850"/>
      <c r="O871" s="850"/>
      <c r="P871" s="850"/>
      <c r="Q871" s="850"/>
      <c r="R871" s="850"/>
      <c r="S871" s="850"/>
      <c r="T871" s="850"/>
      <c r="U871" s="850"/>
      <c r="V871" s="850"/>
      <c r="W871" s="851"/>
      <c r="X871" s="535"/>
      <c r="Y871" s="538"/>
      <c r="Z871" s="539"/>
      <c r="AA871" s="179"/>
    </row>
    <row r="872" spans="1:27" s="170" customFormat="1" ht="32.25" customHeight="1">
      <c r="A872" s="554"/>
      <c r="B872" s="480" t="s">
        <v>233</v>
      </c>
      <c r="C872" s="850" t="s">
        <v>988</v>
      </c>
      <c r="D872" s="850"/>
      <c r="E872" s="850"/>
      <c r="F872" s="850"/>
      <c r="G872" s="850"/>
      <c r="H872" s="850"/>
      <c r="I872" s="850"/>
      <c r="J872" s="850"/>
      <c r="K872" s="850"/>
      <c r="L872" s="850"/>
      <c r="M872" s="850"/>
      <c r="N872" s="850"/>
      <c r="O872" s="850"/>
      <c r="P872" s="850"/>
      <c r="Q872" s="850"/>
      <c r="R872" s="850"/>
      <c r="S872" s="850"/>
      <c r="T872" s="850"/>
      <c r="U872" s="850"/>
      <c r="V872" s="850"/>
      <c r="W872" s="851"/>
      <c r="X872" s="535"/>
      <c r="Y872" s="538"/>
      <c r="Z872" s="539"/>
      <c r="AA872" s="179"/>
    </row>
    <row r="873" spans="1:27" s="170" customFormat="1" ht="17.25" customHeight="1">
      <c r="A873" s="764"/>
      <c r="B873" s="480" t="s">
        <v>235</v>
      </c>
      <c r="C873" s="850" t="s">
        <v>531</v>
      </c>
      <c r="D873" s="850"/>
      <c r="E873" s="850"/>
      <c r="F873" s="850"/>
      <c r="G873" s="850"/>
      <c r="H873" s="850"/>
      <c r="I873" s="850"/>
      <c r="J873" s="850"/>
      <c r="K873" s="850"/>
      <c r="L873" s="850"/>
      <c r="M873" s="850"/>
      <c r="N873" s="850"/>
      <c r="O873" s="850"/>
      <c r="P873" s="850"/>
      <c r="Q873" s="850"/>
      <c r="R873" s="850"/>
      <c r="S873" s="850"/>
      <c r="T873" s="850"/>
      <c r="U873" s="850"/>
      <c r="V873" s="850"/>
      <c r="W873" s="851"/>
      <c r="X873" s="535"/>
      <c r="Y873" s="538"/>
      <c r="Z873" s="539"/>
      <c r="AA873" s="179"/>
    </row>
    <row r="874" spans="1:27" s="170" customFormat="1" ht="17.25" customHeight="1">
      <c r="A874" s="764"/>
      <c r="B874" s="480" t="s">
        <v>267</v>
      </c>
      <c r="C874" s="850" t="s">
        <v>532</v>
      </c>
      <c r="D874" s="850"/>
      <c r="E874" s="850"/>
      <c r="F874" s="850"/>
      <c r="G874" s="850"/>
      <c r="H874" s="850"/>
      <c r="I874" s="850"/>
      <c r="J874" s="850"/>
      <c r="K874" s="850"/>
      <c r="L874" s="850"/>
      <c r="M874" s="850"/>
      <c r="N874" s="850"/>
      <c r="O874" s="850"/>
      <c r="P874" s="850"/>
      <c r="Q874" s="850"/>
      <c r="R874" s="850"/>
      <c r="S874" s="850"/>
      <c r="T874" s="850"/>
      <c r="U874" s="850"/>
      <c r="V874" s="850"/>
      <c r="W874" s="851"/>
      <c r="X874" s="535"/>
      <c r="Y874" s="538"/>
      <c r="Z874" s="539"/>
      <c r="AA874" s="179"/>
    </row>
    <row r="875" spans="1:27" s="170" customFormat="1" ht="17.25" customHeight="1">
      <c r="A875" s="764"/>
      <c r="B875" s="481" t="s">
        <v>269</v>
      </c>
      <c r="C875" s="849" t="s">
        <v>533</v>
      </c>
      <c r="D875" s="849"/>
      <c r="E875" s="849"/>
      <c r="F875" s="849"/>
      <c r="G875" s="849"/>
      <c r="H875" s="849"/>
      <c r="I875" s="849"/>
      <c r="J875" s="849"/>
      <c r="K875" s="849"/>
      <c r="L875" s="849"/>
      <c r="M875" s="849"/>
      <c r="N875" s="849"/>
      <c r="O875" s="849"/>
      <c r="P875" s="849"/>
      <c r="Q875" s="849"/>
      <c r="R875" s="849"/>
      <c r="S875" s="849"/>
      <c r="T875" s="849"/>
      <c r="U875" s="849"/>
      <c r="V875" s="849"/>
      <c r="W875" s="873"/>
      <c r="X875" s="532"/>
      <c r="Y875" s="540"/>
      <c r="Z875" s="541"/>
      <c r="AA875" s="179"/>
    </row>
    <row r="876" spans="1:27" s="170" customFormat="1" ht="18" customHeight="1">
      <c r="A876" s="871" t="s">
        <v>245</v>
      </c>
      <c r="B876" s="520" t="s">
        <v>877</v>
      </c>
      <c r="C876" s="596"/>
      <c r="D876" s="596"/>
      <c r="E876" s="596"/>
      <c r="F876" s="596"/>
      <c r="G876" s="596"/>
      <c r="H876" s="596"/>
      <c r="I876" s="596"/>
      <c r="J876" s="596"/>
      <c r="K876" s="596"/>
      <c r="L876" s="596"/>
      <c r="M876" s="596"/>
      <c r="N876" s="596"/>
      <c r="O876" s="596"/>
      <c r="P876" s="596"/>
      <c r="Q876" s="596"/>
      <c r="R876" s="596"/>
      <c r="S876" s="596"/>
      <c r="T876" s="596"/>
      <c r="U876" s="596"/>
      <c r="V876" s="596"/>
      <c r="W876" s="597"/>
      <c r="X876" s="526"/>
      <c r="Y876" s="527"/>
      <c r="Z876" s="528"/>
      <c r="AA876" s="179"/>
    </row>
    <row r="877" spans="1:27" s="170" customFormat="1" ht="65.25" customHeight="1">
      <c r="A877" s="872"/>
      <c r="B877" s="523" t="s">
        <v>534</v>
      </c>
      <c r="C877" s="679"/>
      <c r="D877" s="679"/>
      <c r="E877" s="679"/>
      <c r="F877" s="679"/>
      <c r="G877" s="679"/>
      <c r="H877" s="679"/>
      <c r="I877" s="679"/>
      <c r="J877" s="679"/>
      <c r="K877" s="679"/>
      <c r="L877" s="679"/>
      <c r="M877" s="524" t="s">
        <v>535</v>
      </c>
      <c r="N877" s="679"/>
      <c r="O877" s="679"/>
      <c r="P877" s="679"/>
      <c r="Q877" s="679"/>
      <c r="R877" s="679"/>
      <c r="S877" s="679"/>
      <c r="T877" s="679"/>
      <c r="U877" s="679"/>
      <c r="V877" s="679"/>
      <c r="W877" s="680"/>
      <c r="X877" s="529"/>
      <c r="Y877" s="530"/>
      <c r="Z877" s="531"/>
      <c r="AA877" s="179"/>
    </row>
    <row r="878" spans="1:27" s="170" customFormat="1" ht="12.75" customHeight="1">
      <c r="A878" s="871" t="s">
        <v>279</v>
      </c>
      <c r="B878" s="520" t="s">
        <v>878</v>
      </c>
      <c r="C878" s="521"/>
      <c r="D878" s="521"/>
      <c r="E878" s="521"/>
      <c r="F878" s="521"/>
      <c r="G878" s="521"/>
      <c r="H878" s="521"/>
      <c r="I878" s="521"/>
      <c r="J878" s="521"/>
      <c r="K878" s="521"/>
      <c r="L878" s="521"/>
      <c r="M878" s="521"/>
      <c r="N878" s="521"/>
      <c r="O878" s="521"/>
      <c r="P878" s="521"/>
      <c r="Q878" s="521"/>
      <c r="R878" s="521"/>
      <c r="S878" s="521"/>
      <c r="T878" s="521"/>
      <c r="U878" s="521"/>
      <c r="V878" s="521"/>
      <c r="W878" s="522"/>
      <c r="X878" s="526"/>
      <c r="Y878" s="527"/>
      <c r="Z878" s="528"/>
      <c r="AA878" s="179"/>
    </row>
    <row r="879" spans="1:27" s="170" customFormat="1" ht="12.75" customHeight="1">
      <c r="A879" s="872"/>
      <c r="B879" s="523"/>
      <c r="C879" s="524"/>
      <c r="D879" s="524"/>
      <c r="E879" s="524"/>
      <c r="F879" s="524"/>
      <c r="G879" s="524"/>
      <c r="H879" s="524"/>
      <c r="I879" s="524"/>
      <c r="J879" s="524"/>
      <c r="K879" s="524"/>
      <c r="L879" s="524"/>
      <c r="M879" s="524"/>
      <c r="N879" s="524"/>
      <c r="O879" s="524"/>
      <c r="P879" s="524"/>
      <c r="Q879" s="524"/>
      <c r="R879" s="524"/>
      <c r="S879" s="524"/>
      <c r="T879" s="524"/>
      <c r="U879" s="524"/>
      <c r="V879" s="524"/>
      <c r="W879" s="525"/>
      <c r="X879" s="529"/>
      <c r="Y879" s="530"/>
      <c r="Z879" s="531"/>
      <c r="AA879" s="179"/>
    </row>
    <row r="880" spans="1:27" s="170" customFormat="1" ht="38.25" customHeight="1">
      <c r="A880" s="871" t="s">
        <v>280</v>
      </c>
      <c r="B880" s="520" t="s">
        <v>879</v>
      </c>
      <c r="C880" s="521"/>
      <c r="D880" s="521"/>
      <c r="E880" s="521"/>
      <c r="F880" s="521"/>
      <c r="G880" s="521"/>
      <c r="H880" s="521"/>
      <c r="I880" s="521"/>
      <c r="J880" s="521"/>
      <c r="K880" s="521"/>
      <c r="L880" s="521"/>
      <c r="M880" s="521"/>
      <c r="N880" s="521"/>
      <c r="O880" s="521"/>
      <c r="P880" s="521"/>
      <c r="Q880" s="521"/>
      <c r="R880" s="521"/>
      <c r="S880" s="521"/>
      <c r="T880" s="521"/>
      <c r="U880" s="521"/>
      <c r="V880" s="521"/>
      <c r="W880" s="522"/>
      <c r="X880" s="526"/>
      <c r="Y880" s="527"/>
      <c r="Z880" s="528"/>
      <c r="AA880" s="179"/>
    </row>
    <row r="881" spans="1:27" s="170" customFormat="1" ht="38.25" customHeight="1">
      <c r="A881" s="872"/>
      <c r="B881" s="523"/>
      <c r="C881" s="524"/>
      <c r="D881" s="524"/>
      <c r="E881" s="524"/>
      <c r="F881" s="524"/>
      <c r="G881" s="524"/>
      <c r="H881" s="524"/>
      <c r="I881" s="524"/>
      <c r="J881" s="524"/>
      <c r="K881" s="524"/>
      <c r="L881" s="524"/>
      <c r="M881" s="524"/>
      <c r="N881" s="524"/>
      <c r="O881" s="524"/>
      <c r="P881" s="524"/>
      <c r="Q881" s="524"/>
      <c r="R881" s="524"/>
      <c r="S881" s="524"/>
      <c r="T881" s="524"/>
      <c r="U881" s="524"/>
      <c r="V881" s="524"/>
      <c r="W881" s="525"/>
      <c r="X881" s="529"/>
      <c r="Y881" s="530"/>
      <c r="Z881" s="531"/>
      <c r="AA881" s="179"/>
    </row>
    <row r="882" spans="1:27" s="170" customFormat="1" ht="16.5" customHeight="1">
      <c r="A882" s="871" t="s">
        <v>282</v>
      </c>
      <c r="B882" s="520" t="s">
        <v>880</v>
      </c>
      <c r="C882" s="521"/>
      <c r="D882" s="521"/>
      <c r="E882" s="521"/>
      <c r="F882" s="521"/>
      <c r="G882" s="521"/>
      <c r="H882" s="521"/>
      <c r="I882" s="521"/>
      <c r="J882" s="521"/>
      <c r="K882" s="521"/>
      <c r="L882" s="521"/>
      <c r="M882" s="521"/>
      <c r="N882" s="521"/>
      <c r="O882" s="521"/>
      <c r="P882" s="521"/>
      <c r="Q882" s="521"/>
      <c r="R882" s="521"/>
      <c r="S882" s="521"/>
      <c r="T882" s="521"/>
      <c r="U882" s="521"/>
      <c r="V882" s="521"/>
      <c r="W882" s="522"/>
      <c r="X882" s="526"/>
      <c r="Y882" s="527"/>
      <c r="Z882" s="528"/>
      <c r="AA882" s="179"/>
    </row>
    <row r="883" spans="1:27" s="170" customFormat="1" ht="16.5" customHeight="1">
      <c r="A883" s="872"/>
      <c r="B883" s="523"/>
      <c r="C883" s="524"/>
      <c r="D883" s="524"/>
      <c r="E883" s="524"/>
      <c r="F883" s="524"/>
      <c r="G883" s="524"/>
      <c r="H883" s="524"/>
      <c r="I883" s="524"/>
      <c r="J883" s="524"/>
      <c r="K883" s="524"/>
      <c r="L883" s="524"/>
      <c r="M883" s="524"/>
      <c r="N883" s="524"/>
      <c r="O883" s="524"/>
      <c r="P883" s="524"/>
      <c r="Q883" s="524"/>
      <c r="R883" s="524"/>
      <c r="S883" s="524"/>
      <c r="T883" s="524"/>
      <c r="U883" s="524"/>
      <c r="V883" s="524"/>
      <c r="W883" s="525"/>
      <c r="X883" s="529"/>
      <c r="Y883" s="530"/>
      <c r="Z883" s="531"/>
      <c r="AA883" s="179"/>
    </row>
    <row r="884" spans="1:27" s="170" customFormat="1" ht="18.75" customHeight="1">
      <c r="A884" s="519" t="s">
        <v>537</v>
      </c>
      <c r="B884" s="520" t="s">
        <v>882</v>
      </c>
      <c r="C884" s="521"/>
      <c r="D884" s="521"/>
      <c r="E884" s="521"/>
      <c r="F884" s="521"/>
      <c r="G884" s="521"/>
      <c r="H884" s="521"/>
      <c r="I884" s="521"/>
      <c r="J884" s="521"/>
      <c r="K884" s="521"/>
      <c r="L884" s="521"/>
      <c r="M884" s="521"/>
      <c r="N884" s="521"/>
      <c r="O884" s="521"/>
      <c r="P884" s="521"/>
      <c r="Q884" s="521"/>
      <c r="R884" s="521"/>
      <c r="S884" s="521"/>
      <c r="T884" s="521"/>
      <c r="U884" s="521"/>
      <c r="V884" s="521"/>
      <c r="W884" s="522"/>
      <c r="X884" s="526"/>
      <c r="Y884" s="527"/>
      <c r="Z884" s="528"/>
      <c r="AA884" s="179"/>
    </row>
    <row r="885" spans="1:27" s="170" customFormat="1" ht="18.75" customHeight="1">
      <c r="A885" s="518"/>
      <c r="B885" s="523"/>
      <c r="C885" s="524"/>
      <c r="D885" s="524"/>
      <c r="E885" s="524"/>
      <c r="F885" s="524"/>
      <c r="G885" s="524"/>
      <c r="H885" s="524"/>
      <c r="I885" s="524"/>
      <c r="J885" s="524"/>
      <c r="K885" s="524"/>
      <c r="L885" s="524"/>
      <c r="M885" s="524"/>
      <c r="N885" s="524"/>
      <c r="O885" s="524"/>
      <c r="P885" s="524"/>
      <c r="Q885" s="524"/>
      <c r="R885" s="524"/>
      <c r="S885" s="524"/>
      <c r="T885" s="524"/>
      <c r="U885" s="524"/>
      <c r="V885" s="524"/>
      <c r="W885" s="525"/>
      <c r="X885" s="529"/>
      <c r="Y885" s="530"/>
      <c r="Z885" s="531"/>
      <c r="AA885" s="179"/>
    </row>
    <row r="886" spans="1:27" s="170" customFormat="1" ht="18.75" customHeight="1">
      <c r="A886" s="519" t="s">
        <v>538</v>
      </c>
      <c r="B886" s="520" t="s">
        <v>881</v>
      </c>
      <c r="C886" s="521"/>
      <c r="D886" s="521"/>
      <c r="E886" s="521"/>
      <c r="F886" s="521"/>
      <c r="G886" s="521"/>
      <c r="H886" s="521"/>
      <c r="I886" s="521"/>
      <c r="J886" s="521"/>
      <c r="K886" s="521"/>
      <c r="L886" s="521"/>
      <c r="M886" s="521"/>
      <c r="N886" s="521"/>
      <c r="O886" s="521"/>
      <c r="P886" s="521"/>
      <c r="Q886" s="521"/>
      <c r="R886" s="521"/>
      <c r="S886" s="521"/>
      <c r="T886" s="521"/>
      <c r="U886" s="521"/>
      <c r="V886" s="521"/>
      <c r="W886" s="522"/>
      <c r="X886" s="526"/>
      <c r="Y886" s="527"/>
      <c r="Z886" s="528"/>
      <c r="AA886" s="179"/>
    </row>
    <row r="887" spans="1:27" s="170" customFormat="1" ht="18.75" customHeight="1">
      <c r="A887" s="518"/>
      <c r="B887" s="523"/>
      <c r="C887" s="524"/>
      <c r="D887" s="524"/>
      <c r="E887" s="524"/>
      <c r="F887" s="524"/>
      <c r="G887" s="524"/>
      <c r="H887" s="524"/>
      <c r="I887" s="524"/>
      <c r="J887" s="524"/>
      <c r="K887" s="524"/>
      <c r="L887" s="524"/>
      <c r="M887" s="524"/>
      <c r="N887" s="524"/>
      <c r="O887" s="524"/>
      <c r="P887" s="524"/>
      <c r="Q887" s="524"/>
      <c r="R887" s="524"/>
      <c r="S887" s="524"/>
      <c r="T887" s="524"/>
      <c r="U887" s="524"/>
      <c r="V887" s="524"/>
      <c r="W887" s="525"/>
      <c r="X887" s="529"/>
      <c r="Y887" s="530"/>
      <c r="Z887" s="531"/>
      <c r="AA887" s="179"/>
    </row>
    <row r="888" spans="1:27" s="170" customFormat="1" ht="33" customHeight="1">
      <c r="A888" s="519" t="s">
        <v>539</v>
      </c>
      <c r="B888" s="520" t="s">
        <v>883</v>
      </c>
      <c r="C888" s="521"/>
      <c r="D888" s="521"/>
      <c r="E888" s="521"/>
      <c r="F888" s="521"/>
      <c r="G888" s="521"/>
      <c r="H888" s="521"/>
      <c r="I888" s="521"/>
      <c r="J888" s="521"/>
      <c r="K888" s="521"/>
      <c r="L888" s="521"/>
      <c r="M888" s="521"/>
      <c r="N888" s="521"/>
      <c r="O888" s="521"/>
      <c r="P888" s="521"/>
      <c r="Q888" s="521"/>
      <c r="R888" s="521"/>
      <c r="S888" s="521"/>
      <c r="T888" s="521"/>
      <c r="U888" s="521"/>
      <c r="V888" s="521"/>
      <c r="W888" s="522"/>
      <c r="X888" s="526"/>
      <c r="Y888" s="527"/>
      <c r="Z888" s="528"/>
      <c r="AA888" s="179"/>
    </row>
    <row r="889" spans="1:27" s="170" customFormat="1" ht="33" customHeight="1">
      <c r="A889" s="518"/>
      <c r="B889" s="523"/>
      <c r="C889" s="524"/>
      <c r="D889" s="524"/>
      <c r="E889" s="524"/>
      <c r="F889" s="524"/>
      <c r="G889" s="524"/>
      <c r="H889" s="524"/>
      <c r="I889" s="524"/>
      <c r="J889" s="524"/>
      <c r="K889" s="524"/>
      <c r="L889" s="524"/>
      <c r="M889" s="524"/>
      <c r="N889" s="524"/>
      <c r="O889" s="524"/>
      <c r="P889" s="524"/>
      <c r="Q889" s="524"/>
      <c r="R889" s="524"/>
      <c r="S889" s="524"/>
      <c r="T889" s="524"/>
      <c r="U889" s="524"/>
      <c r="V889" s="524"/>
      <c r="W889" s="525"/>
      <c r="X889" s="529"/>
      <c r="Y889" s="530"/>
      <c r="Z889" s="531"/>
      <c r="AA889" s="179"/>
    </row>
    <row r="890" spans="1:27" s="170" customFormat="1" ht="22.5" customHeight="1">
      <c r="A890" s="587" t="s">
        <v>678</v>
      </c>
      <c r="B890" s="520" t="s">
        <v>884</v>
      </c>
      <c r="C890" s="521"/>
      <c r="D890" s="521"/>
      <c r="E890" s="521"/>
      <c r="F890" s="521"/>
      <c r="G890" s="521"/>
      <c r="H890" s="521"/>
      <c r="I890" s="521"/>
      <c r="J890" s="521"/>
      <c r="K890" s="521"/>
      <c r="L890" s="521"/>
      <c r="M890" s="521"/>
      <c r="N890" s="521"/>
      <c r="O890" s="521"/>
      <c r="P890" s="521"/>
      <c r="Q890" s="521"/>
      <c r="R890" s="521"/>
      <c r="S890" s="521"/>
      <c r="T890" s="521"/>
      <c r="U890" s="521"/>
      <c r="V890" s="521"/>
      <c r="W890" s="522"/>
      <c r="X890" s="526"/>
      <c r="Y890" s="527"/>
      <c r="Z890" s="528"/>
      <c r="AA890" s="179"/>
    </row>
    <row r="891" spans="1:27" s="170" customFormat="1" ht="22.5" customHeight="1">
      <c r="A891" s="588"/>
      <c r="B891" s="523"/>
      <c r="C891" s="524"/>
      <c r="D891" s="524"/>
      <c r="E891" s="524"/>
      <c r="F891" s="524"/>
      <c r="G891" s="524"/>
      <c r="H891" s="524"/>
      <c r="I891" s="524"/>
      <c r="J891" s="524"/>
      <c r="K891" s="524"/>
      <c r="L891" s="524"/>
      <c r="M891" s="524"/>
      <c r="N891" s="524"/>
      <c r="O891" s="524"/>
      <c r="P891" s="524"/>
      <c r="Q891" s="524"/>
      <c r="R891" s="524"/>
      <c r="S891" s="524"/>
      <c r="T891" s="524"/>
      <c r="U891" s="524"/>
      <c r="V891" s="524"/>
      <c r="W891" s="525"/>
      <c r="X891" s="529"/>
      <c r="Y891" s="530"/>
      <c r="Z891" s="531"/>
      <c r="AA891" s="179"/>
    </row>
    <row r="892" spans="1:27" s="170" customFormat="1" ht="13.5" customHeight="1">
      <c r="A892" s="587" t="s">
        <v>885</v>
      </c>
      <c r="B892" s="520" t="s">
        <v>536</v>
      </c>
      <c r="C892" s="521"/>
      <c r="D892" s="521"/>
      <c r="E892" s="521"/>
      <c r="F892" s="521"/>
      <c r="G892" s="521"/>
      <c r="H892" s="521"/>
      <c r="I892" s="521"/>
      <c r="J892" s="521"/>
      <c r="K892" s="521"/>
      <c r="L892" s="521"/>
      <c r="M892" s="521"/>
      <c r="N892" s="521"/>
      <c r="O892" s="521"/>
      <c r="P892" s="521"/>
      <c r="Q892" s="521"/>
      <c r="R892" s="521"/>
      <c r="S892" s="521"/>
      <c r="T892" s="521"/>
      <c r="U892" s="521"/>
      <c r="V892" s="521"/>
      <c r="W892" s="522"/>
      <c r="X892" s="526"/>
      <c r="Y892" s="527"/>
      <c r="Z892" s="528"/>
      <c r="AA892" s="179"/>
    </row>
    <row r="893" spans="1:27" s="170" customFormat="1" ht="13.5" customHeight="1">
      <c r="A893" s="588"/>
      <c r="B893" s="523"/>
      <c r="C893" s="524"/>
      <c r="D893" s="524"/>
      <c r="E893" s="524"/>
      <c r="F893" s="524"/>
      <c r="G893" s="524"/>
      <c r="H893" s="524"/>
      <c r="I893" s="524"/>
      <c r="J893" s="524"/>
      <c r="K893" s="524"/>
      <c r="L893" s="524"/>
      <c r="M893" s="524"/>
      <c r="N893" s="524"/>
      <c r="O893" s="524"/>
      <c r="P893" s="524"/>
      <c r="Q893" s="524"/>
      <c r="R893" s="524"/>
      <c r="S893" s="524"/>
      <c r="T893" s="524"/>
      <c r="U893" s="524"/>
      <c r="V893" s="524"/>
      <c r="W893" s="525"/>
      <c r="X893" s="529"/>
      <c r="Y893" s="530"/>
      <c r="Z893" s="531"/>
      <c r="AA893" s="179"/>
    </row>
    <row r="894" spans="1:27" s="170" customFormat="1" ht="24" customHeight="1">
      <c r="A894" s="587" t="s">
        <v>736</v>
      </c>
      <c r="B894" s="520" t="s">
        <v>874</v>
      </c>
      <c r="C894" s="521"/>
      <c r="D894" s="521"/>
      <c r="E894" s="521"/>
      <c r="F894" s="521"/>
      <c r="G894" s="521"/>
      <c r="H894" s="521"/>
      <c r="I894" s="521"/>
      <c r="J894" s="521"/>
      <c r="K894" s="521"/>
      <c r="L894" s="521"/>
      <c r="M894" s="521"/>
      <c r="N894" s="521"/>
      <c r="O894" s="521"/>
      <c r="P894" s="521"/>
      <c r="Q894" s="521"/>
      <c r="R894" s="521"/>
      <c r="S894" s="521"/>
      <c r="T894" s="521"/>
      <c r="U894" s="521"/>
      <c r="V894" s="521"/>
      <c r="W894" s="522"/>
      <c r="X894" s="526"/>
      <c r="Y894" s="527"/>
      <c r="Z894" s="528"/>
      <c r="AA894" s="179"/>
    </row>
    <row r="895" spans="1:27" s="170" customFormat="1" ht="24" customHeight="1">
      <c r="A895" s="588"/>
      <c r="B895" s="523"/>
      <c r="C895" s="524"/>
      <c r="D895" s="524"/>
      <c r="E895" s="524"/>
      <c r="F895" s="524"/>
      <c r="G895" s="524"/>
      <c r="H895" s="524"/>
      <c r="I895" s="524"/>
      <c r="J895" s="524"/>
      <c r="K895" s="524"/>
      <c r="L895" s="524"/>
      <c r="M895" s="524"/>
      <c r="N895" s="524"/>
      <c r="O895" s="524"/>
      <c r="P895" s="524"/>
      <c r="Q895" s="524"/>
      <c r="R895" s="524"/>
      <c r="S895" s="524"/>
      <c r="T895" s="524"/>
      <c r="U895" s="524"/>
      <c r="V895" s="524"/>
      <c r="W895" s="525"/>
      <c r="X895" s="529"/>
      <c r="Y895" s="530"/>
      <c r="Z895" s="531"/>
      <c r="AA895" s="179"/>
    </row>
    <row r="896" spans="1:27" s="170" customFormat="1" ht="13.5" customHeight="1">
      <c r="A896" s="587" t="s">
        <v>886</v>
      </c>
      <c r="B896" s="520" t="s">
        <v>875</v>
      </c>
      <c r="C896" s="521"/>
      <c r="D896" s="521"/>
      <c r="E896" s="521"/>
      <c r="F896" s="521"/>
      <c r="G896" s="521"/>
      <c r="H896" s="521"/>
      <c r="I896" s="521"/>
      <c r="J896" s="521"/>
      <c r="K896" s="521"/>
      <c r="L896" s="521"/>
      <c r="M896" s="521"/>
      <c r="N896" s="521"/>
      <c r="O896" s="521"/>
      <c r="P896" s="521"/>
      <c r="Q896" s="521"/>
      <c r="R896" s="521"/>
      <c r="S896" s="521"/>
      <c r="T896" s="521"/>
      <c r="U896" s="521"/>
      <c r="V896" s="521"/>
      <c r="W896" s="522"/>
      <c r="X896" s="526"/>
      <c r="Y896" s="527"/>
      <c r="Z896" s="528"/>
      <c r="AA896" s="179"/>
    </row>
    <row r="897" spans="1:27" s="170" customFormat="1" ht="10.5" customHeight="1">
      <c r="A897" s="588"/>
      <c r="B897" s="523"/>
      <c r="C897" s="524"/>
      <c r="D897" s="524"/>
      <c r="E897" s="524"/>
      <c r="F897" s="524"/>
      <c r="G897" s="524"/>
      <c r="H897" s="524"/>
      <c r="I897" s="524"/>
      <c r="J897" s="524"/>
      <c r="K897" s="524"/>
      <c r="L897" s="524"/>
      <c r="M897" s="524"/>
      <c r="N897" s="524"/>
      <c r="O897" s="524"/>
      <c r="P897" s="524"/>
      <c r="Q897" s="524"/>
      <c r="R897" s="524"/>
      <c r="S897" s="524"/>
      <c r="T897" s="524"/>
      <c r="U897" s="524"/>
      <c r="V897" s="524"/>
      <c r="W897" s="525"/>
      <c r="X897" s="529"/>
      <c r="Y897" s="530"/>
      <c r="Z897" s="531"/>
      <c r="AA897" s="179"/>
    </row>
    <row r="898" spans="1:27" s="170" customFormat="1" ht="13.5" customHeight="1">
      <c r="A898" s="587" t="s">
        <v>887</v>
      </c>
      <c r="B898" s="520" t="s">
        <v>491</v>
      </c>
      <c r="C898" s="521"/>
      <c r="D898" s="521"/>
      <c r="E898" s="521"/>
      <c r="F898" s="521"/>
      <c r="G898" s="521"/>
      <c r="H898" s="521"/>
      <c r="I898" s="521"/>
      <c r="J898" s="521"/>
      <c r="K898" s="521"/>
      <c r="L898" s="521"/>
      <c r="M898" s="521"/>
      <c r="N898" s="521"/>
      <c r="O898" s="521"/>
      <c r="P898" s="521"/>
      <c r="Q898" s="521"/>
      <c r="R898" s="521"/>
      <c r="S898" s="521"/>
      <c r="T898" s="521"/>
      <c r="U898" s="521"/>
      <c r="V898" s="521"/>
      <c r="W898" s="522"/>
      <c r="X898" s="526"/>
      <c r="Y898" s="527"/>
      <c r="Z898" s="528"/>
      <c r="AA898" s="179"/>
    </row>
    <row r="899" spans="1:27" s="170" customFormat="1" ht="9" customHeight="1">
      <c r="A899" s="588"/>
      <c r="B899" s="523"/>
      <c r="C899" s="524"/>
      <c r="D899" s="524"/>
      <c r="E899" s="524"/>
      <c r="F899" s="524"/>
      <c r="G899" s="524"/>
      <c r="H899" s="524"/>
      <c r="I899" s="524"/>
      <c r="J899" s="524"/>
      <c r="K899" s="524"/>
      <c r="L899" s="524"/>
      <c r="M899" s="524"/>
      <c r="N899" s="524"/>
      <c r="O899" s="524"/>
      <c r="P899" s="524"/>
      <c r="Q899" s="524"/>
      <c r="R899" s="524"/>
      <c r="S899" s="524"/>
      <c r="T899" s="524"/>
      <c r="U899" s="524"/>
      <c r="V899" s="524"/>
      <c r="W899" s="525"/>
      <c r="X899" s="529"/>
      <c r="Y899" s="530"/>
      <c r="Z899" s="531"/>
      <c r="AA899" s="179"/>
    </row>
    <row r="900" spans="1:27" s="192" customFormat="1" ht="8.25" customHeight="1">
      <c r="A900" s="478"/>
      <c r="B900" s="478"/>
      <c r="C900" s="478"/>
      <c r="D900" s="478"/>
      <c r="E900" s="478"/>
      <c r="F900" s="478"/>
      <c r="G900" s="478"/>
      <c r="H900" s="478"/>
      <c r="I900" s="478"/>
      <c r="J900" s="478"/>
      <c r="K900" s="478"/>
      <c r="L900" s="478"/>
      <c r="M900" s="478"/>
      <c r="N900" s="478"/>
      <c r="O900" s="478"/>
      <c r="P900" s="478"/>
      <c r="Q900" s="478"/>
      <c r="R900" s="478"/>
      <c r="S900" s="478"/>
      <c r="T900" s="478"/>
      <c r="U900" s="478"/>
      <c r="V900" s="478"/>
      <c r="W900" s="478"/>
      <c r="X900" s="478"/>
      <c r="Y900" s="197"/>
      <c r="Z900" s="197"/>
      <c r="AA900" s="197"/>
    </row>
    <row r="901" spans="1:27" s="178" customFormat="1" ht="18" customHeight="1">
      <c r="A901" s="177" t="s">
        <v>989</v>
      </c>
      <c r="B901" s="194"/>
      <c r="C901" s="195"/>
      <c r="D901" s="195"/>
      <c r="E901" s="195"/>
      <c r="F901" s="195"/>
      <c r="G901" s="195"/>
      <c r="H901" s="195"/>
      <c r="I901" s="195"/>
      <c r="J901" s="196"/>
      <c r="K901" s="196"/>
      <c r="L901" s="196"/>
      <c r="M901" s="196"/>
      <c r="N901" s="196"/>
      <c r="O901" s="196"/>
      <c r="P901" s="196"/>
      <c r="Q901" s="196"/>
      <c r="R901" s="196"/>
      <c r="S901" s="196"/>
      <c r="T901" s="196"/>
      <c r="U901" s="196"/>
      <c r="V901" s="196"/>
      <c r="W901" s="196"/>
      <c r="X901" s="196"/>
      <c r="Y901" s="197"/>
      <c r="Z901" s="197"/>
      <c r="AA901" s="197"/>
    </row>
    <row r="902" spans="1:27" s="193" customFormat="1" ht="18" customHeight="1">
      <c r="A902" s="591" t="s">
        <v>540</v>
      </c>
      <c r="B902" s="592"/>
      <c r="C902" s="592"/>
      <c r="D902" s="592"/>
      <c r="E902" s="592"/>
      <c r="F902" s="592"/>
      <c r="G902" s="592"/>
      <c r="H902" s="592"/>
      <c r="I902" s="592"/>
      <c r="J902" s="592"/>
      <c r="K902" s="592"/>
      <c r="L902" s="592"/>
      <c r="M902" s="592"/>
      <c r="N902" s="592"/>
      <c r="O902" s="592"/>
      <c r="P902" s="592"/>
      <c r="Q902" s="592"/>
      <c r="R902" s="592"/>
      <c r="S902" s="592"/>
      <c r="T902" s="592"/>
      <c r="U902" s="592"/>
      <c r="V902" s="592"/>
      <c r="W902" s="592"/>
      <c r="X902" s="592"/>
      <c r="Y902" s="592"/>
      <c r="Z902" s="593"/>
    </row>
    <row r="903" spans="1:27" s="170" customFormat="1" ht="17.25" customHeight="1">
      <c r="A903" s="519" t="s">
        <v>217</v>
      </c>
      <c r="B903" s="520" t="s">
        <v>888</v>
      </c>
      <c r="C903" s="521"/>
      <c r="D903" s="521"/>
      <c r="E903" s="521"/>
      <c r="F903" s="521"/>
      <c r="G903" s="521"/>
      <c r="H903" s="521"/>
      <c r="I903" s="521"/>
      <c r="J903" s="521"/>
      <c r="K903" s="521"/>
      <c r="L903" s="521"/>
      <c r="M903" s="521"/>
      <c r="N903" s="521"/>
      <c r="O903" s="521"/>
      <c r="P903" s="521"/>
      <c r="Q903" s="521"/>
      <c r="R903" s="521"/>
      <c r="S903" s="521"/>
      <c r="T903" s="521"/>
      <c r="U903" s="521"/>
      <c r="V903" s="521"/>
      <c r="W903" s="522"/>
      <c r="X903" s="526"/>
      <c r="Y903" s="527"/>
      <c r="Z903" s="528"/>
      <c r="AA903" s="179"/>
    </row>
    <row r="904" spans="1:27" s="170" customFormat="1" ht="17.25" customHeight="1">
      <c r="A904" s="518"/>
      <c r="B904" s="523"/>
      <c r="C904" s="524"/>
      <c r="D904" s="524"/>
      <c r="E904" s="524"/>
      <c r="F904" s="524"/>
      <c r="G904" s="524"/>
      <c r="H904" s="524"/>
      <c r="I904" s="524"/>
      <c r="J904" s="524"/>
      <c r="K904" s="524"/>
      <c r="L904" s="524"/>
      <c r="M904" s="524"/>
      <c r="N904" s="524"/>
      <c r="O904" s="524"/>
      <c r="P904" s="524"/>
      <c r="Q904" s="524"/>
      <c r="R904" s="524"/>
      <c r="S904" s="524"/>
      <c r="T904" s="524"/>
      <c r="U904" s="524"/>
      <c r="V904" s="524"/>
      <c r="W904" s="525"/>
      <c r="X904" s="529"/>
      <c r="Y904" s="530"/>
      <c r="Z904" s="531"/>
      <c r="AA904" s="179"/>
    </row>
    <row r="905" spans="1:27" s="170" customFormat="1" ht="30.75" customHeight="1">
      <c r="A905" s="519" t="s">
        <v>510</v>
      </c>
      <c r="B905" s="520" t="s">
        <v>889</v>
      </c>
      <c r="C905" s="521"/>
      <c r="D905" s="521"/>
      <c r="E905" s="521"/>
      <c r="F905" s="521"/>
      <c r="G905" s="521"/>
      <c r="H905" s="521"/>
      <c r="I905" s="521"/>
      <c r="J905" s="521"/>
      <c r="K905" s="521"/>
      <c r="L905" s="521"/>
      <c r="M905" s="521"/>
      <c r="N905" s="521"/>
      <c r="O905" s="521"/>
      <c r="P905" s="521"/>
      <c r="Q905" s="521"/>
      <c r="R905" s="521"/>
      <c r="S905" s="521"/>
      <c r="T905" s="521"/>
      <c r="U905" s="521"/>
      <c r="V905" s="521"/>
      <c r="W905" s="522"/>
      <c r="X905" s="526"/>
      <c r="Y905" s="527"/>
      <c r="Z905" s="528"/>
      <c r="AA905" s="179"/>
    </row>
    <row r="906" spans="1:27" s="170" customFormat="1" ht="30.75" customHeight="1">
      <c r="A906" s="518"/>
      <c r="B906" s="523"/>
      <c r="C906" s="524"/>
      <c r="D906" s="524"/>
      <c r="E906" s="524"/>
      <c r="F906" s="524"/>
      <c r="G906" s="524"/>
      <c r="H906" s="524"/>
      <c r="I906" s="524"/>
      <c r="J906" s="524"/>
      <c r="K906" s="524"/>
      <c r="L906" s="524"/>
      <c r="M906" s="524"/>
      <c r="N906" s="524"/>
      <c r="O906" s="524"/>
      <c r="P906" s="524"/>
      <c r="Q906" s="524"/>
      <c r="R906" s="524"/>
      <c r="S906" s="524"/>
      <c r="T906" s="524"/>
      <c r="U906" s="524"/>
      <c r="V906" s="524"/>
      <c r="W906" s="525"/>
      <c r="X906" s="529"/>
      <c r="Y906" s="530"/>
      <c r="Z906" s="531"/>
      <c r="AA906" s="179"/>
    </row>
    <row r="907" spans="1:27" s="170" customFormat="1" ht="23.25" customHeight="1">
      <c r="A907" s="519" t="s">
        <v>245</v>
      </c>
      <c r="B907" s="520" t="s">
        <v>890</v>
      </c>
      <c r="C907" s="521"/>
      <c r="D907" s="521"/>
      <c r="E907" s="521"/>
      <c r="F907" s="521"/>
      <c r="G907" s="521"/>
      <c r="H907" s="521"/>
      <c r="I907" s="521"/>
      <c r="J907" s="521"/>
      <c r="K907" s="521"/>
      <c r="L907" s="521"/>
      <c r="M907" s="521"/>
      <c r="N907" s="521"/>
      <c r="O907" s="521"/>
      <c r="P907" s="521"/>
      <c r="Q907" s="521"/>
      <c r="R907" s="521"/>
      <c r="S907" s="521"/>
      <c r="T907" s="521"/>
      <c r="U907" s="521"/>
      <c r="V907" s="521"/>
      <c r="W907" s="522"/>
      <c r="X907" s="526"/>
      <c r="Y907" s="527"/>
      <c r="Z907" s="528"/>
      <c r="AA907" s="179"/>
    </row>
    <row r="908" spans="1:27" s="170" customFormat="1" ht="23.25" customHeight="1">
      <c r="A908" s="518"/>
      <c r="B908" s="523"/>
      <c r="C908" s="524"/>
      <c r="D908" s="524"/>
      <c r="E908" s="524"/>
      <c r="F908" s="524"/>
      <c r="G908" s="524"/>
      <c r="H908" s="524"/>
      <c r="I908" s="524"/>
      <c r="J908" s="524"/>
      <c r="K908" s="524"/>
      <c r="L908" s="524"/>
      <c r="M908" s="524"/>
      <c r="N908" s="524"/>
      <c r="O908" s="524"/>
      <c r="P908" s="524"/>
      <c r="Q908" s="524"/>
      <c r="R908" s="524"/>
      <c r="S908" s="524"/>
      <c r="T908" s="524"/>
      <c r="U908" s="524"/>
      <c r="V908" s="524"/>
      <c r="W908" s="525"/>
      <c r="X908" s="529"/>
      <c r="Y908" s="530"/>
      <c r="Z908" s="531"/>
      <c r="AA908" s="179"/>
    </row>
    <row r="909" spans="1:27" s="170" customFormat="1" ht="33.75" customHeight="1">
      <c r="A909" s="554" t="s">
        <v>314</v>
      </c>
      <c r="B909" s="521" t="s">
        <v>541</v>
      </c>
      <c r="C909" s="596"/>
      <c r="D909" s="596"/>
      <c r="E909" s="596"/>
      <c r="F909" s="596"/>
      <c r="G909" s="596"/>
      <c r="H909" s="596"/>
      <c r="I909" s="596"/>
      <c r="J909" s="596"/>
      <c r="K909" s="596"/>
      <c r="L909" s="596"/>
      <c r="M909" s="596"/>
      <c r="N909" s="596"/>
      <c r="O909" s="596"/>
      <c r="P909" s="596"/>
      <c r="Q909" s="596"/>
      <c r="R909" s="596"/>
      <c r="S909" s="596"/>
      <c r="T909" s="596"/>
      <c r="U909" s="596"/>
      <c r="V909" s="596"/>
      <c r="W909" s="597"/>
      <c r="X909" s="526"/>
      <c r="Y909" s="527"/>
      <c r="Z909" s="528"/>
      <c r="AA909" s="179"/>
    </row>
    <row r="910" spans="1:27" s="170" customFormat="1" ht="15.75" customHeight="1">
      <c r="A910" s="554"/>
      <c r="B910" s="867" t="s">
        <v>891</v>
      </c>
      <c r="C910" s="583"/>
      <c r="D910" s="583"/>
      <c r="E910" s="583"/>
      <c r="F910" s="583"/>
      <c r="G910" s="583"/>
      <c r="H910" s="583"/>
      <c r="I910" s="583"/>
      <c r="J910" s="583"/>
      <c r="K910" s="583"/>
      <c r="L910" s="583"/>
      <c r="M910" s="583"/>
      <c r="N910" s="583"/>
      <c r="O910" s="583"/>
      <c r="P910" s="583"/>
      <c r="Q910" s="583"/>
      <c r="R910" s="583"/>
      <c r="S910" s="583"/>
      <c r="T910" s="583"/>
      <c r="U910" s="583"/>
      <c r="V910" s="583"/>
      <c r="W910" s="584"/>
      <c r="X910" s="542"/>
      <c r="Y910" s="543"/>
      <c r="Z910" s="544"/>
      <c r="AA910" s="179"/>
    </row>
    <row r="911" spans="1:27" s="170" customFormat="1" ht="15.75" customHeight="1">
      <c r="A911" s="554"/>
      <c r="B911" s="482" t="s">
        <v>893</v>
      </c>
      <c r="C911" s="868" t="s">
        <v>542</v>
      </c>
      <c r="D911" s="869"/>
      <c r="E911" s="869"/>
      <c r="F911" s="869"/>
      <c r="G911" s="869"/>
      <c r="H911" s="869"/>
      <c r="I911" s="869"/>
      <c r="J911" s="869"/>
      <c r="K911" s="869"/>
      <c r="L911" s="869"/>
      <c r="M911" s="869"/>
      <c r="N911" s="869"/>
      <c r="O911" s="869"/>
      <c r="P911" s="869"/>
      <c r="Q911" s="869"/>
      <c r="R911" s="869"/>
      <c r="S911" s="869"/>
      <c r="T911" s="869"/>
      <c r="U911" s="869"/>
      <c r="V911" s="869"/>
      <c r="W911" s="870"/>
      <c r="X911" s="532"/>
      <c r="Y911" s="540"/>
      <c r="Z911" s="541"/>
      <c r="AA911" s="179"/>
    </row>
    <row r="912" spans="1:27" s="170" customFormat="1" ht="15.75" customHeight="1">
      <c r="A912" s="554"/>
      <c r="B912" s="482" t="s">
        <v>894</v>
      </c>
      <c r="C912" s="582" t="s">
        <v>543</v>
      </c>
      <c r="D912" s="582"/>
      <c r="E912" s="582"/>
      <c r="F912" s="582"/>
      <c r="G912" s="582"/>
      <c r="H912" s="582"/>
      <c r="I912" s="582"/>
      <c r="J912" s="582"/>
      <c r="K912" s="582"/>
      <c r="L912" s="582"/>
      <c r="M912" s="582"/>
      <c r="N912" s="582"/>
      <c r="O912" s="582"/>
      <c r="P912" s="582"/>
      <c r="Q912" s="582"/>
      <c r="R912" s="582"/>
      <c r="S912" s="582"/>
      <c r="T912" s="582"/>
      <c r="U912" s="582"/>
      <c r="V912" s="582"/>
      <c r="W912" s="641"/>
      <c r="X912" s="532"/>
      <c r="Y912" s="540"/>
      <c r="Z912" s="541"/>
      <c r="AA912" s="179"/>
    </row>
    <row r="913" spans="1:27" s="170" customFormat="1" ht="15.75" customHeight="1">
      <c r="A913" s="764"/>
      <c r="B913" s="482" t="s">
        <v>895</v>
      </c>
      <c r="C913" s="582" t="s">
        <v>544</v>
      </c>
      <c r="D913" s="582"/>
      <c r="E913" s="582"/>
      <c r="F913" s="582"/>
      <c r="G913" s="582"/>
      <c r="H913" s="582"/>
      <c r="I913" s="582"/>
      <c r="J913" s="582"/>
      <c r="K913" s="582"/>
      <c r="L913" s="582"/>
      <c r="M913" s="582"/>
      <c r="N913" s="582"/>
      <c r="O913" s="582"/>
      <c r="P913" s="582"/>
      <c r="Q913" s="582"/>
      <c r="R913" s="582"/>
      <c r="S913" s="582"/>
      <c r="T913" s="582"/>
      <c r="U913" s="582"/>
      <c r="V913" s="582"/>
      <c r="W913" s="641"/>
      <c r="X913" s="545"/>
      <c r="Y913" s="546"/>
      <c r="Z913" s="547"/>
      <c r="AA913" s="179"/>
    </row>
    <row r="914" spans="1:27" s="170" customFormat="1" ht="15" customHeight="1">
      <c r="A914" s="764"/>
      <c r="B914" s="867" t="s">
        <v>892</v>
      </c>
      <c r="C914" s="583"/>
      <c r="D914" s="583"/>
      <c r="E914" s="583"/>
      <c r="F914" s="583"/>
      <c r="G914" s="583"/>
      <c r="H914" s="583"/>
      <c r="I914" s="583"/>
      <c r="J914" s="583"/>
      <c r="K914" s="583"/>
      <c r="L914" s="583"/>
      <c r="M914" s="583"/>
      <c r="N914" s="583"/>
      <c r="O914" s="583"/>
      <c r="P914" s="583"/>
      <c r="Q914" s="583"/>
      <c r="R914" s="583"/>
      <c r="S914" s="583"/>
      <c r="T914" s="583"/>
      <c r="U914" s="583"/>
      <c r="V914" s="583"/>
      <c r="W914" s="584"/>
      <c r="X914" s="532"/>
      <c r="Y914" s="540"/>
      <c r="Z914" s="541"/>
      <c r="AA914" s="179"/>
    </row>
    <row r="915" spans="1:27" s="170" customFormat="1" ht="17.25" customHeight="1">
      <c r="A915" s="764"/>
      <c r="B915" s="482" t="s">
        <v>893</v>
      </c>
      <c r="C915" s="582" t="s">
        <v>530</v>
      </c>
      <c r="D915" s="582"/>
      <c r="E915" s="582"/>
      <c r="F915" s="582"/>
      <c r="G915" s="582"/>
      <c r="H915" s="582"/>
      <c r="I915" s="582"/>
      <c r="J915" s="582"/>
      <c r="K915" s="582"/>
      <c r="L915" s="582"/>
      <c r="M915" s="582"/>
      <c r="N915" s="582"/>
      <c r="O915" s="582"/>
      <c r="P915" s="582"/>
      <c r="Q915" s="582"/>
      <c r="R915" s="582"/>
      <c r="S915" s="582"/>
      <c r="T915" s="582"/>
      <c r="U915" s="582"/>
      <c r="V915" s="582"/>
      <c r="W915" s="641"/>
      <c r="X915" s="532"/>
      <c r="Y915" s="540"/>
      <c r="Z915" s="541"/>
      <c r="AA915" s="179"/>
    </row>
    <row r="916" spans="1:27" s="170" customFormat="1" ht="30" customHeight="1">
      <c r="A916" s="764"/>
      <c r="B916" s="483" t="s">
        <v>894</v>
      </c>
      <c r="C916" s="582" t="s">
        <v>897</v>
      </c>
      <c r="D916" s="582"/>
      <c r="E916" s="582"/>
      <c r="F916" s="582"/>
      <c r="G916" s="582"/>
      <c r="H916" s="582"/>
      <c r="I916" s="582"/>
      <c r="J916" s="582"/>
      <c r="K916" s="582"/>
      <c r="L916" s="582"/>
      <c r="M916" s="582"/>
      <c r="N916" s="582"/>
      <c r="O916" s="582"/>
      <c r="P916" s="582"/>
      <c r="Q916" s="582"/>
      <c r="R916" s="582"/>
      <c r="S916" s="582"/>
      <c r="T916" s="582"/>
      <c r="U916" s="582"/>
      <c r="V916" s="582"/>
      <c r="W916" s="641"/>
      <c r="X916" s="532"/>
      <c r="Y916" s="540"/>
      <c r="Z916" s="541"/>
      <c r="AA916" s="179"/>
    </row>
    <row r="917" spans="1:27" s="170" customFormat="1" ht="17.25" customHeight="1">
      <c r="A917" s="764"/>
      <c r="B917" s="482" t="s">
        <v>895</v>
      </c>
      <c r="C917" s="582" t="s">
        <v>531</v>
      </c>
      <c r="D917" s="582"/>
      <c r="E917" s="582"/>
      <c r="F917" s="582"/>
      <c r="G917" s="582"/>
      <c r="H917" s="582"/>
      <c r="I917" s="582"/>
      <c r="J917" s="582"/>
      <c r="K917" s="582"/>
      <c r="L917" s="582"/>
      <c r="M917" s="582"/>
      <c r="N917" s="582"/>
      <c r="O917" s="582"/>
      <c r="P917" s="582"/>
      <c r="Q917" s="582"/>
      <c r="R917" s="582"/>
      <c r="S917" s="582"/>
      <c r="T917" s="582"/>
      <c r="U917" s="582"/>
      <c r="V917" s="582"/>
      <c r="W917" s="641"/>
      <c r="X917" s="532"/>
      <c r="Y917" s="540"/>
      <c r="Z917" s="541"/>
      <c r="AA917" s="179"/>
    </row>
    <row r="918" spans="1:27" s="170" customFormat="1" ht="17.25" customHeight="1">
      <c r="A918" s="764"/>
      <c r="B918" s="484" t="s">
        <v>896</v>
      </c>
      <c r="C918" s="643" t="s">
        <v>532</v>
      </c>
      <c r="D918" s="643"/>
      <c r="E918" s="643"/>
      <c r="F918" s="643"/>
      <c r="G918" s="643"/>
      <c r="H918" s="643"/>
      <c r="I918" s="643"/>
      <c r="J918" s="643"/>
      <c r="K918" s="643"/>
      <c r="L918" s="643"/>
      <c r="M918" s="643"/>
      <c r="N918" s="643"/>
      <c r="O918" s="643"/>
      <c r="P918" s="643"/>
      <c r="Q918" s="643"/>
      <c r="R918" s="643"/>
      <c r="S918" s="643"/>
      <c r="T918" s="643"/>
      <c r="U918" s="643"/>
      <c r="V918" s="643"/>
      <c r="W918" s="644"/>
      <c r="X918" s="529"/>
      <c r="Y918" s="530"/>
      <c r="Z918" s="531"/>
      <c r="AA918" s="179"/>
    </row>
    <row r="919" spans="1:27" s="170" customFormat="1" ht="15.75" customHeight="1">
      <c r="A919" s="587" t="s">
        <v>280</v>
      </c>
      <c r="B919" s="650" t="s">
        <v>545</v>
      </c>
      <c r="C919" s="651"/>
      <c r="D919" s="651"/>
      <c r="E919" s="651"/>
      <c r="F919" s="651"/>
      <c r="G919" s="651"/>
      <c r="H919" s="651"/>
      <c r="I919" s="651"/>
      <c r="J919" s="651"/>
      <c r="K919" s="651"/>
      <c r="L919" s="651"/>
      <c r="M919" s="651"/>
      <c r="N919" s="651"/>
      <c r="O919" s="651"/>
      <c r="P919" s="651"/>
      <c r="Q919" s="651"/>
      <c r="R919" s="651"/>
      <c r="S919" s="651"/>
      <c r="T919" s="651"/>
      <c r="U919" s="651"/>
      <c r="V919" s="651"/>
      <c r="W919" s="722"/>
      <c r="X919" s="526"/>
      <c r="Y919" s="527"/>
      <c r="Z919" s="528"/>
      <c r="AA919" s="179"/>
    </row>
    <row r="920" spans="1:27" s="170" customFormat="1" ht="15.75" customHeight="1">
      <c r="A920" s="588"/>
      <c r="B920" s="523"/>
      <c r="C920" s="524"/>
      <c r="D920" s="524"/>
      <c r="E920" s="524"/>
      <c r="F920" s="524"/>
      <c r="G920" s="524"/>
      <c r="H920" s="524"/>
      <c r="I920" s="524"/>
      <c r="J920" s="524"/>
      <c r="K920" s="524"/>
      <c r="L920" s="524"/>
      <c r="M920" s="524"/>
      <c r="N920" s="524"/>
      <c r="O920" s="524"/>
      <c r="P920" s="524"/>
      <c r="Q920" s="524"/>
      <c r="R920" s="524"/>
      <c r="S920" s="524"/>
      <c r="T920" s="524"/>
      <c r="U920" s="524"/>
      <c r="V920" s="524"/>
      <c r="W920" s="525"/>
      <c r="X920" s="529"/>
      <c r="Y920" s="530"/>
      <c r="Z920" s="531"/>
      <c r="AA920" s="179"/>
    </row>
    <row r="921" spans="1:27" s="170" customFormat="1" ht="15.75" customHeight="1">
      <c r="A921" s="587" t="s">
        <v>282</v>
      </c>
      <c r="B921" s="520" t="s">
        <v>900</v>
      </c>
      <c r="C921" s="521"/>
      <c r="D921" s="521"/>
      <c r="E921" s="521"/>
      <c r="F921" s="521"/>
      <c r="G921" s="521"/>
      <c r="H921" s="521"/>
      <c r="I921" s="521"/>
      <c r="J921" s="521"/>
      <c r="K921" s="521"/>
      <c r="L921" s="521"/>
      <c r="M921" s="521"/>
      <c r="N921" s="521"/>
      <c r="O921" s="521"/>
      <c r="P921" s="521"/>
      <c r="Q921" s="521"/>
      <c r="R921" s="521"/>
      <c r="S921" s="521"/>
      <c r="T921" s="521"/>
      <c r="U921" s="521"/>
      <c r="V921" s="521"/>
      <c r="W921" s="522"/>
      <c r="X921" s="526"/>
      <c r="Y921" s="527"/>
      <c r="Z921" s="528"/>
      <c r="AA921" s="179"/>
    </row>
    <row r="922" spans="1:27" s="170" customFormat="1" ht="13.5">
      <c r="A922" s="588"/>
      <c r="B922" s="523"/>
      <c r="C922" s="524"/>
      <c r="D922" s="524"/>
      <c r="E922" s="524"/>
      <c r="F922" s="524"/>
      <c r="G922" s="524"/>
      <c r="H922" s="524"/>
      <c r="I922" s="524"/>
      <c r="J922" s="524"/>
      <c r="K922" s="524"/>
      <c r="L922" s="524"/>
      <c r="M922" s="524"/>
      <c r="N922" s="524"/>
      <c r="O922" s="524"/>
      <c r="P922" s="524"/>
      <c r="Q922" s="524"/>
      <c r="R922" s="524"/>
      <c r="S922" s="524"/>
      <c r="T922" s="524"/>
      <c r="U922" s="524"/>
      <c r="V922" s="524"/>
      <c r="W922" s="525"/>
      <c r="X922" s="529"/>
      <c r="Y922" s="530"/>
      <c r="Z922" s="531"/>
      <c r="AA922" s="179"/>
    </row>
    <row r="923" spans="1:27" s="170" customFormat="1" ht="15.75" customHeight="1">
      <c r="A923" s="587" t="s">
        <v>284</v>
      </c>
      <c r="B923" s="520" t="s">
        <v>901</v>
      </c>
      <c r="C923" s="521"/>
      <c r="D923" s="521"/>
      <c r="E923" s="521"/>
      <c r="F923" s="521"/>
      <c r="G923" s="521"/>
      <c r="H923" s="521"/>
      <c r="I923" s="521"/>
      <c r="J923" s="521"/>
      <c r="K923" s="521"/>
      <c r="L923" s="521"/>
      <c r="M923" s="521"/>
      <c r="N923" s="521"/>
      <c r="O923" s="521"/>
      <c r="P923" s="521"/>
      <c r="Q923" s="521"/>
      <c r="R923" s="521"/>
      <c r="S923" s="521"/>
      <c r="T923" s="521"/>
      <c r="U923" s="521"/>
      <c r="V923" s="521"/>
      <c r="W923" s="522"/>
      <c r="X923" s="526"/>
      <c r="Y923" s="527"/>
      <c r="Z923" s="528"/>
      <c r="AA923" s="179"/>
    </row>
    <row r="924" spans="1:27" s="170" customFormat="1" ht="15.75" customHeight="1">
      <c r="A924" s="588"/>
      <c r="B924" s="523"/>
      <c r="C924" s="524"/>
      <c r="D924" s="524"/>
      <c r="E924" s="524"/>
      <c r="F924" s="524"/>
      <c r="G924" s="524"/>
      <c r="H924" s="524"/>
      <c r="I924" s="524"/>
      <c r="J924" s="524"/>
      <c r="K924" s="524"/>
      <c r="L924" s="524"/>
      <c r="M924" s="524"/>
      <c r="N924" s="524"/>
      <c r="O924" s="524"/>
      <c r="P924" s="524"/>
      <c r="Q924" s="524"/>
      <c r="R924" s="524"/>
      <c r="S924" s="524"/>
      <c r="T924" s="524"/>
      <c r="U924" s="524"/>
      <c r="V924" s="524"/>
      <c r="W924" s="525"/>
      <c r="X924" s="529"/>
      <c r="Y924" s="530"/>
      <c r="Z924" s="531"/>
      <c r="AA924" s="179"/>
    </row>
    <row r="925" spans="1:27" s="170" customFormat="1" ht="14.25" customHeight="1">
      <c r="A925" s="587" t="s">
        <v>286</v>
      </c>
      <c r="B925" s="520" t="s">
        <v>546</v>
      </c>
      <c r="C925" s="521"/>
      <c r="D925" s="521"/>
      <c r="E925" s="521"/>
      <c r="F925" s="521"/>
      <c r="G925" s="521"/>
      <c r="H925" s="521"/>
      <c r="I925" s="521"/>
      <c r="J925" s="521"/>
      <c r="K925" s="521"/>
      <c r="L925" s="521"/>
      <c r="M925" s="521"/>
      <c r="N925" s="521"/>
      <c r="O925" s="521"/>
      <c r="P925" s="521"/>
      <c r="Q925" s="521"/>
      <c r="R925" s="521"/>
      <c r="S925" s="521"/>
      <c r="T925" s="521"/>
      <c r="U925" s="521"/>
      <c r="V925" s="521"/>
      <c r="W925" s="522"/>
      <c r="X925" s="526"/>
      <c r="Y925" s="527"/>
      <c r="Z925" s="528"/>
      <c r="AA925" s="179"/>
    </row>
    <row r="926" spans="1:27" s="170" customFormat="1" ht="15.75" customHeight="1">
      <c r="A926" s="588"/>
      <c r="B926" s="523"/>
      <c r="C926" s="524"/>
      <c r="D926" s="524"/>
      <c r="E926" s="524"/>
      <c r="F926" s="524"/>
      <c r="G926" s="524"/>
      <c r="H926" s="524"/>
      <c r="I926" s="524"/>
      <c r="J926" s="524"/>
      <c r="K926" s="524"/>
      <c r="L926" s="524"/>
      <c r="M926" s="524"/>
      <c r="N926" s="524"/>
      <c r="O926" s="524"/>
      <c r="P926" s="524"/>
      <c r="Q926" s="524"/>
      <c r="R926" s="524"/>
      <c r="S926" s="524"/>
      <c r="T926" s="524"/>
      <c r="U926" s="524"/>
      <c r="V926" s="524"/>
      <c r="W926" s="525"/>
      <c r="X926" s="529"/>
      <c r="Y926" s="530"/>
      <c r="Z926" s="531"/>
      <c r="AA926" s="179"/>
    </row>
    <row r="927" spans="1:27" s="170" customFormat="1" ht="23.25" customHeight="1">
      <c r="A927" s="587" t="s">
        <v>341</v>
      </c>
      <c r="B927" s="520" t="s">
        <v>547</v>
      </c>
      <c r="C927" s="521"/>
      <c r="D927" s="521"/>
      <c r="E927" s="521"/>
      <c r="F927" s="521"/>
      <c r="G927" s="521"/>
      <c r="H927" s="521"/>
      <c r="I927" s="521"/>
      <c r="J927" s="521"/>
      <c r="K927" s="521"/>
      <c r="L927" s="521"/>
      <c r="M927" s="521"/>
      <c r="N927" s="521"/>
      <c r="O927" s="521"/>
      <c r="P927" s="521"/>
      <c r="Q927" s="521"/>
      <c r="R927" s="521"/>
      <c r="S927" s="521"/>
      <c r="T927" s="521"/>
      <c r="U927" s="521"/>
      <c r="V927" s="521"/>
      <c r="W927" s="522"/>
      <c r="X927" s="526"/>
      <c r="Y927" s="527"/>
      <c r="Z927" s="528"/>
      <c r="AA927" s="179"/>
    </row>
    <row r="928" spans="1:27" s="170" customFormat="1" ht="23.25" customHeight="1">
      <c r="A928" s="588"/>
      <c r="B928" s="523"/>
      <c r="C928" s="524"/>
      <c r="D928" s="524"/>
      <c r="E928" s="524"/>
      <c r="F928" s="524"/>
      <c r="G928" s="524"/>
      <c r="H928" s="524"/>
      <c r="I928" s="524"/>
      <c r="J928" s="524"/>
      <c r="K928" s="524"/>
      <c r="L928" s="524"/>
      <c r="M928" s="524"/>
      <c r="N928" s="524"/>
      <c r="O928" s="524"/>
      <c r="P928" s="524"/>
      <c r="Q928" s="524"/>
      <c r="R928" s="524"/>
      <c r="S928" s="524"/>
      <c r="T928" s="524"/>
      <c r="U928" s="524"/>
      <c r="V928" s="524"/>
      <c r="W928" s="525"/>
      <c r="X928" s="529"/>
      <c r="Y928" s="530"/>
      <c r="Z928" s="531"/>
      <c r="AA928" s="179"/>
    </row>
    <row r="929" spans="1:27" s="170" customFormat="1" ht="11.25" customHeight="1">
      <c r="A929" s="587" t="s">
        <v>349</v>
      </c>
      <c r="B929" s="520" t="s">
        <v>548</v>
      </c>
      <c r="C929" s="521"/>
      <c r="D929" s="521"/>
      <c r="E929" s="521"/>
      <c r="F929" s="521"/>
      <c r="G929" s="521"/>
      <c r="H929" s="521"/>
      <c r="I929" s="521"/>
      <c r="J929" s="521"/>
      <c r="K929" s="521"/>
      <c r="L929" s="521"/>
      <c r="M929" s="521"/>
      <c r="N929" s="521"/>
      <c r="O929" s="521"/>
      <c r="P929" s="521"/>
      <c r="Q929" s="521"/>
      <c r="R929" s="521"/>
      <c r="S929" s="521"/>
      <c r="T929" s="521"/>
      <c r="U929" s="521"/>
      <c r="V929" s="521"/>
      <c r="W929" s="522"/>
      <c r="X929" s="526"/>
      <c r="Y929" s="527"/>
      <c r="Z929" s="528"/>
      <c r="AA929" s="179"/>
    </row>
    <row r="930" spans="1:27" s="170" customFormat="1" ht="11.25" customHeight="1">
      <c r="A930" s="588"/>
      <c r="B930" s="523"/>
      <c r="C930" s="524"/>
      <c r="D930" s="524"/>
      <c r="E930" s="524"/>
      <c r="F930" s="524"/>
      <c r="G930" s="524"/>
      <c r="H930" s="524"/>
      <c r="I930" s="524"/>
      <c r="J930" s="524"/>
      <c r="K930" s="524"/>
      <c r="L930" s="524"/>
      <c r="M930" s="524"/>
      <c r="N930" s="524"/>
      <c r="O930" s="524"/>
      <c r="P930" s="524"/>
      <c r="Q930" s="524"/>
      <c r="R930" s="524"/>
      <c r="S930" s="524"/>
      <c r="T930" s="524"/>
      <c r="U930" s="524"/>
      <c r="V930" s="524"/>
      <c r="W930" s="525"/>
      <c r="X930" s="529"/>
      <c r="Y930" s="530"/>
      <c r="Z930" s="531"/>
      <c r="AA930" s="179"/>
    </row>
    <row r="931" spans="1:27" s="193" customFormat="1" ht="18" customHeight="1">
      <c r="A931" s="591" t="s">
        <v>549</v>
      </c>
      <c r="B931" s="592"/>
      <c r="C931" s="592"/>
      <c r="D931" s="592"/>
      <c r="E931" s="592"/>
      <c r="F931" s="592"/>
      <c r="G931" s="592"/>
      <c r="H931" s="592"/>
      <c r="I931" s="592"/>
      <c r="J931" s="592"/>
      <c r="K931" s="592"/>
      <c r="L931" s="592"/>
      <c r="M931" s="592"/>
      <c r="N931" s="592"/>
      <c r="O931" s="592"/>
      <c r="P931" s="592"/>
      <c r="Q931" s="592"/>
      <c r="R931" s="592"/>
      <c r="S931" s="592"/>
      <c r="T931" s="592"/>
      <c r="U931" s="592"/>
      <c r="V931" s="592"/>
      <c r="W931" s="592"/>
      <c r="X931" s="592"/>
      <c r="Y931" s="592"/>
      <c r="Z931" s="593"/>
    </row>
    <row r="932" spans="1:27" s="170" customFormat="1" ht="18" customHeight="1">
      <c r="A932" s="587" t="s">
        <v>885</v>
      </c>
      <c r="B932" s="521" t="s">
        <v>550</v>
      </c>
      <c r="C932" s="596"/>
      <c r="D932" s="596"/>
      <c r="E932" s="596"/>
      <c r="F932" s="596"/>
      <c r="G932" s="596"/>
      <c r="H932" s="596"/>
      <c r="I932" s="596"/>
      <c r="J932" s="596"/>
      <c r="K932" s="596"/>
      <c r="L932" s="596"/>
      <c r="M932" s="596"/>
      <c r="N932" s="596"/>
      <c r="O932" s="596"/>
      <c r="P932" s="596"/>
      <c r="Q932" s="596"/>
      <c r="R932" s="596"/>
      <c r="S932" s="596"/>
      <c r="T932" s="596"/>
      <c r="U932" s="596"/>
      <c r="V932" s="596"/>
      <c r="W932" s="597"/>
      <c r="X932" s="526"/>
      <c r="Y932" s="527"/>
      <c r="Z932" s="528"/>
      <c r="AA932" s="179"/>
    </row>
    <row r="933" spans="1:27" s="170" customFormat="1" ht="72" customHeight="1">
      <c r="A933" s="866"/>
      <c r="B933" s="344" t="s">
        <v>232</v>
      </c>
      <c r="C933" s="850" t="s">
        <v>898</v>
      </c>
      <c r="D933" s="856"/>
      <c r="E933" s="856"/>
      <c r="F933" s="856"/>
      <c r="G933" s="856"/>
      <c r="H933" s="856"/>
      <c r="I933" s="856"/>
      <c r="J933" s="856"/>
      <c r="K933" s="856"/>
      <c r="L933" s="856"/>
      <c r="M933" s="856"/>
      <c r="N933" s="856"/>
      <c r="O933" s="856"/>
      <c r="P933" s="856"/>
      <c r="Q933" s="856"/>
      <c r="R933" s="856"/>
      <c r="S933" s="856"/>
      <c r="T933" s="856"/>
      <c r="U933" s="856"/>
      <c r="V933" s="856"/>
      <c r="W933" s="857"/>
      <c r="X933" s="548"/>
      <c r="Y933" s="549"/>
      <c r="Z933" s="550"/>
      <c r="AA933" s="179"/>
    </row>
    <row r="934" spans="1:27" s="170" customFormat="1" ht="59.25" customHeight="1">
      <c r="A934" s="590"/>
      <c r="B934" s="469" t="s">
        <v>233</v>
      </c>
      <c r="C934" s="864" t="s">
        <v>899</v>
      </c>
      <c r="D934" s="864"/>
      <c r="E934" s="864"/>
      <c r="F934" s="864"/>
      <c r="G934" s="864"/>
      <c r="H934" s="864"/>
      <c r="I934" s="864"/>
      <c r="J934" s="864"/>
      <c r="K934" s="864"/>
      <c r="L934" s="864"/>
      <c r="M934" s="864"/>
      <c r="N934" s="864"/>
      <c r="O934" s="864"/>
      <c r="P934" s="864"/>
      <c r="Q934" s="864"/>
      <c r="R934" s="864"/>
      <c r="S934" s="864"/>
      <c r="T934" s="864"/>
      <c r="U934" s="864"/>
      <c r="V934" s="864"/>
      <c r="W934" s="865"/>
      <c r="X934" s="551"/>
      <c r="Y934" s="552"/>
      <c r="Z934" s="553"/>
      <c r="AA934" s="179"/>
    </row>
    <row r="935" spans="1:27" s="193" customFormat="1" ht="18" customHeight="1">
      <c r="A935" s="591" t="s">
        <v>551</v>
      </c>
      <c r="B935" s="592"/>
      <c r="C935" s="592"/>
      <c r="D935" s="592"/>
      <c r="E935" s="592"/>
      <c r="F935" s="592"/>
      <c r="G935" s="592"/>
      <c r="H935" s="592"/>
      <c r="I935" s="592"/>
      <c r="J935" s="592"/>
      <c r="K935" s="592"/>
      <c r="L935" s="592"/>
      <c r="M935" s="592"/>
      <c r="N935" s="592"/>
      <c r="O935" s="592"/>
      <c r="P935" s="592"/>
      <c r="Q935" s="592"/>
      <c r="R935" s="592"/>
      <c r="S935" s="592"/>
      <c r="T935" s="592"/>
      <c r="U935" s="592"/>
      <c r="V935" s="592"/>
      <c r="W935" s="592"/>
      <c r="X935" s="592"/>
      <c r="Y935" s="592"/>
      <c r="Z935" s="593"/>
    </row>
    <row r="936" spans="1:27" s="170" customFormat="1" ht="18" customHeight="1">
      <c r="A936" s="594" t="s">
        <v>736</v>
      </c>
      <c r="B936" s="521" t="s">
        <v>552</v>
      </c>
      <c r="C936" s="596"/>
      <c r="D936" s="596"/>
      <c r="E936" s="596"/>
      <c r="F936" s="596"/>
      <c r="G936" s="596"/>
      <c r="H936" s="596"/>
      <c r="I936" s="596"/>
      <c r="J936" s="596"/>
      <c r="K936" s="596"/>
      <c r="L936" s="596"/>
      <c r="M936" s="596"/>
      <c r="N936" s="596"/>
      <c r="O936" s="596"/>
      <c r="P936" s="596"/>
      <c r="Q936" s="596"/>
      <c r="R936" s="596"/>
      <c r="S936" s="596"/>
      <c r="T936" s="596"/>
      <c r="U936" s="596"/>
      <c r="V936" s="596"/>
      <c r="W936" s="597"/>
      <c r="X936" s="526"/>
      <c r="Y936" s="527"/>
      <c r="Z936" s="528"/>
      <c r="AA936" s="179"/>
    </row>
    <row r="937" spans="1:27" s="170" customFormat="1" ht="28.5" customHeight="1">
      <c r="A937" s="854"/>
      <c r="B937" s="485" t="s">
        <v>232</v>
      </c>
      <c r="C937" s="850" t="s">
        <v>902</v>
      </c>
      <c r="D937" s="856"/>
      <c r="E937" s="856"/>
      <c r="F937" s="856"/>
      <c r="G937" s="856"/>
      <c r="H937" s="856"/>
      <c r="I937" s="856"/>
      <c r="J937" s="856"/>
      <c r="K937" s="856"/>
      <c r="L937" s="856"/>
      <c r="M937" s="856"/>
      <c r="N937" s="856"/>
      <c r="O937" s="856"/>
      <c r="P937" s="856"/>
      <c r="Q937" s="856"/>
      <c r="R937" s="856"/>
      <c r="S937" s="856"/>
      <c r="T937" s="856"/>
      <c r="U937" s="856"/>
      <c r="V937" s="856"/>
      <c r="W937" s="857"/>
      <c r="X937" s="598"/>
      <c r="Y937" s="599"/>
      <c r="Z937" s="600"/>
      <c r="AA937" s="179"/>
    </row>
    <row r="938" spans="1:27" s="170" customFormat="1" ht="53.25" customHeight="1">
      <c r="A938" s="854"/>
      <c r="B938" s="378"/>
      <c r="C938" s="349" t="s">
        <v>893</v>
      </c>
      <c r="D938" s="858" t="s">
        <v>904</v>
      </c>
      <c r="E938" s="858"/>
      <c r="F938" s="858"/>
      <c r="G938" s="858"/>
      <c r="H938" s="858"/>
      <c r="I938" s="858"/>
      <c r="J938" s="858"/>
      <c r="K938" s="858"/>
      <c r="L938" s="858"/>
      <c r="M938" s="858"/>
      <c r="N938" s="858"/>
      <c r="O938" s="858"/>
      <c r="P938" s="858"/>
      <c r="Q938" s="858"/>
      <c r="R938" s="858"/>
      <c r="S938" s="858"/>
      <c r="T938" s="858"/>
      <c r="U938" s="858"/>
      <c r="V938" s="858"/>
      <c r="W938" s="859"/>
      <c r="X938" s="601"/>
      <c r="Y938" s="602"/>
      <c r="Z938" s="603"/>
      <c r="AA938" s="179"/>
    </row>
    <row r="939" spans="1:27" s="170" customFormat="1" ht="29.25" customHeight="1">
      <c r="A939" s="854"/>
      <c r="B939" s="486"/>
      <c r="C939" s="349" t="s">
        <v>894</v>
      </c>
      <c r="D939" s="574" t="s">
        <v>553</v>
      </c>
      <c r="E939" s="574"/>
      <c r="F939" s="574"/>
      <c r="G939" s="574"/>
      <c r="H939" s="574"/>
      <c r="I939" s="574"/>
      <c r="J939" s="574"/>
      <c r="K939" s="574"/>
      <c r="L939" s="574"/>
      <c r="M939" s="574"/>
      <c r="N939" s="574"/>
      <c r="O939" s="574"/>
      <c r="P939" s="574"/>
      <c r="Q939" s="574"/>
      <c r="R939" s="574"/>
      <c r="S939" s="574"/>
      <c r="T939" s="574"/>
      <c r="U939" s="574"/>
      <c r="V939" s="574"/>
      <c r="W939" s="860"/>
      <c r="X939" s="604"/>
      <c r="Y939" s="605"/>
      <c r="Z939" s="606"/>
      <c r="AA939" s="179"/>
    </row>
    <row r="940" spans="1:27" s="170" customFormat="1" ht="27" customHeight="1">
      <c r="A940" s="854"/>
      <c r="B940" s="479" t="s">
        <v>233</v>
      </c>
      <c r="C940" s="849" t="s">
        <v>903</v>
      </c>
      <c r="D940" s="715"/>
      <c r="E940" s="715"/>
      <c r="F940" s="715"/>
      <c r="G940" s="715"/>
      <c r="H940" s="715"/>
      <c r="I940" s="715"/>
      <c r="J940" s="715"/>
      <c r="K940" s="715"/>
      <c r="L940" s="715"/>
      <c r="M940" s="715"/>
      <c r="N940" s="715"/>
      <c r="O940" s="715"/>
      <c r="P940" s="715"/>
      <c r="Q940" s="715"/>
      <c r="R940" s="715"/>
      <c r="S940" s="715"/>
      <c r="T940" s="715"/>
      <c r="U940" s="715"/>
      <c r="V940" s="715"/>
      <c r="W940" s="716"/>
      <c r="X940" s="601"/>
      <c r="Y940" s="602"/>
      <c r="Z940" s="603"/>
      <c r="AA940" s="179"/>
    </row>
    <row r="941" spans="1:27" s="170" customFormat="1" ht="41.25" customHeight="1">
      <c r="A941" s="854"/>
      <c r="B941" s="379"/>
      <c r="C941" s="349" t="s">
        <v>893</v>
      </c>
      <c r="D941" s="850" t="s">
        <v>554</v>
      </c>
      <c r="E941" s="850"/>
      <c r="F941" s="850"/>
      <c r="G941" s="850"/>
      <c r="H941" s="850"/>
      <c r="I941" s="850"/>
      <c r="J941" s="850"/>
      <c r="K941" s="850"/>
      <c r="L941" s="850"/>
      <c r="M941" s="850"/>
      <c r="N941" s="850"/>
      <c r="O941" s="850"/>
      <c r="P941" s="850"/>
      <c r="Q941" s="850"/>
      <c r="R941" s="850"/>
      <c r="S941" s="850"/>
      <c r="T941" s="850"/>
      <c r="U941" s="850"/>
      <c r="V941" s="850"/>
      <c r="W941" s="851"/>
      <c r="X941" s="601"/>
      <c r="Y941" s="602"/>
      <c r="Z941" s="603"/>
      <c r="AA941" s="179"/>
    </row>
    <row r="942" spans="1:27" s="170" customFormat="1" ht="55.5" customHeight="1">
      <c r="A942" s="855"/>
      <c r="B942" s="369"/>
      <c r="C942" s="350" t="s">
        <v>894</v>
      </c>
      <c r="D942" s="852" t="s">
        <v>905</v>
      </c>
      <c r="E942" s="852"/>
      <c r="F942" s="852"/>
      <c r="G942" s="852"/>
      <c r="H942" s="852"/>
      <c r="I942" s="852"/>
      <c r="J942" s="852"/>
      <c r="K942" s="852"/>
      <c r="L942" s="852"/>
      <c r="M942" s="852"/>
      <c r="N942" s="852"/>
      <c r="O942" s="852"/>
      <c r="P942" s="852"/>
      <c r="Q942" s="852"/>
      <c r="R942" s="852"/>
      <c r="S942" s="852"/>
      <c r="T942" s="852"/>
      <c r="U942" s="852"/>
      <c r="V942" s="852"/>
      <c r="W942" s="853"/>
      <c r="X942" s="551"/>
      <c r="Y942" s="552"/>
      <c r="Z942" s="553"/>
      <c r="AA942" s="179"/>
    </row>
    <row r="943" spans="1:27" s="192" customFormat="1" ht="12.95" customHeight="1">
      <c r="A943" s="478"/>
      <c r="B943" s="478"/>
      <c r="C943" s="478"/>
      <c r="D943" s="478"/>
      <c r="E943" s="478"/>
      <c r="F943" s="478"/>
      <c r="G943" s="478"/>
      <c r="H943" s="478"/>
      <c r="I943" s="478"/>
      <c r="J943" s="478"/>
      <c r="K943" s="478"/>
      <c r="L943" s="478"/>
      <c r="M943" s="478"/>
      <c r="N943" s="478"/>
      <c r="O943" s="478"/>
      <c r="P943" s="478"/>
      <c r="Q943" s="478"/>
      <c r="R943" s="478"/>
      <c r="S943" s="478"/>
      <c r="T943" s="478"/>
      <c r="U943" s="478"/>
      <c r="V943" s="478"/>
      <c r="W943" s="478"/>
      <c r="X943" s="478"/>
      <c r="Y943" s="197"/>
      <c r="Z943" s="197"/>
      <c r="AA943" s="197"/>
    </row>
    <row r="944" spans="1:27" s="178" customFormat="1" ht="18" customHeight="1">
      <c r="A944" s="177" t="s">
        <v>990</v>
      </c>
      <c r="B944" s="194"/>
      <c r="C944" s="195"/>
      <c r="D944" s="195"/>
      <c r="E944" s="195"/>
      <c r="F944" s="195"/>
      <c r="G944" s="195"/>
      <c r="H944" s="195"/>
      <c r="I944" s="195"/>
      <c r="J944" s="196"/>
      <c r="K944" s="196"/>
      <c r="L944" s="196"/>
      <c r="M944" s="196"/>
      <c r="N944" s="196"/>
      <c r="O944" s="196"/>
      <c r="P944" s="196"/>
      <c r="Q944" s="196"/>
      <c r="R944" s="196"/>
      <c r="S944" s="196"/>
      <c r="T944" s="196"/>
      <c r="U944" s="196"/>
      <c r="V944" s="196"/>
      <c r="W944" s="196"/>
      <c r="X944" s="196"/>
      <c r="Y944" s="197"/>
      <c r="Z944" s="197"/>
      <c r="AA944" s="197"/>
    </row>
    <row r="945" spans="1:27" s="193" customFormat="1" ht="18" customHeight="1">
      <c r="A945" s="591" t="s">
        <v>540</v>
      </c>
      <c r="B945" s="592"/>
      <c r="C945" s="592"/>
      <c r="D945" s="592"/>
      <c r="E945" s="592"/>
      <c r="F945" s="592"/>
      <c r="G945" s="592"/>
      <c r="H945" s="592"/>
      <c r="I945" s="592"/>
      <c r="J945" s="592"/>
      <c r="K945" s="592"/>
      <c r="L945" s="592"/>
      <c r="M945" s="592"/>
      <c r="N945" s="592"/>
      <c r="O945" s="592"/>
      <c r="P945" s="592"/>
      <c r="Q945" s="592"/>
      <c r="R945" s="592"/>
      <c r="S945" s="592"/>
      <c r="T945" s="592"/>
      <c r="U945" s="592"/>
      <c r="V945" s="592"/>
      <c r="W945" s="592"/>
      <c r="X945" s="592"/>
      <c r="Y945" s="592"/>
      <c r="Z945" s="593"/>
    </row>
    <row r="946" spans="1:27" s="170" customFormat="1" ht="38.25" customHeight="1">
      <c r="A946" s="587" t="s">
        <v>217</v>
      </c>
      <c r="B946" s="520" t="s">
        <v>906</v>
      </c>
      <c r="C946" s="521"/>
      <c r="D946" s="521"/>
      <c r="E946" s="521"/>
      <c r="F946" s="521"/>
      <c r="G946" s="521"/>
      <c r="H946" s="521"/>
      <c r="I946" s="521"/>
      <c r="J946" s="521"/>
      <c r="K946" s="521"/>
      <c r="L946" s="521"/>
      <c r="M946" s="521"/>
      <c r="N946" s="521"/>
      <c r="O946" s="521"/>
      <c r="P946" s="521"/>
      <c r="Q946" s="521"/>
      <c r="R946" s="521"/>
      <c r="S946" s="521"/>
      <c r="T946" s="521"/>
      <c r="U946" s="521"/>
      <c r="V946" s="521"/>
      <c r="W946" s="522"/>
      <c r="X946" s="526"/>
      <c r="Y946" s="527"/>
      <c r="Z946" s="528"/>
      <c r="AA946" s="179"/>
    </row>
    <row r="947" spans="1:27" s="170" customFormat="1" ht="38.25" customHeight="1">
      <c r="A947" s="588"/>
      <c r="B947" s="523"/>
      <c r="C947" s="524"/>
      <c r="D947" s="524"/>
      <c r="E947" s="524"/>
      <c r="F947" s="524"/>
      <c r="G947" s="524"/>
      <c r="H947" s="524"/>
      <c r="I947" s="524"/>
      <c r="J947" s="524"/>
      <c r="K947" s="524"/>
      <c r="L947" s="524"/>
      <c r="M947" s="524"/>
      <c r="N947" s="524"/>
      <c r="O947" s="524"/>
      <c r="P947" s="524"/>
      <c r="Q947" s="524"/>
      <c r="R947" s="524"/>
      <c r="S947" s="524"/>
      <c r="T947" s="524"/>
      <c r="U947" s="524"/>
      <c r="V947" s="524"/>
      <c r="W947" s="525"/>
      <c r="X947" s="529"/>
      <c r="Y947" s="530"/>
      <c r="Z947" s="531"/>
      <c r="AA947" s="179"/>
    </row>
    <row r="948" spans="1:27" s="170" customFormat="1" ht="12" customHeight="1">
      <c r="A948" s="587" t="s">
        <v>239</v>
      </c>
      <c r="B948" s="520" t="s">
        <v>555</v>
      </c>
      <c r="C948" s="521"/>
      <c r="D948" s="521"/>
      <c r="E948" s="521"/>
      <c r="F948" s="521"/>
      <c r="G948" s="521"/>
      <c r="H948" s="521"/>
      <c r="I948" s="521"/>
      <c r="J948" s="521"/>
      <c r="K948" s="521"/>
      <c r="L948" s="521"/>
      <c r="M948" s="521"/>
      <c r="N948" s="521"/>
      <c r="O948" s="521"/>
      <c r="P948" s="521"/>
      <c r="Q948" s="521"/>
      <c r="R948" s="521"/>
      <c r="S948" s="521"/>
      <c r="T948" s="521"/>
      <c r="U948" s="521"/>
      <c r="V948" s="521"/>
      <c r="W948" s="522"/>
      <c r="X948" s="526"/>
      <c r="Y948" s="527"/>
      <c r="Z948" s="528"/>
      <c r="AA948" s="179"/>
    </row>
    <row r="949" spans="1:27" s="170" customFormat="1" ht="12" customHeight="1">
      <c r="A949" s="588"/>
      <c r="B949" s="523"/>
      <c r="C949" s="524"/>
      <c r="D949" s="524"/>
      <c r="E949" s="524"/>
      <c r="F949" s="524"/>
      <c r="G949" s="524"/>
      <c r="H949" s="524"/>
      <c r="I949" s="524"/>
      <c r="J949" s="524"/>
      <c r="K949" s="524"/>
      <c r="L949" s="524"/>
      <c r="M949" s="524"/>
      <c r="N949" s="524"/>
      <c r="O949" s="524"/>
      <c r="P949" s="524"/>
      <c r="Q949" s="524"/>
      <c r="R949" s="524"/>
      <c r="S949" s="524"/>
      <c r="T949" s="524"/>
      <c r="U949" s="524"/>
      <c r="V949" s="524"/>
      <c r="W949" s="525"/>
      <c r="X949" s="529"/>
      <c r="Y949" s="530"/>
      <c r="Z949" s="531"/>
      <c r="AA949" s="179"/>
    </row>
    <row r="950" spans="1:27" s="170" customFormat="1" ht="30" customHeight="1">
      <c r="A950" s="861" t="s">
        <v>483</v>
      </c>
      <c r="B950" s="521" t="s">
        <v>556</v>
      </c>
      <c r="C950" s="596"/>
      <c r="D950" s="596"/>
      <c r="E950" s="596"/>
      <c r="F950" s="596"/>
      <c r="G950" s="596"/>
      <c r="H950" s="596"/>
      <c r="I950" s="596"/>
      <c r="J950" s="596"/>
      <c r="K950" s="596"/>
      <c r="L950" s="596"/>
      <c r="M950" s="596"/>
      <c r="N950" s="596"/>
      <c r="O950" s="596"/>
      <c r="P950" s="596"/>
      <c r="Q950" s="596"/>
      <c r="R950" s="596"/>
      <c r="S950" s="596"/>
      <c r="T950" s="596"/>
      <c r="U950" s="596"/>
      <c r="V950" s="596"/>
      <c r="W950" s="597"/>
      <c r="X950" s="526"/>
      <c r="Y950" s="527"/>
      <c r="Z950" s="528"/>
      <c r="AA950" s="179"/>
    </row>
    <row r="951" spans="1:27" s="170" customFormat="1" ht="27" customHeight="1">
      <c r="A951" s="862"/>
      <c r="B951" s="344" t="s">
        <v>232</v>
      </c>
      <c r="C951" s="850" t="s">
        <v>557</v>
      </c>
      <c r="D951" s="856"/>
      <c r="E951" s="856"/>
      <c r="F951" s="856"/>
      <c r="G951" s="856"/>
      <c r="H951" s="856"/>
      <c r="I951" s="856"/>
      <c r="J951" s="856"/>
      <c r="K951" s="856"/>
      <c r="L951" s="856"/>
      <c r="M951" s="856"/>
      <c r="N951" s="856"/>
      <c r="O951" s="856"/>
      <c r="P951" s="856"/>
      <c r="Q951" s="856"/>
      <c r="R951" s="856"/>
      <c r="S951" s="856"/>
      <c r="T951" s="856"/>
      <c r="U951" s="856"/>
      <c r="V951" s="856"/>
      <c r="W951" s="857"/>
      <c r="X951" s="548"/>
      <c r="Y951" s="549"/>
      <c r="Z951" s="550"/>
      <c r="AA951" s="179"/>
    </row>
    <row r="952" spans="1:27" s="170" customFormat="1" ht="26.25" customHeight="1">
      <c r="A952" s="862"/>
      <c r="B952" s="344" t="s">
        <v>233</v>
      </c>
      <c r="C952" s="850" t="s">
        <v>558</v>
      </c>
      <c r="D952" s="856"/>
      <c r="E952" s="856"/>
      <c r="F952" s="856"/>
      <c r="G952" s="856"/>
      <c r="H952" s="856"/>
      <c r="I952" s="856"/>
      <c r="J952" s="856"/>
      <c r="K952" s="856"/>
      <c r="L952" s="856"/>
      <c r="M952" s="856"/>
      <c r="N952" s="856"/>
      <c r="O952" s="856"/>
      <c r="P952" s="856"/>
      <c r="Q952" s="856"/>
      <c r="R952" s="856"/>
      <c r="S952" s="856"/>
      <c r="T952" s="856"/>
      <c r="U952" s="856"/>
      <c r="V952" s="856"/>
      <c r="W952" s="857"/>
      <c r="X952" s="548"/>
      <c r="Y952" s="549"/>
      <c r="Z952" s="550"/>
      <c r="AA952" s="179"/>
    </row>
    <row r="953" spans="1:27" s="170" customFormat="1" ht="23.25" customHeight="1">
      <c r="A953" s="863"/>
      <c r="B953" s="469" t="s">
        <v>235</v>
      </c>
      <c r="C953" s="864" t="s">
        <v>559</v>
      </c>
      <c r="D953" s="864"/>
      <c r="E953" s="864"/>
      <c r="F953" s="864"/>
      <c r="G953" s="864"/>
      <c r="H953" s="864"/>
      <c r="I953" s="864"/>
      <c r="J953" s="864"/>
      <c r="K953" s="864"/>
      <c r="L953" s="864"/>
      <c r="M953" s="864"/>
      <c r="N953" s="864"/>
      <c r="O953" s="864"/>
      <c r="P953" s="864"/>
      <c r="Q953" s="864"/>
      <c r="R953" s="864"/>
      <c r="S953" s="864"/>
      <c r="T953" s="864"/>
      <c r="U953" s="864"/>
      <c r="V953" s="864"/>
      <c r="W953" s="865"/>
      <c r="X953" s="551"/>
      <c r="Y953" s="552"/>
      <c r="Z953" s="553"/>
      <c r="AA953" s="179"/>
    </row>
    <row r="954" spans="1:27" s="170" customFormat="1" ht="18" customHeight="1">
      <c r="A954" s="594" t="s">
        <v>485</v>
      </c>
      <c r="B954" s="520" t="s">
        <v>907</v>
      </c>
      <c r="C954" s="596"/>
      <c r="D954" s="596"/>
      <c r="E954" s="596"/>
      <c r="F954" s="596"/>
      <c r="G954" s="596"/>
      <c r="H954" s="596"/>
      <c r="I954" s="596"/>
      <c r="J954" s="596"/>
      <c r="K954" s="596"/>
      <c r="L954" s="596"/>
      <c r="M954" s="596"/>
      <c r="N954" s="596"/>
      <c r="O954" s="596"/>
      <c r="P954" s="596"/>
      <c r="Q954" s="596"/>
      <c r="R954" s="596"/>
      <c r="S954" s="596"/>
      <c r="T954" s="596"/>
      <c r="U954" s="596"/>
      <c r="V954" s="596"/>
      <c r="W954" s="597"/>
      <c r="X954" s="839"/>
      <c r="Y954" s="840"/>
      <c r="Z954" s="841"/>
      <c r="AA954" s="179"/>
    </row>
    <row r="955" spans="1:27" s="170" customFormat="1" ht="18" customHeight="1">
      <c r="A955" s="590"/>
      <c r="B955" s="836"/>
      <c r="C955" s="837"/>
      <c r="D955" s="837"/>
      <c r="E955" s="837"/>
      <c r="F955" s="837"/>
      <c r="G955" s="837"/>
      <c r="H955" s="837"/>
      <c r="I955" s="837"/>
      <c r="J955" s="837"/>
      <c r="K955" s="837"/>
      <c r="L955" s="837"/>
      <c r="M955" s="837"/>
      <c r="N955" s="837"/>
      <c r="O955" s="837"/>
      <c r="P955" s="837"/>
      <c r="Q955" s="837"/>
      <c r="R955" s="837"/>
      <c r="S955" s="837"/>
      <c r="T955" s="837"/>
      <c r="U955" s="837"/>
      <c r="V955" s="837"/>
      <c r="W955" s="838"/>
      <c r="X955" s="842"/>
      <c r="Y955" s="843"/>
      <c r="Z955" s="844"/>
      <c r="AA955" s="179"/>
    </row>
    <row r="956" spans="1:27" s="170" customFormat="1" ht="17.25" customHeight="1">
      <c r="A956" s="594" t="s">
        <v>526</v>
      </c>
      <c r="B956" s="520" t="s">
        <v>908</v>
      </c>
      <c r="C956" s="596"/>
      <c r="D956" s="596"/>
      <c r="E956" s="596"/>
      <c r="F956" s="596"/>
      <c r="G956" s="596"/>
      <c r="H956" s="596"/>
      <c r="I956" s="596"/>
      <c r="J956" s="596"/>
      <c r="K956" s="596"/>
      <c r="L956" s="596"/>
      <c r="M956" s="596"/>
      <c r="N956" s="596"/>
      <c r="O956" s="596"/>
      <c r="P956" s="596"/>
      <c r="Q956" s="596"/>
      <c r="R956" s="596"/>
      <c r="S956" s="596"/>
      <c r="T956" s="596"/>
      <c r="U956" s="596"/>
      <c r="V956" s="596"/>
      <c r="W956" s="597"/>
      <c r="X956" s="839"/>
      <c r="Y956" s="840"/>
      <c r="Z956" s="841"/>
      <c r="AA956" s="179"/>
    </row>
    <row r="957" spans="1:27" s="170" customFormat="1" ht="17.25" customHeight="1">
      <c r="A957" s="590"/>
      <c r="B957" s="836"/>
      <c r="C957" s="837"/>
      <c r="D957" s="837"/>
      <c r="E957" s="837"/>
      <c r="F957" s="837"/>
      <c r="G957" s="837"/>
      <c r="H957" s="837"/>
      <c r="I957" s="837"/>
      <c r="J957" s="837"/>
      <c r="K957" s="837"/>
      <c r="L957" s="837"/>
      <c r="M957" s="837"/>
      <c r="N957" s="837"/>
      <c r="O957" s="837"/>
      <c r="P957" s="837"/>
      <c r="Q957" s="837"/>
      <c r="R957" s="837"/>
      <c r="S957" s="837"/>
      <c r="T957" s="837"/>
      <c r="U957" s="837"/>
      <c r="V957" s="837"/>
      <c r="W957" s="838"/>
      <c r="X957" s="842"/>
      <c r="Y957" s="843"/>
      <c r="Z957" s="844"/>
      <c r="AA957" s="179"/>
    </row>
    <row r="958" spans="1:27" s="170" customFormat="1" ht="23.25" customHeight="1">
      <c r="A958" s="587" t="s">
        <v>282</v>
      </c>
      <c r="B958" s="520" t="s">
        <v>910</v>
      </c>
      <c r="C958" s="521"/>
      <c r="D958" s="521"/>
      <c r="E958" s="521"/>
      <c r="F958" s="521"/>
      <c r="G958" s="521"/>
      <c r="H958" s="521"/>
      <c r="I958" s="521"/>
      <c r="J958" s="521"/>
      <c r="K958" s="521"/>
      <c r="L958" s="521"/>
      <c r="M958" s="521"/>
      <c r="N958" s="521"/>
      <c r="O958" s="521"/>
      <c r="P958" s="521"/>
      <c r="Q958" s="521"/>
      <c r="R958" s="521"/>
      <c r="S958" s="521"/>
      <c r="T958" s="521"/>
      <c r="U958" s="521"/>
      <c r="V958" s="521"/>
      <c r="W958" s="522"/>
      <c r="X958" s="526"/>
      <c r="Y958" s="527"/>
      <c r="Z958" s="528"/>
      <c r="AA958" s="179"/>
    </row>
    <row r="959" spans="1:27" s="170" customFormat="1" ht="23.25" customHeight="1">
      <c r="A959" s="588"/>
      <c r="B959" s="523"/>
      <c r="C959" s="524"/>
      <c r="D959" s="524"/>
      <c r="E959" s="524"/>
      <c r="F959" s="524"/>
      <c r="G959" s="524"/>
      <c r="H959" s="524"/>
      <c r="I959" s="524"/>
      <c r="J959" s="524"/>
      <c r="K959" s="524"/>
      <c r="L959" s="524"/>
      <c r="M959" s="524"/>
      <c r="N959" s="524"/>
      <c r="O959" s="524"/>
      <c r="P959" s="524"/>
      <c r="Q959" s="524"/>
      <c r="R959" s="524"/>
      <c r="S959" s="524"/>
      <c r="T959" s="524"/>
      <c r="U959" s="524"/>
      <c r="V959" s="524"/>
      <c r="W959" s="525"/>
      <c r="X959" s="529"/>
      <c r="Y959" s="530"/>
      <c r="Z959" s="531"/>
      <c r="AA959" s="179"/>
    </row>
    <row r="960" spans="1:27" s="170" customFormat="1" ht="20.25" customHeight="1">
      <c r="A960" s="587" t="s">
        <v>284</v>
      </c>
      <c r="B960" s="520" t="s">
        <v>911</v>
      </c>
      <c r="C960" s="521"/>
      <c r="D960" s="521"/>
      <c r="E960" s="521"/>
      <c r="F960" s="521"/>
      <c r="G960" s="521"/>
      <c r="H960" s="521"/>
      <c r="I960" s="521"/>
      <c r="J960" s="521"/>
      <c r="K960" s="521"/>
      <c r="L960" s="521"/>
      <c r="M960" s="521"/>
      <c r="N960" s="521"/>
      <c r="O960" s="521"/>
      <c r="P960" s="521"/>
      <c r="Q960" s="521"/>
      <c r="R960" s="521"/>
      <c r="S960" s="521"/>
      <c r="T960" s="521"/>
      <c r="U960" s="521"/>
      <c r="V960" s="521"/>
      <c r="W960" s="522"/>
      <c r="X960" s="526"/>
      <c r="Y960" s="527"/>
      <c r="Z960" s="528"/>
      <c r="AA960" s="179"/>
    </row>
    <row r="961" spans="1:27" s="170" customFormat="1" ht="20.25" customHeight="1">
      <c r="A961" s="588"/>
      <c r="B961" s="523"/>
      <c r="C961" s="524"/>
      <c r="D961" s="524"/>
      <c r="E961" s="524"/>
      <c r="F961" s="524"/>
      <c r="G961" s="524"/>
      <c r="H961" s="524"/>
      <c r="I961" s="524"/>
      <c r="J961" s="524"/>
      <c r="K961" s="524"/>
      <c r="L961" s="524"/>
      <c r="M961" s="524"/>
      <c r="N961" s="524"/>
      <c r="O961" s="524"/>
      <c r="P961" s="524"/>
      <c r="Q961" s="524"/>
      <c r="R961" s="524"/>
      <c r="S961" s="524"/>
      <c r="T961" s="524"/>
      <c r="U961" s="524"/>
      <c r="V961" s="524"/>
      <c r="W961" s="525"/>
      <c r="X961" s="529"/>
      <c r="Y961" s="530"/>
      <c r="Z961" s="531"/>
      <c r="AA961" s="179"/>
    </row>
    <row r="962" spans="1:27" s="170" customFormat="1" ht="15.75" customHeight="1">
      <c r="A962" s="587" t="s">
        <v>286</v>
      </c>
      <c r="B962" s="520" t="s">
        <v>912</v>
      </c>
      <c r="C962" s="521"/>
      <c r="D962" s="521"/>
      <c r="E962" s="521"/>
      <c r="F962" s="521"/>
      <c r="G962" s="521"/>
      <c r="H962" s="521"/>
      <c r="I962" s="521"/>
      <c r="J962" s="521"/>
      <c r="K962" s="521"/>
      <c r="L962" s="521"/>
      <c r="M962" s="521"/>
      <c r="N962" s="521"/>
      <c r="O962" s="521"/>
      <c r="P962" s="521"/>
      <c r="Q962" s="521"/>
      <c r="R962" s="521"/>
      <c r="S962" s="521"/>
      <c r="T962" s="521"/>
      <c r="U962" s="521"/>
      <c r="V962" s="521"/>
      <c r="W962" s="522"/>
      <c r="X962" s="526"/>
      <c r="Y962" s="527"/>
      <c r="Z962" s="528"/>
      <c r="AA962" s="179"/>
    </row>
    <row r="963" spans="1:27" s="170" customFormat="1" ht="15.75" customHeight="1">
      <c r="A963" s="588"/>
      <c r="B963" s="523"/>
      <c r="C963" s="524"/>
      <c r="D963" s="524"/>
      <c r="E963" s="524"/>
      <c r="F963" s="524"/>
      <c r="G963" s="524"/>
      <c r="H963" s="524"/>
      <c r="I963" s="524"/>
      <c r="J963" s="524"/>
      <c r="K963" s="524"/>
      <c r="L963" s="524"/>
      <c r="M963" s="524"/>
      <c r="N963" s="524"/>
      <c r="O963" s="524"/>
      <c r="P963" s="524"/>
      <c r="Q963" s="524"/>
      <c r="R963" s="524"/>
      <c r="S963" s="524"/>
      <c r="T963" s="524"/>
      <c r="U963" s="524"/>
      <c r="V963" s="524"/>
      <c r="W963" s="525"/>
      <c r="X963" s="529"/>
      <c r="Y963" s="530"/>
      <c r="Z963" s="531"/>
      <c r="AA963" s="179"/>
    </row>
    <row r="964" spans="1:27" s="170" customFormat="1" ht="18" customHeight="1">
      <c r="A964" s="587" t="s">
        <v>341</v>
      </c>
      <c r="B964" s="520" t="s">
        <v>560</v>
      </c>
      <c r="C964" s="521"/>
      <c r="D964" s="521"/>
      <c r="E964" s="521"/>
      <c r="F964" s="521"/>
      <c r="G964" s="521"/>
      <c r="H964" s="521"/>
      <c r="I964" s="521"/>
      <c r="J964" s="521"/>
      <c r="K964" s="521"/>
      <c r="L964" s="521"/>
      <c r="M964" s="521"/>
      <c r="N964" s="521"/>
      <c r="O964" s="521"/>
      <c r="P964" s="521"/>
      <c r="Q964" s="521"/>
      <c r="R964" s="521"/>
      <c r="S964" s="521"/>
      <c r="T964" s="521"/>
      <c r="U964" s="521"/>
      <c r="V964" s="521"/>
      <c r="W964" s="522"/>
      <c r="X964" s="526"/>
      <c r="Y964" s="527"/>
      <c r="Z964" s="528"/>
      <c r="AA964" s="179"/>
    </row>
    <row r="965" spans="1:27" s="170" customFormat="1" ht="18" customHeight="1">
      <c r="A965" s="588"/>
      <c r="B965" s="523"/>
      <c r="C965" s="524"/>
      <c r="D965" s="524"/>
      <c r="E965" s="524"/>
      <c r="F965" s="524"/>
      <c r="G965" s="524"/>
      <c r="H965" s="524"/>
      <c r="I965" s="524"/>
      <c r="J965" s="524"/>
      <c r="K965" s="524"/>
      <c r="L965" s="524"/>
      <c r="M965" s="524"/>
      <c r="N965" s="524"/>
      <c r="O965" s="524"/>
      <c r="P965" s="524"/>
      <c r="Q965" s="524"/>
      <c r="R965" s="524"/>
      <c r="S965" s="524"/>
      <c r="T965" s="524"/>
      <c r="U965" s="524"/>
      <c r="V965" s="524"/>
      <c r="W965" s="525"/>
      <c r="X965" s="529"/>
      <c r="Y965" s="530"/>
      <c r="Z965" s="531"/>
      <c r="AA965" s="179"/>
    </row>
    <row r="966" spans="1:27" s="170" customFormat="1" ht="13.5" customHeight="1">
      <c r="A966" s="587" t="s">
        <v>349</v>
      </c>
      <c r="B966" s="520" t="s">
        <v>561</v>
      </c>
      <c r="C966" s="521"/>
      <c r="D966" s="521"/>
      <c r="E966" s="521"/>
      <c r="F966" s="521"/>
      <c r="G966" s="521"/>
      <c r="H966" s="521"/>
      <c r="I966" s="521"/>
      <c r="J966" s="521"/>
      <c r="K966" s="521"/>
      <c r="L966" s="521"/>
      <c r="M966" s="521"/>
      <c r="N966" s="521"/>
      <c r="O966" s="521"/>
      <c r="P966" s="521"/>
      <c r="Q966" s="521"/>
      <c r="R966" s="521"/>
      <c r="S966" s="521"/>
      <c r="T966" s="521"/>
      <c r="U966" s="521"/>
      <c r="V966" s="521"/>
      <c r="W966" s="522"/>
      <c r="X966" s="526"/>
      <c r="Y966" s="527"/>
      <c r="Z966" s="528"/>
      <c r="AA966" s="179"/>
    </row>
    <row r="967" spans="1:27" s="170" customFormat="1" ht="13.5" customHeight="1">
      <c r="A967" s="588"/>
      <c r="B967" s="523"/>
      <c r="C967" s="524"/>
      <c r="D967" s="524"/>
      <c r="E967" s="524"/>
      <c r="F967" s="524"/>
      <c r="G967" s="524"/>
      <c r="H967" s="524"/>
      <c r="I967" s="524"/>
      <c r="J967" s="524"/>
      <c r="K967" s="524"/>
      <c r="L967" s="524"/>
      <c r="M967" s="524"/>
      <c r="N967" s="524"/>
      <c r="O967" s="524"/>
      <c r="P967" s="524"/>
      <c r="Q967" s="524"/>
      <c r="R967" s="524"/>
      <c r="S967" s="524"/>
      <c r="T967" s="524"/>
      <c r="U967" s="524"/>
      <c r="V967" s="524"/>
      <c r="W967" s="525"/>
      <c r="X967" s="529"/>
      <c r="Y967" s="530"/>
      <c r="Z967" s="531"/>
      <c r="AA967" s="179"/>
    </row>
    <row r="968" spans="1:27" s="170" customFormat="1" ht="23.25" customHeight="1">
      <c r="A968" s="587" t="s">
        <v>498</v>
      </c>
      <c r="B968" s="520" t="s">
        <v>562</v>
      </c>
      <c r="C968" s="521"/>
      <c r="D968" s="521"/>
      <c r="E968" s="521"/>
      <c r="F968" s="521"/>
      <c r="G968" s="521"/>
      <c r="H968" s="521"/>
      <c r="I968" s="521"/>
      <c r="J968" s="521"/>
      <c r="K968" s="521"/>
      <c r="L968" s="521"/>
      <c r="M968" s="521"/>
      <c r="N968" s="521"/>
      <c r="O968" s="521"/>
      <c r="P968" s="521"/>
      <c r="Q968" s="521"/>
      <c r="R968" s="521"/>
      <c r="S968" s="521"/>
      <c r="T968" s="521"/>
      <c r="U968" s="521"/>
      <c r="V968" s="521"/>
      <c r="W968" s="522"/>
      <c r="X968" s="526"/>
      <c r="Y968" s="527"/>
      <c r="Z968" s="528"/>
      <c r="AA968" s="179"/>
    </row>
    <row r="969" spans="1:27" s="170" customFormat="1" ht="23.25" customHeight="1">
      <c r="A969" s="588"/>
      <c r="B969" s="523"/>
      <c r="C969" s="524"/>
      <c r="D969" s="524"/>
      <c r="E969" s="524"/>
      <c r="F969" s="524"/>
      <c r="G969" s="524"/>
      <c r="H969" s="524"/>
      <c r="I969" s="524"/>
      <c r="J969" s="524"/>
      <c r="K969" s="524"/>
      <c r="L969" s="524"/>
      <c r="M969" s="524"/>
      <c r="N969" s="524"/>
      <c r="O969" s="524"/>
      <c r="P969" s="524"/>
      <c r="Q969" s="524"/>
      <c r="R969" s="524"/>
      <c r="S969" s="524"/>
      <c r="T969" s="524"/>
      <c r="U969" s="524"/>
      <c r="V969" s="524"/>
      <c r="W969" s="525"/>
      <c r="X969" s="529"/>
      <c r="Y969" s="530"/>
      <c r="Z969" s="531"/>
      <c r="AA969" s="179"/>
    </row>
    <row r="970" spans="1:27" s="170" customFormat="1" ht="59.25" customHeight="1">
      <c r="A970" s="594" t="s">
        <v>736</v>
      </c>
      <c r="B970" s="521" t="s">
        <v>563</v>
      </c>
      <c r="C970" s="596"/>
      <c r="D970" s="596"/>
      <c r="E970" s="596"/>
      <c r="F970" s="596"/>
      <c r="G970" s="596"/>
      <c r="H970" s="596"/>
      <c r="I970" s="596"/>
      <c r="J970" s="596"/>
      <c r="K970" s="596"/>
      <c r="L970" s="596"/>
      <c r="M970" s="596"/>
      <c r="N970" s="596"/>
      <c r="O970" s="596"/>
      <c r="P970" s="596"/>
      <c r="Q970" s="596"/>
      <c r="R970" s="596"/>
      <c r="S970" s="596"/>
      <c r="T970" s="596"/>
      <c r="U970" s="596"/>
      <c r="V970" s="596"/>
      <c r="W970" s="597"/>
      <c r="X970" s="526"/>
      <c r="Y970" s="527"/>
      <c r="Z970" s="528"/>
      <c r="AA970" s="179"/>
    </row>
    <row r="971" spans="1:27" s="170" customFormat="1" ht="19.5" customHeight="1">
      <c r="A971" s="595"/>
      <c r="B971" s="487" t="s">
        <v>232</v>
      </c>
      <c r="C971" s="582" t="s">
        <v>564</v>
      </c>
      <c r="D971" s="583"/>
      <c r="E971" s="583"/>
      <c r="F971" s="583"/>
      <c r="G971" s="583"/>
      <c r="H971" s="583"/>
      <c r="I971" s="583"/>
      <c r="J971" s="583"/>
      <c r="K971" s="583"/>
      <c r="L971" s="583"/>
      <c r="M971" s="583"/>
      <c r="N971" s="583"/>
      <c r="O971" s="583"/>
      <c r="P971" s="583"/>
      <c r="Q971" s="583"/>
      <c r="R971" s="583"/>
      <c r="S971" s="583"/>
      <c r="T971" s="583"/>
      <c r="U971" s="583"/>
      <c r="V971" s="583"/>
      <c r="W971" s="584"/>
      <c r="X971" s="548"/>
      <c r="Y971" s="549"/>
      <c r="Z971" s="550"/>
      <c r="AA971" s="179"/>
    </row>
    <row r="972" spans="1:27" s="170" customFormat="1" ht="19.5" customHeight="1">
      <c r="A972" s="590"/>
      <c r="B972" s="369" t="s">
        <v>233</v>
      </c>
      <c r="C972" s="585" t="s">
        <v>565</v>
      </c>
      <c r="D972" s="585"/>
      <c r="E972" s="585"/>
      <c r="F972" s="585"/>
      <c r="G972" s="585"/>
      <c r="H972" s="585"/>
      <c r="I972" s="585"/>
      <c r="J972" s="585"/>
      <c r="K972" s="585"/>
      <c r="L972" s="585"/>
      <c r="M972" s="585"/>
      <c r="N972" s="585"/>
      <c r="O972" s="585"/>
      <c r="P972" s="585"/>
      <c r="Q972" s="585"/>
      <c r="R972" s="585"/>
      <c r="S972" s="585"/>
      <c r="T972" s="585"/>
      <c r="U972" s="585"/>
      <c r="V972" s="585"/>
      <c r="W972" s="586"/>
      <c r="X972" s="551"/>
      <c r="Y972" s="552"/>
      <c r="Z972" s="553"/>
      <c r="AA972" s="179"/>
    </row>
    <row r="973" spans="1:27" s="170" customFormat="1" ht="15.75" customHeight="1">
      <c r="A973" s="589" t="s">
        <v>500</v>
      </c>
      <c r="B973" s="520" t="s">
        <v>491</v>
      </c>
      <c r="C973" s="521"/>
      <c r="D973" s="521"/>
      <c r="E973" s="521"/>
      <c r="F973" s="521"/>
      <c r="G973" s="521"/>
      <c r="H973" s="521"/>
      <c r="I973" s="521"/>
      <c r="J973" s="521"/>
      <c r="K973" s="521"/>
      <c r="L973" s="521"/>
      <c r="M973" s="521"/>
      <c r="N973" s="521"/>
      <c r="O973" s="521"/>
      <c r="P973" s="521"/>
      <c r="Q973" s="521"/>
      <c r="R973" s="521"/>
      <c r="S973" s="521"/>
      <c r="T973" s="521"/>
      <c r="U973" s="521"/>
      <c r="V973" s="521"/>
      <c r="W973" s="522"/>
      <c r="X973" s="526"/>
      <c r="Y973" s="527"/>
      <c r="Z973" s="528"/>
      <c r="AA973" s="179"/>
    </row>
    <row r="974" spans="1:27" s="170" customFormat="1" ht="15.75" customHeight="1">
      <c r="A974" s="590"/>
      <c r="B974" s="523"/>
      <c r="C974" s="524"/>
      <c r="D974" s="524"/>
      <c r="E974" s="524"/>
      <c r="F974" s="524"/>
      <c r="G974" s="524"/>
      <c r="H974" s="524"/>
      <c r="I974" s="524"/>
      <c r="J974" s="524"/>
      <c r="K974" s="524"/>
      <c r="L974" s="524"/>
      <c r="M974" s="524"/>
      <c r="N974" s="524"/>
      <c r="O974" s="524"/>
      <c r="P974" s="524"/>
      <c r="Q974" s="524"/>
      <c r="R974" s="524"/>
      <c r="S974" s="524"/>
      <c r="T974" s="524"/>
      <c r="U974" s="524"/>
      <c r="V974" s="524"/>
      <c r="W974" s="525"/>
      <c r="X974" s="529"/>
      <c r="Y974" s="530"/>
      <c r="Z974" s="531"/>
      <c r="AA974" s="179"/>
    </row>
    <row r="975" spans="1:27" s="193" customFormat="1" ht="18" customHeight="1">
      <c r="A975" s="591" t="s">
        <v>551</v>
      </c>
      <c r="B975" s="592"/>
      <c r="C975" s="592"/>
      <c r="D975" s="592"/>
      <c r="E975" s="592"/>
      <c r="F975" s="592"/>
      <c r="G975" s="592"/>
      <c r="H975" s="592"/>
      <c r="I975" s="592"/>
      <c r="J975" s="592"/>
      <c r="K975" s="592"/>
      <c r="L975" s="592"/>
      <c r="M975" s="592"/>
      <c r="N975" s="592"/>
      <c r="O975" s="592"/>
      <c r="P975" s="592"/>
      <c r="Q975" s="592"/>
      <c r="R975" s="592"/>
      <c r="S975" s="592"/>
      <c r="T975" s="592"/>
      <c r="U975" s="592"/>
      <c r="V975" s="592"/>
      <c r="W975" s="592"/>
      <c r="X975" s="592"/>
      <c r="Y975" s="592"/>
      <c r="Z975" s="593"/>
    </row>
    <row r="976" spans="1:27" s="170" customFormat="1" ht="24" customHeight="1">
      <c r="A976" s="587" t="s">
        <v>501</v>
      </c>
      <c r="B976" s="520" t="s">
        <v>909</v>
      </c>
      <c r="C976" s="521"/>
      <c r="D976" s="521"/>
      <c r="E976" s="521"/>
      <c r="F976" s="521"/>
      <c r="G976" s="521"/>
      <c r="H976" s="521"/>
      <c r="I976" s="521"/>
      <c r="J976" s="521"/>
      <c r="K976" s="521"/>
      <c r="L976" s="521"/>
      <c r="M976" s="521"/>
      <c r="N976" s="521"/>
      <c r="O976" s="521"/>
      <c r="P976" s="521"/>
      <c r="Q976" s="521"/>
      <c r="R976" s="521"/>
      <c r="S976" s="521"/>
      <c r="T976" s="521"/>
      <c r="U976" s="521"/>
      <c r="V976" s="521"/>
      <c r="W976" s="522"/>
      <c r="X976" s="526"/>
      <c r="Y976" s="527"/>
      <c r="Z976" s="528"/>
      <c r="AA976" s="179"/>
    </row>
    <row r="977" spans="1:27" s="170" customFormat="1" ht="24" customHeight="1">
      <c r="A977" s="588"/>
      <c r="B977" s="523"/>
      <c r="C977" s="524"/>
      <c r="D977" s="524"/>
      <c r="E977" s="524"/>
      <c r="F977" s="524"/>
      <c r="G977" s="524"/>
      <c r="H977" s="524"/>
      <c r="I977" s="524"/>
      <c r="J977" s="524"/>
      <c r="K977" s="524"/>
      <c r="L977" s="524"/>
      <c r="M977" s="524"/>
      <c r="N977" s="524"/>
      <c r="O977" s="524"/>
      <c r="P977" s="524"/>
      <c r="Q977" s="524"/>
      <c r="R977" s="524"/>
      <c r="S977" s="524"/>
      <c r="T977" s="524"/>
      <c r="U977" s="524"/>
      <c r="V977" s="524"/>
      <c r="W977" s="525"/>
      <c r="X977" s="529"/>
      <c r="Y977" s="530"/>
      <c r="Z977" s="531"/>
      <c r="AA977" s="179"/>
    </row>
    <row r="978" spans="1:27" s="192" customFormat="1" ht="12.95" customHeight="1">
      <c r="A978" s="478"/>
      <c r="B978" s="478"/>
      <c r="C978" s="478"/>
      <c r="D978" s="478"/>
      <c r="E978" s="478"/>
      <c r="F978" s="478"/>
      <c r="G978" s="478"/>
      <c r="H978" s="478"/>
      <c r="I978" s="478"/>
      <c r="J978" s="478"/>
      <c r="K978" s="478"/>
      <c r="L978" s="478"/>
      <c r="M978" s="478"/>
      <c r="N978" s="478"/>
      <c r="O978" s="478"/>
      <c r="P978" s="478"/>
      <c r="Q978" s="478"/>
      <c r="R978" s="478"/>
      <c r="S978" s="478"/>
      <c r="T978" s="478"/>
      <c r="U978" s="478"/>
      <c r="V978" s="478"/>
      <c r="W978" s="478"/>
      <c r="X978" s="478"/>
      <c r="Y978" s="197"/>
      <c r="Z978" s="197"/>
      <c r="AA978" s="197"/>
    </row>
    <row r="979" spans="1:27" s="178" customFormat="1" ht="18" customHeight="1">
      <c r="A979" s="177" t="s">
        <v>566</v>
      </c>
      <c r="B979" s="194"/>
      <c r="C979" s="195"/>
      <c r="D979" s="195"/>
      <c r="E979" s="195"/>
      <c r="F979" s="195"/>
      <c r="G979" s="195"/>
      <c r="H979" s="195"/>
      <c r="I979" s="195"/>
      <c r="J979" s="196"/>
      <c r="K979" s="196"/>
      <c r="L979" s="196"/>
      <c r="M979" s="196"/>
      <c r="N979" s="196"/>
      <c r="O979" s="196"/>
      <c r="P979" s="196"/>
      <c r="Q979" s="196"/>
      <c r="R979" s="196"/>
      <c r="S979" s="196"/>
      <c r="T979" s="196"/>
      <c r="U979" s="196"/>
      <c r="V979" s="196"/>
      <c r="W979" s="196"/>
      <c r="X979" s="196"/>
      <c r="Y979" s="197"/>
      <c r="Z979" s="197"/>
      <c r="AA979" s="197"/>
    </row>
    <row r="980" spans="1:27" s="170" customFormat="1" ht="15.75" customHeight="1">
      <c r="A980" s="554" t="s">
        <v>217</v>
      </c>
      <c r="B980" s="565" t="s">
        <v>913</v>
      </c>
      <c r="C980" s="566"/>
      <c r="D980" s="566"/>
      <c r="E980" s="566"/>
      <c r="F980" s="566"/>
      <c r="G980" s="566"/>
      <c r="H980" s="566"/>
      <c r="I980" s="566"/>
      <c r="J980" s="566"/>
      <c r="K980" s="566"/>
      <c r="L980" s="566"/>
      <c r="M980" s="566"/>
      <c r="N980" s="566"/>
      <c r="O980" s="566"/>
      <c r="P980" s="566"/>
      <c r="Q980" s="566"/>
      <c r="R980" s="566"/>
      <c r="S980" s="566"/>
      <c r="T980" s="566"/>
      <c r="U980" s="566"/>
      <c r="V980" s="566"/>
      <c r="W980" s="567"/>
      <c r="X980" s="526"/>
      <c r="Y980" s="527"/>
      <c r="Z980" s="528"/>
      <c r="AA980" s="179"/>
    </row>
    <row r="981" spans="1:27" s="170" customFormat="1" ht="15.75" customHeight="1">
      <c r="A981" s="554"/>
      <c r="B981" s="568"/>
      <c r="C981" s="569"/>
      <c r="D981" s="569"/>
      <c r="E981" s="569"/>
      <c r="F981" s="569"/>
      <c r="G981" s="569"/>
      <c r="H981" s="569"/>
      <c r="I981" s="569"/>
      <c r="J981" s="569"/>
      <c r="K981" s="569"/>
      <c r="L981" s="569"/>
      <c r="M981" s="569"/>
      <c r="N981" s="569"/>
      <c r="O981" s="569"/>
      <c r="P981" s="569"/>
      <c r="Q981" s="569"/>
      <c r="R981" s="569"/>
      <c r="S981" s="569"/>
      <c r="T981" s="569"/>
      <c r="U981" s="569"/>
      <c r="V981" s="569"/>
      <c r="W981" s="570"/>
      <c r="X981" s="529"/>
      <c r="Y981" s="530"/>
      <c r="Z981" s="531"/>
      <c r="AA981" s="179"/>
    </row>
    <row r="982" spans="1:27" s="170" customFormat="1" ht="15.75" customHeight="1">
      <c r="A982" s="554" t="s">
        <v>239</v>
      </c>
      <c r="B982" s="565" t="s">
        <v>991</v>
      </c>
      <c r="C982" s="566"/>
      <c r="D982" s="566"/>
      <c r="E982" s="566"/>
      <c r="F982" s="566"/>
      <c r="G982" s="566"/>
      <c r="H982" s="566"/>
      <c r="I982" s="566"/>
      <c r="J982" s="566"/>
      <c r="K982" s="566"/>
      <c r="L982" s="566"/>
      <c r="M982" s="566"/>
      <c r="N982" s="566"/>
      <c r="O982" s="566"/>
      <c r="P982" s="566"/>
      <c r="Q982" s="566"/>
      <c r="R982" s="566"/>
      <c r="S982" s="566"/>
      <c r="T982" s="566"/>
      <c r="U982" s="566"/>
      <c r="V982" s="566"/>
      <c r="W982" s="567"/>
      <c r="X982" s="526"/>
      <c r="Y982" s="527"/>
      <c r="Z982" s="528"/>
      <c r="AA982" s="179"/>
    </row>
    <row r="983" spans="1:27" s="170" customFormat="1" ht="15.75" customHeight="1">
      <c r="A983" s="554"/>
      <c r="B983" s="568"/>
      <c r="C983" s="569"/>
      <c r="D983" s="569"/>
      <c r="E983" s="569"/>
      <c r="F983" s="569"/>
      <c r="G983" s="569"/>
      <c r="H983" s="569"/>
      <c r="I983" s="569"/>
      <c r="J983" s="569"/>
      <c r="K983" s="569"/>
      <c r="L983" s="569"/>
      <c r="M983" s="569"/>
      <c r="N983" s="569"/>
      <c r="O983" s="569"/>
      <c r="P983" s="569"/>
      <c r="Q983" s="569"/>
      <c r="R983" s="569"/>
      <c r="S983" s="569"/>
      <c r="T983" s="569"/>
      <c r="U983" s="569"/>
      <c r="V983" s="569"/>
      <c r="W983" s="570"/>
      <c r="X983" s="529"/>
      <c r="Y983" s="530"/>
      <c r="Z983" s="531"/>
      <c r="AA983" s="179"/>
    </row>
    <row r="984" spans="1:27" s="170" customFormat="1" ht="42.75" customHeight="1">
      <c r="A984" s="555" t="s">
        <v>483</v>
      </c>
      <c r="B984" s="571" t="s">
        <v>567</v>
      </c>
      <c r="C984" s="572"/>
      <c r="D984" s="572"/>
      <c r="E984" s="572"/>
      <c r="F984" s="572"/>
      <c r="G984" s="572"/>
      <c r="H984" s="572"/>
      <c r="I984" s="572"/>
      <c r="J984" s="572"/>
      <c r="K984" s="572"/>
      <c r="L984" s="572"/>
      <c r="M984" s="572"/>
      <c r="N984" s="572"/>
      <c r="O984" s="572"/>
      <c r="P984" s="572"/>
      <c r="Q984" s="572"/>
      <c r="R984" s="572"/>
      <c r="S984" s="572"/>
      <c r="T984" s="572"/>
      <c r="U984" s="572"/>
      <c r="V984" s="572"/>
      <c r="W984" s="573"/>
      <c r="X984" s="556"/>
      <c r="Y984" s="557"/>
      <c r="Z984" s="558"/>
      <c r="AA984" s="179"/>
    </row>
    <row r="985" spans="1:27" s="170" customFormat="1" ht="30" customHeight="1">
      <c r="A985" s="555"/>
      <c r="B985" s="344" t="s">
        <v>232</v>
      </c>
      <c r="C985" s="574" t="s">
        <v>568</v>
      </c>
      <c r="D985" s="575"/>
      <c r="E985" s="575"/>
      <c r="F985" s="575"/>
      <c r="G985" s="575"/>
      <c r="H985" s="575"/>
      <c r="I985" s="575"/>
      <c r="J985" s="575"/>
      <c r="K985" s="575"/>
      <c r="L985" s="575"/>
      <c r="M985" s="575"/>
      <c r="N985" s="575"/>
      <c r="O985" s="575"/>
      <c r="P985" s="575"/>
      <c r="Q985" s="575"/>
      <c r="R985" s="575"/>
      <c r="S985" s="575"/>
      <c r="T985" s="575"/>
      <c r="U985" s="575"/>
      <c r="V985" s="575"/>
      <c r="W985" s="576"/>
      <c r="X985" s="559"/>
      <c r="Y985" s="560"/>
      <c r="Z985" s="561"/>
      <c r="AA985" s="179"/>
    </row>
    <row r="986" spans="1:27" s="170" customFormat="1" ht="30" customHeight="1">
      <c r="A986" s="555"/>
      <c r="B986" s="344" t="s">
        <v>233</v>
      </c>
      <c r="C986" s="574" t="s">
        <v>569</v>
      </c>
      <c r="D986" s="575"/>
      <c r="E986" s="575"/>
      <c r="F986" s="575"/>
      <c r="G986" s="575"/>
      <c r="H986" s="575"/>
      <c r="I986" s="575"/>
      <c r="J986" s="575"/>
      <c r="K986" s="575"/>
      <c r="L986" s="575"/>
      <c r="M986" s="575"/>
      <c r="N986" s="575"/>
      <c r="O986" s="575"/>
      <c r="P986" s="575"/>
      <c r="Q986" s="575"/>
      <c r="R986" s="575"/>
      <c r="S986" s="575"/>
      <c r="T986" s="575"/>
      <c r="U986" s="575"/>
      <c r="V986" s="575"/>
      <c r="W986" s="576"/>
      <c r="X986" s="559"/>
      <c r="Y986" s="560"/>
      <c r="Z986" s="561"/>
      <c r="AA986" s="179"/>
    </row>
    <row r="987" spans="1:27" s="170" customFormat="1" ht="30" customHeight="1">
      <c r="A987" s="555"/>
      <c r="B987" s="344" t="s">
        <v>235</v>
      </c>
      <c r="C987" s="574" t="s">
        <v>570</v>
      </c>
      <c r="D987" s="575"/>
      <c r="E987" s="575"/>
      <c r="F987" s="575"/>
      <c r="G987" s="575"/>
      <c r="H987" s="575"/>
      <c r="I987" s="575"/>
      <c r="J987" s="575"/>
      <c r="K987" s="575"/>
      <c r="L987" s="575"/>
      <c r="M987" s="575"/>
      <c r="N987" s="575"/>
      <c r="O987" s="575"/>
      <c r="P987" s="575"/>
      <c r="Q987" s="575"/>
      <c r="R987" s="575"/>
      <c r="S987" s="575"/>
      <c r="T987" s="575"/>
      <c r="U987" s="575"/>
      <c r="V987" s="575"/>
      <c r="W987" s="576"/>
      <c r="X987" s="559"/>
      <c r="Y987" s="560"/>
      <c r="Z987" s="561"/>
      <c r="AA987" s="179"/>
    </row>
    <row r="988" spans="1:27" s="170" customFormat="1" ht="30" customHeight="1">
      <c r="A988" s="555"/>
      <c r="B988" s="345" t="s">
        <v>267</v>
      </c>
      <c r="C988" s="577" t="s">
        <v>571</v>
      </c>
      <c r="D988" s="578"/>
      <c r="E988" s="578"/>
      <c r="F988" s="578"/>
      <c r="G988" s="578"/>
      <c r="H988" s="578"/>
      <c r="I988" s="578"/>
      <c r="J988" s="578"/>
      <c r="K988" s="578"/>
      <c r="L988" s="578"/>
      <c r="M988" s="578"/>
      <c r="N988" s="578"/>
      <c r="O988" s="578"/>
      <c r="P988" s="578"/>
      <c r="Q988" s="578"/>
      <c r="R988" s="578"/>
      <c r="S988" s="578"/>
      <c r="T988" s="578"/>
      <c r="U988" s="578"/>
      <c r="V988" s="578"/>
      <c r="W988" s="579"/>
      <c r="X988" s="562"/>
      <c r="Y988" s="563"/>
      <c r="Z988" s="564"/>
      <c r="AA988" s="179"/>
    </row>
    <row r="989" spans="1:27" s="192" customFormat="1" ht="12.95" customHeight="1">
      <c r="A989" s="478"/>
      <c r="B989" s="478"/>
      <c r="C989" s="478"/>
      <c r="D989" s="478"/>
      <c r="E989" s="478"/>
      <c r="F989" s="478"/>
      <c r="G989" s="478"/>
      <c r="H989" s="478"/>
      <c r="I989" s="478"/>
      <c r="J989" s="478"/>
      <c r="K989" s="478"/>
      <c r="L989" s="478"/>
      <c r="M989" s="478"/>
      <c r="N989" s="478"/>
      <c r="O989" s="478"/>
      <c r="P989" s="478"/>
      <c r="Q989" s="478"/>
      <c r="R989" s="478"/>
      <c r="S989" s="478"/>
      <c r="T989" s="478"/>
      <c r="U989" s="478"/>
      <c r="V989" s="478"/>
      <c r="W989" s="478"/>
      <c r="X989" s="478"/>
      <c r="Y989" s="197"/>
      <c r="Z989" s="197"/>
      <c r="AA989" s="197"/>
    </row>
    <row r="990" spans="1:27" s="193" customFormat="1" ht="18" customHeight="1">
      <c r="A990" s="177" t="s">
        <v>941</v>
      </c>
      <c r="B990" s="194"/>
      <c r="C990" s="195"/>
      <c r="D990" s="195"/>
      <c r="E990" s="195"/>
      <c r="F990" s="195"/>
      <c r="G990" s="195"/>
      <c r="H990" s="195"/>
      <c r="I990" s="195"/>
      <c r="J990" s="196"/>
      <c r="K990" s="196"/>
      <c r="L990" s="196"/>
      <c r="M990" s="196"/>
      <c r="N990" s="196"/>
      <c r="O990" s="196"/>
      <c r="P990" s="196"/>
      <c r="Q990" s="196"/>
      <c r="R990" s="196"/>
      <c r="S990" s="196"/>
      <c r="T990" s="196"/>
      <c r="U990" s="196"/>
      <c r="V990" s="196"/>
      <c r="W990" s="196"/>
      <c r="X990" s="196"/>
      <c r="Y990" s="197"/>
      <c r="Z990" s="197"/>
      <c r="AA990" s="197"/>
    </row>
    <row r="991" spans="1:27" s="178" customFormat="1" ht="19.5" customHeight="1">
      <c r="A991" s="580" t="s">
        <v>608</v>
      </c>
      <c r="B991" s="581"/>
      <c r="C991" s="581"/>
      <c r="D991" s="581"/>
      <c r="E991" s="581"/>
      <c r="F991" s="581"/>
      <c r="G991" s="581"/>
      <c r="H991" s="581"/>
      <c r="I991" s="581"/>
      <c r="J991" s="581"/>
      <c r="K991" s="581"/>
      <c r="L991" s="581"/>
      <c r="M991" s="581"/>
      <c r="N991" s="581"/>
      <c r="O991" s="581"/>
      <c r="P991" s="581"/>
      <c r="Q991" s="581"/>
      <c r="R991" s="581"/>
      <c r="S991" s="581"/>
      <c r="T991" s="581"/>
      <c r="U991" s="581"/>
      <c r="V991" s="581"/>
      <c r="W991" s="581"/>
      <c r="X991" s="581"/>
      <c r="Y991" s="581"/>
      <c r="Z991" s="581"/>
      <c r="AA991" s="193"/>
    </row>
    <row r="992" spans="1:27" s="179" customFormat="1" ht="12" customHeight="1">
      <c r="A992" s="519" t="s">
        <v>217</v>
      </c>
      <c r="B992" s="520" t="s">
        <v>609</v>
      </c>
      <c r="C992" s="521"/>
      <c r="D992" s="521"/>
      <c r="E992" s="521"/>
      <c r="F992" s="521"/>
      <c r="G992" s="521"/>
      <c r="H992" s="521"/>
      <c r="I992" s="521"/>
      <c r="J992" s="521"/>
      <c r="K992" s="521"/>
      <c r="L992" s="521"/>
      <c r="M992" s="521"/>
      <c r="N992" s="521"/>
      <c r="O992" s="521"/>
      <c r="P992" s="521"/>
      <c r="Q992" s="521"/>
      <c r="R992" s="521"/>
      <c r="S992" s="521"/>
      <c r="T992" s="521"/>
      <c r="U992" s="521"/>
      <c r="V992" s="521"/>
      <c r="W992" s="522"/>
      <c r="X992" s="526"/>
      <c r="Y992" s="527"/>
      <c r="Z992" s="528"/>
    </row>
    <row r="993" spans="1:26" s="179" customFormat="1" ht="12" customHeight="1">
      <c r="A993" s="518"/>
      <c r="B993" s="523"/>
      <c r="C993" s="524"/>
      <c r="D993" s="524"/>
      <c r="E993" s="524"/>
      <c r="F993" s="524"/>
      <c r="G993" s="524"/>
      <c r="H993" s="524"/>
      <c r="I993" s="524"/>
      <c r="J993" s="524"/>
      <c r="K993" s="524"/>
      <c r="L993" s="524"/>
      <c r="M993" s="524"/>
      <c r="N993" s="524"/>
      <c r="O993" s="524"/>
      <c r="P993" s="524"/>
      <c r="Q993" s="524"/>
      <c r="R993" s="524"/>
      <c r="S993" s="524"/>
      <c r="T993" s="524"/>
      <c r="U993" s="524"/>
      <c r="V993" s="524"/>
      <c r="W993" s="525"/>
      <c r="X993" s="529"/>
      <c r="Y993" s="530"/>
      <c r="Z993" s="531"/>
    </row>
    <row r="994" spans="1:26" s="193" customFormat="1" ht="18" customHeight="1">
      <c r="A994" s="591" t="s">
        <v>549</v>
      </c>
      <c r="B994" s="592"/>
      <c r="C994" s="592"/>
      <c r="D994" s="592"/>
      <c r="E994" s="592"/>
      <c r="F994" s="592"/>
      <c r="G994" s="592"/>
      <c r="H994" s="592"/>
      <c r="I994" s="592"/>
      <c r="J994" s="592"/>
      <c r="K994" s="592"/>
      <c r="L994" s="592"/>
      <c r="M994" s="592"/>
      <c r="N994" s="592"/>
      <c r="O994" s="592"/>
      <c r="P994" s="592"/>
      <c r="Q994" s="592"/>
      <c r="R994" s="592"/>
      <c r="S994" s="592"/>
      <c r="T994" s="592"/>
      <c r="U994" s="592"/>
      <c r="V994" s="592"/>
      <c r="W994" s="592"/>
      <c r="X994" s="592"/>
      <c r="Y994" s="592"/>
      <c r="Z994" s="593"/>
    </row>
    <row r="995" spans="1:26" s="179" customFormat="1" ht="15.75" customHeight="1">
      <c r="A995" s="517" t="s">
        <v>229</v>
      </c>
      <c r="B995" s="650" t="s">
        <v>572</v>
      </c>
      <c r="C995" s="789"/>
      <c r="D995" s="789"/>
      <c r="E995" s="789"/>
      <c r="F995" s="789"/>
      <c r="G995" s="789"/>
      <c r="H995" s="789"/>
      <c r="I995" s="789"/>
      <c r="J995" s="789"/>
      <c r="K995" s="789"/>
      <c r="L995" s="789"/>
      <c r="M995" s="789"/>
      <c r="N995" s="789"/>
      <c r="O995" s="789"/>
      <c r="P995" s="789"/>
      <c r="Q995" s="789"/>
      <c r="R995" s="789"/>
      <c r="S995" s="789"/>
      <c r="T995" s="789"/>
      <c r="U995" s="789"/>
      <c r="V995" s="789"/>
      <c r="W995" s="790"/>
      <c r="X995" s="823"/>
      <c r="Y995" s="824"/>
      <c r="Z995" s="825"/>
    </row>
    <row r="996" spans="1:26" s="179" customFormat="1" ht="15.75" customHeight="1">
      <c r="A996" s="517"/>
      <c r="B996" s="791"/>
      <c r="C996" s="792"/>
      <c r="D996" s="792"/>
      <c r="E996" s="792"/>
      <c r="F996" s="792"/>
      <c r="G996" s="792"/>
      <c r="H996" s="792"/>
      <c r="I996" s="792"/>
      <c r="J996" s="792"/>
      <c r="K996" s="792"/>
      <c r="L996" s="792"/>
      <c r="M996" s="792"/>
      <c r="N996" s="792"/>
      <c r="O996" s="792"/>
      <c r="P996" s="792"/>
      <c r="Q996" s="792"/>
      <c r="R996" s="792"/>
      <c r="S996" s="792"/>
      <c r="T996" s="792"/>
      <c r="U996" s="792"/>
      <c r="V996" s="792"/>
      <c r="W996" s="793"/>
      <c r="X996" s="823"/>
      <c r="Y996" s="824"/>
      <c r="Z996" s="825"/>
    </row>
    <row r="997" spans="1:26" s="179" customFormat="1" ht="5.25" customHeight="1">
      <c r="A997" s="517"/>
      <c r="B997" s="378"/>
      <c r="C997" s="488"/>
      <c r="D997" s="488"/>
      <c r="E997" s="488"/>
      <c r="F997" s="488"/>
      <c r="G997" s="488"/>
      <c r="H997" s="488"/>
      <c r="I997" s="488"/>
      <c r="J997" s="488"/>
      <c r="K997" s="488"/>
      <c r="L997" s="488"/>
      <c r="M997" s="488"/>
      <c r="N997" s="488"/>
      <c r="O997" s="488"/>
      <c r="P997" s="488"/>
      <c r="Q997" s="488"/>
      <c r="R997" s="488"/>
      <c r="S997" s="488"/>
      <c r="T997" s="488"/>
      <c r="U997" s="488"/>
      <c r="V997" s="488"/>
      <c r="W997" s="489"/>
      <c r="X997" s="542"/>
      <c r="Y997" s="599"/>
      <c r="Z997" s="600"/>
    </row>
    <row r="998" spans="1:26" s="179" customFormat="1" ht="22.5" customHeight="1">
      <c r="A998" s="517"/>
      <c r="B998" s="650" t="s">
        <v>573</v>
      </c>
      <c r="C998" s="789"/>
      <c r="D998" s="789"/>
      <c r="E998" s="789"/>
      <c r="F998" s="789"/>
      <c r="G998" s="789"/>
      <c r="H998" s="789"/>
      <c r="I998" s="789"/>
      <c r="J998" s="789"/>
      <c r="K998" s="789"/>
      <c r="L998" s="789"/>
      <c r="M998" s="789"/>
      <c r="N998" s="789"/>
      <c r="O998" s="789"/>
      <c r="P998" s="789"/>
      <c r="Q998" s="789"/>
      <c r="R998" s="789"/>
      <c r="S998" s="789"/>
      <c r="T998" s="789"/>
      <c r="U998" s="789"/>
      <c r="V998" s="789"/>
      <c r="W998" s="790"/>
      <c r="X998" s="601"/>
      <c r="Y998" s="602"/>
      <c r="Z998" s="603"/>
    </row>
    <row r="999" spans="1:26" s="179" customFormat="1" ht="22.5" customHeight="1">
      <c r="A999" s="517"/>
      <c r="B999" s="826"/>
      <c r="C999" s="789"/>
      <c r="D999" s="789"/>
      <c r="E999" s="789"/>
      <c r="F999" s="789"/>
      <c r="G999" s="789"/>
      <c r="H999" s="789"/>
      <c r="I999" s="789"/>
      <c r="J999" s="789"/>
      <c r="K999" s="789"/>
      <c r="L999" s="789"/>
      <c r="M999" s="789"/>
      <c r="N999" s="789"/>
      <c r="O999" s="789"/>
      <c r="P999" s="789"/>
      <c r="Q999" s="789"/>
      <c r="R999" s="789"/>
      <c r="S999" s="789"/>
      <c r="T999" s="789"/>
      <c r="U999" s="789"/>
      <c r="V999" s="789"/>
      <c r="W999" s="790"/>
      <c r="X999" s="601"/>
      <c r="Y999" s="602"/>
      <c r="Z999" s="603"/>
    </row>
    <row r="1000" spans="1:26" s="179" customFormat="1" ht="3" customHeight="1">
      <c r="A1000" s="517"/>
      <c r="B1000" s="378"/>
      <c r="C1000" s="379"/>
      <c r="D1000" s="379"/>
      <c r="E1000" s="379"/>
      <c r="F1000" s="379"/>
      <c r="G1000" s="379"/>
      <c r="H1000" s="379"/>
      <c r="I1000" s="379"/>
      <c r="J1000" s="379"/>
      <c r="K1000" s="379"/>
      <c r="L1000" s="379"/>
      <c r="M1000" s="379"/>
      <c r="N1000" s="379"/>
      <c r="O1000" s="379"/>
      <c r="P1000" s="379"/>
      <c r="Q1000" s="379"/>
      <c r="R1000" s="379"/>
      <c r="S1000" s="379"/>
      <c r="T1000" s="379"/>
      <c r="U1000" s="379"/>
      <c r="V1000" s="379"/>
      <c r="W1000" s="391"/>
      <c r="X1000" s="601"/>
      <c r="Y1000" s="602"/>
      <c r="Z1000" s="603"/>
    </row>
    <row r="1001" spans="1:26" s="179" customFormat="1" ht="17.25" customHeight="1">
      <c r="A1001" s="517"/>
      <c r="B1001" s="387"/>
      <c r="C1001" s="647" t="s">
        <v>574</v>
      </c>
      <c r="D1001" s="648"/>
      <c r="E1001" s="648"/>
      <c r="F1001" s="648"/>
      <c r="G1001" s="648"/>
      <c r="H1001" s="648"/>
      <c r="I1001" s="648"/>
      <c r="J1001" s="648"/>
      <c r="K1001" s="648"/>
      <c r="L1001" s="648"/>
      <c r="M1001" s="648"/>
      <c r="N1001" s="648"/>
      <c r="O1001" s="648"/>
      <c r="P1001" s="648"/>
      <c r="Q1001" s="648"/>
      <c r="R1001" s="648"/>
      <c r="S1001" s="648"/>
      <c r="T1001" s="648"/>
      <c r="U1001" s="648"/>
      <c r="V1001" s="649"/>
      <c r="W1001" s="389"/>
      <c r="X1001" s="601"/>
      <c r="Y1001" s="602"/>
      <c r="Z1001" s="603"/>
    </row>
    <row r="1002" spans="1:26" s="179" customFormat="1" ht="17.25" customHeight="1">
      <c r="A1002" s="517"/>
      <c r="B1002" s="387"/>
      <c r="C1002" s="799" t="s">
        <v>914</v>
      </c>
      <c r="D1002" s="800"/>
      <c r="E1002" s="800"/>
      <c r="F1002" s="801"/>
      <c r="G1002" s="794" t="s">
        <v>456</v>
      </c>
      <c r="H1002" s="794" t="s">
        <v>457</v>
      </c>
      <c r="I1002" s="794" t="s">
        <v>458</v>
      </c>
      <c r="J1002" s="794" t="s">
        <v>459</v>
      </c>
      <c r="K1002" s="794" t="s">
        <v>460</v>
      </c>
      <c r="L1002" s="794" t="s">
        <v>461</v>
      </c>
      <c r="M1002" s="794" t="s">
        <v>462</v>
      </c>
      <c r="N1002" s="794" t="s">
        <v>463</v>
      </c>
      <c r="O1002" s="794" t="s">
        <v>464</v>
      </c>
      <c r="P1002" s="794" t="s">
        <v>465</v>
      </c>
      <c r="Q1002" s="805" t="s">
        <v>466</v>
      </c>
      <c r="R1002" s="815" t="s">
        <v>467</v>
      </c>
      <c r="S1002" s="801"/>
      <c r="T1002" s="817" t="s">
        <v>468</v>
      </c>
      <c r="U1002" s="818"/>
      <c r="V1002" s="818"/>
      <c r="W1002" s="389"/>
      <c r="X1002" s="601"/>
      <c r="Y1002" s="602"/>
      <c r="Z1002" s="603"/>
    </row>
    <row r="1003" spans="1:26" s="179" customFormat="1" ht="17.25" customHeight="1" thickBot="1">
      <c r="A1003" s="517"/>
      <c r="B1003" s="387"/>
      <c r="C1003" s="802"/>
      <c r="D1003" s="803"/>
      <c r="E1003" s="803"/>
      <c r="F1003" s="804"/>
      <c r="G1003" s="795"/>
      <c r="H1003" s="795"/>
      <c r="I1003" s="795"/>
      <c r="J1003" s="795"/>
      <c r="K1003" s="795"/>
      <c r="L1003" s="795"/>
      <c r="M1003" s="795"/>
      <c r="N1003" s="795"/>
      <c r="O1003" s="795"/>
      <c r="P1003" s="795"/>
      <c r="Q1003" s="806"/>
      <c r="R1003" s="816"/>
      <c r="S1003" s="804"/>
      <c r="T1003" s="819"/>
      <c r="U1003" s="819"/>
      <c r="V1003" s="819"/>
      <c r="W1003" s="389"/>
      <c r="X1003" s="601"/>
      <c r="Y1003" s="602"/>
      <c r="Z1003" s="603"/>
    </row>
    <row r="1004" spans="1:26" s="179" customFormat="1" ht="30" customHeight="1" thickTop="1">
      <c r="A1004" s="517"/>
      <c r="B1004" s="387"/>
      <c r="C1004" s="812" t="s">
        <v>575</v>
      </c>
      <c r="D1004" s="813"/>
      <c r="E1004" s="813"/>
      <c r="F1004" s="814"/>
      <c r="G1004" s="180"/>
      <c r="H1004" s="180"/>
      <c r="I1004" s="180"/>
      <c r="J1004" s="180"/>
      <c r="K1004" s="180"/>
      <c r="L1004" s="180"/>
      <c r="M1004" s="180"/>
      <c r="N1004" s="180"/>
      <c r="O1004" s="180"/>
      <c r="P1004" s="180"/>
      <c r="Q1004" s="181"/>
      <c r="R1004" s="618"/>
      <c r="S1004" s="619"/>
      <c r="T1004" s="182" t="s">
        <v>470</v>
      </c>
      <c r="U1004" s="847"/>
      <c r="V1004" s="848"/>
      <c r="W1004" s="389"/>
      <c r="X1004" s="601"/>
      <c r="Y1004" s="602"/>
      <c r="Z1004" s="603"/>
    </row>
    <row r="1005" spans="1:26" s="179" customFormat="1" ht="36" customHeight="1">
      <c r="A1005" s="517"/>
      <c r="B1005" s="387"/>
      <c r="C1005" s="622" t="s">
        <v>576</v>
      </c>
      <c r="D1005" s="623"/>
      <c r="E1005" s="623"/>
      <c r="F1005" s="624"/>
      <c r="G1005" s="183"/>
      <c r="H1005" s="183"/>
      <c r="I1005" s="183"/>
      <c r="J1005" s="183"/>
      <c r="K1005" s="183"/>
      <c r="L1005" s="183"/>
      <c r="M1005" s="183"/>
      <c r="N1005" s="183"/>
      <c r="O1005" s="183"/>
      <c r="P1005" s="183"/>
      <c r="Q1005" s="184"/>
      <c r="R1005" s="625"/>
      <c r="S1005" s="626"/>
      <c r="T1005" s="185" t="s">
        <v>471</v>
      </c>
      <c r="U1005" s="845"/>
      <c r="V1005" s="846"/>
      <c r="W1005" s="389"/>
      <c r="X1005" s="601"/>
      <c r="Y1005" s="602"/>
      <c r="Z1005" s="603"/>
    </row>
    <row r="1006" spans="1:26" s="179" customFormat="1" ht="52.5" customHeight="1">
      <c r="A1006" s="517"/>
      <c r="B1006" s="387"/>
      <c r="C1006" s="622" t="s">
        <v>577</v>
      </c>
      <c r="D1006" s="623"/>
      <c r="E1006" s="623"/>
      <c r="F1006" s="624"/>
      <c r="G1006" s="183"/>
      <c r="H1006" s="183"/>
      <c r="I1006" s="183"/>
      <c r="J1006" s="183"/>
      <c r="K1006" s="183"/>
      <c r="L1006" s="183"/>
      <c r="M1006" s="183"/>
      <c r="N1006" s="183"/>
      <c r="O1006" s="183"/>
      <c r="P1006" s="183"/>
      <c r="Q1006" s="184"/>
      <c r="R1006" s="625"/>
      <c r="S1006" s="626"/>
      <c r="T1006" s="185" t="s">
        <v>578</v>
      </c>
      <c r="U1006" s="845"/>
      <c r="V1006" s="846"/>
      <c r="W1006" s="389"/>
      <c r="X1006" s="601"/>
      <c r="Y1006" s="602"/>
      <c r="Z1006" s="603"/>
    </row>
    <row r="1007" spans="1:26" s="186" customFormat="1" ht="6" customHeight="1">
      <c r="A1007" s="517"/>
      <c r="B1007" s="760"/>
      <c r="C1007" s="761"/>
      <c r="D1007" s="761"/>
      <c r="E1007" s="761"/>
      <c r="F1007" s="761"/>
      <c r="G1007" s="761"/>
      <c r="H1007" s="761"/>
      <c r="I1007" s="761"/>
      <c r="J1007" s="761"/>
      <c r="K1007" s="761"/>
      <c r="L1007" s="761"/>
      <c r="M1007" s="761"/>
      <c r="N1007" s="761"/>
      <c r="O1007" s="761"/>
      <c r="P1007" s="761"/>
      <c r="Q1007" s="761"/>
      <c r="R1007" s="761"/>
      <c r="S1007" s="761"/>
      <c r="T1007" s="761"/>
      <c r="U1007" s="761"/>
      <c r="V1007" s="761"/>
      <c r="W1007" s="762"/>
      <c r="X1007" s="601"/>
      <c r="Y1007" s="602"/>
      <c r="Z1007" s="603"/>
    </row>
    <row r="1008" spans="1:26" s="179" customFormat="1" ht="6" customHeight="1">
      <c r="A1008" s="517"/>
      <c r="B1008" s="383"/>
      <c r="C1008" s="384"/>
      <c r="D1008" s="384"/>
      <c r="E1008" s="384"/>
      <c r="F1008" s="384"/>
      <c r="G1008" s="384"/>
      <c r="H1008" s="384"/>
      <c r="I1008" s="384"/>
      <c r="J1008" s="384"/>
      <c r="K1008" s="384"/>
      <c r="L1008" s="384"/>
      <c r="M1008" s="384"/>
      <c r="N1008" s="384"/>
      <c r="O1008" s="763" t="s">
        <v>579</v>
      </c>
      <c r="P1008" s="764"/>
      <c r="Q1008" s="764"/>
      <c r="R1008" s="764"/>
      <c r="S1008" s="764"/>
      <c r="T1008" s="765"/>
      <c r="U1008" s="766"/>
      <c r="V1008" s="768" t="s">
        <v>473</v>
      </c>
      <c r="W1008" s="385"/>
      <c r="X1008" s="601"/>
      <c r="Y1008" s="602"/>
      <c r="Z1008" s="603"/>
    </row>
    <row r="1009" spans="1:26" s="179" customFormat="1" ht="17.25" customHeight="1">
      <c r="A1009" s="517"/>
      <c r="B1009" s="387"/>
      <c r="C1009" s="388"/>
      <c r="D1009" s="388"/>
      <c r="E1009" s="388"/>
      <c r="F1009" s="388"/>
      <c r="G1009" s="388"/>
      <c r="H1009" s="388"/>
      <c r="I1009" s="388"/>
      <c r="J1009" s="388"/>
      <c r="K1009" s="388"/>
      <c r="L1009" s="388"/>
      <c r="M1009" s="388"/>
      <c r="N1009" s="388"/>
      <c r="O1009" s="764"/>
      <c r="P1009" s="764"/>
      <c r="Q1009" s="764"/>
      <c r="R1009" s="764"/>
      <c r="S1009" s="764"/>
      <c r="T1009" s="767"/>
      <c r="U1009" s="766"/>
      <c r="V1009" s="624"/>
      <c r="W1009" s="389"/>
      <c r="X1009" s="601"/>
      <c r="Y1009" s="602"/>
      <c r="Z1009" s="603"/>
    </row>
    <row r="1010" spans="1:26" s="179" customFormat="1" ht="6" customHeight="1">
      <c r="A1010" s="517"/>
      <c r="B1010" s="383"/>
      <c r="C1010" s="384"/>
      <c r="D1010" s="384"/>
      <c r="E1010" s="384"/>
      <c r="F1010" s="384"/>
      <c r="G1010" s="384"/>
      <c r="H1010" s="384"/>
      <c r="I1010" s="384"/>
      <c r="J1010" s="384"/>
      <c r="K1010" s="384"/>
      <c r="L1010" s="384"/>
      <c r="M1010" s="384"/>
      <c r="N1010" s="384"/>
      <c r="O1010" s="763" t="s">
        <v>580</v>
      </c>
      <c r="P1010" s="764"/>
      <c r="Q1010" s="764"/>
      <c r="R1010" s="764"/>
      <c r="S1010" s="764"/>
      <c r="T1010" s="765"/>
      <c r="U1010" s="766"/>
      <c r="V1010" s="768" t="s">
        <v>473</v>
      </c>
      <c r="W1010" s="385"/>
      <c r="X1010" s="601"/>
      <c r="Y1010" s="602"/>
      <c r="Z1010" s="603"/>
    </row>
    <row r="1011" spans="1:26" s="179" customFormat="1" ht="17.25" customHeight="1">
      <c r="A1011" s="517"/>
      <c r="B1011" s="387"/>
      <c r="C1011" s="388"/>
      <c r="D1011" s="388"/>
      <c r="E1011" s="388"/>
      <c r="F1011" s="388"/>
      <c r="G1011" s="388"/>
      <c r="H1011" s="388"/>
      <c r="I1011" s="388"/>
      <c r="J1011" s="388"/>
      <c r="K1011" s="388"/>
      <c r="L1011" s="388"/>
      <c r="M1011" s="388"/>
      <c r="N1011" s="388"/>
      <c r="O1011" s="764"/>
      <c r="P1011" s="764"/>
      <c r="Q1011" s="764"/>
      <c r="R1011" s="764"/>
      <c r="S1011" s="764"/>
      <c r="T1011" s="767"/>
      <c r="U1011" s="766"/>
      <c r="V1011" s="624"/>
      <c r="W1011" s="389"/>
      <c r="X1011" s="601"/>
      <c r="Y1011" s="602"/>
      <c r="Z1011" s="603"/>
    </row>
    <row r="1012" spans="1:26" s="186" customFormat="1" ht="6" customHeight="1">
      <c r="A1012" s="517"/>
      <c r="B1012" s="833"/>
      <c r="C1012" s="834"/>
      <c r="D1012" s="834"/>
      <c r="E1012" s="834"/>
      <c r="F1012" s="834"/>
      <c r="G1012" s="834"/>
      <c r="H1012" s="834"/>
      <c r="I1012" s="834"/>
      <c r="J1012" s="834"/>
      <c r="K1012" s="834"/>
      <c r="L1012" s="834"/>
      <c r="M1012" s="834"/>
      <c r="N1012" s="834"/>
      <c r="O1012" s="834"/>
      <c r="P1012" s="834"/>
      <c r="Q1012" s="834"/>
      <c r="R1012" s="834"/>
      <c r="S1012" s="834"/>
      <c r="T1012" s="834"/>
      <c r="U1012" s="834"/>
      <c r="V1012" s="834"/>
      <c r="W1012" s="835"/>
      <c r="X1012" s="604"/>
      <c r="Y1012" s="605"/>
      <c r="Z1012" s="606"/>
    </row>
    <row r="1013" spans="1:26" s="186" customFormat="1" ht="42" customHeight="1">
      <c r="A1013" s="788"/>
      <c r="B1013" s="810" t="s">
        <v>581</v>
      </c>
      <c r="C1013" s="729"/>
      <c r="D1013" s="729"/>
      <c r="E1013" s="729"/>
      <c r="F1013" s="729"/>
      <c r="G1013" s="729"/>
      <c r="H1013" s="729"/>
      <c r="I1013" s="729"/>
      <c r="J1013" s="729"/>
      <c r="K1013" s="729"/>
      <c r="L1013" s="729"/>
      <c r="M1013" s="729"/>
      <c r="N1013" s="729"/>
      <c r="O1013" s="729"/>
      <c r="P1013" s="729"/>
      <c r="Q1013" s="729"/>
      <c r="R1013" s="729"/>
      <c r="S1013" s="729"/>
      <c r="T1013" s="729"/>
      <c r="U1013" s="729"/>
      <c r="V1013" s="729"/>
      <c r="W1013" s="811"/>
      <c r="X1013" s="542"/>
      <c r="Y1013" s="827"/>
      <c r="Z1013" s="828"/>
    </row>
    <row r="1014" spans="1:26" s="186" customFormat="1" ht="6.75" customHeight="1">
      <c r="A1014" s="788"/>
      <c r="B1014" s="760"/>
      <c r="C1014" s="761"/>
      <c r="D1014" s="761"/>
      <c r="E1014" s="761"/>
      <c r="F1014" s="761"/>
      <c r="G1014" s="761"/>
      <c r="H1014" s="761"/>
      <c r="I1014" s="761"/>
      <c r="J1014" s="761"/>
      <c r="K1014" s="761"/>
      <c r="L1014" s="761"/>
      <c r="M1014" s="761"/>
      <c r="N1014" s="761"/>
      <c r="O1014" s="761"/>
      <c r="P1014" s="761"/>
      <c r="Q1014" s="761"/>
      <c r="R1014" s="761"/>
      <c r="S1014" s="761"/>
      <c r="T1014" s="761"/>
      <c r="U1014" s="761"/>
      <c r="V1014" s="761"/>
      <c r="W1014" s="762"/>
      <c r="X1014" s="769"/>
      <c r="Y1014" s="770"/>
      <c r="Z1014" s="771"/>
    </row>
    <row r="1015" spans="1:26" s="179" customFormat="1" ht="17.25" customHeight="1">
      <c r="A1015" s="788"/>
      <c r="B1015" s="377"/>
      <c r="C1015" s="187" t="s">
        <v>475</v>
      </c>
      <c r="D1015" s="187"/>
      <c r="E1015" s="187"/>
      <c r="F1015" s="187"/>
      <c r="G1015" s="187"/>
      <c r="H1015" s="187"/>
      <c r="I1015" s="187"/>
      <c r="J1015" s="187"/>
      <c r="K1015" s="187"/>
      <c r="L1015" s="187"/>
      <c r="M1015" s="187"/>
      <c r="N1015" s="187"/>
      <c r="O1015" s="187"/>
      <c r="P1015" s="187"/>
      <c r="Q1015" s="187"/>
      <c r="R1015" s="187"/>
      <c r="S1015" s="187"/>
      <c r="T1015" s="187"/>
      <c r="U1015" s="187"/>
      <c r="V1015" s="187"/>
      <c r="W1015" s="188"/>
      <c r="X1015" s="769"/>
      <c r="Y1015" s="770"/>
      <c r="Z1015" s="771"/>
    </row>
    <row r="1016" spans="1:26" s="179" customFormat="1" ht="27.75" customHeight="1">
      <c r="A1016" s="788"/>
      <c r="B1016" s="377"/>
      <c r="C1016" s="820" t="s">
        <v>582</v>
      </c>
      <c r="D1016" s="821"/>
      <c r="E1016" s="821"/>
      <c r="F1016" s="821"/>
      <c r="G1016" s="821"/>
      <c r="H1016" s="821"/>
      <c r="I1016" s="821"/>
      <c r="J1016" s="821"/>
      <c r="K1016" s="821"/>
      <c r="L1016" s="821"/>
      <c r="M1016" s="615"/>
      <c r="N1016" s="616"/>
      <c r="O1016" s="616"/>
      <c r="P1016" s="189" t="s">
        <v>477</v>
      </c>
      <c r="Q1016" s="187"/>
      <c r="R1016" s="187"/>
      <c r="S1016" s="187"/>
      <c r="T1016" s="187"/>
      <c r="U1016" s="187"/>
      <c r="V1016" s="187"/>
      <c r="W1016" s="188"/>
      <c r="X1016" s="769"/>
      <c r="Y1016" s="770"/>
      <c r="Z1016" s="771"/>
    </row>
    <row r="1017" spans="1:26" s="179" customFormat="1" ht="27.75" customHeight="1">
      <c r="A1017" s="788"/>
      <c r="B1017" s="377"/>
      <c r="C1017" s="820" t="s">
        <v>583</v>
      </c>
      <c r="D1017" s="821"/>
      <c r="E1017" s="821"/>
      <c r="F1017" s="821"/>
      <c r="G1017" s="821"/>
      <c r="H1017" s="821"/>
      <c r="I1017" s="821"/>
      <c r="J1017" s="821"/>
      <c r="K1017" s="821"/>
      <c r="L1017" s="821"/>
      <c r="M1017" s="615"/>
      <c r="N1017" s="616"/>
      <c r="O1017" s="616"/>
      <c r="P1017" s="189" t="s">
        <v>477</v>
      </c>
      <c r="Q1017" s="187"/>
      <c r="R1017" s="187"/>
      <c r="S1017" s="187"/>
      <c r="T1017" s="187"/>
      <c r="U1017" s="187"/>
      <c r="V1017" s="187"/>
      <c r="W1017" s="188"/>
      <c r="X1017" s="769"/>
      <c r="Y1017" s="770"/>
      <c r="Z1017" s="771"/>
    </row>
    <row r="1018" spans="1:26" s="179" customFormat="1" ht="27.75" customHeight="1">
      <c r="A1018" s="788"/>
      <c r="B1018" s="377"/>
      <c r="C1018" s="832" t="s">
        <v>584</v>
      </c>
      <c r="D1018" s="821"/>
      <c r="E1018" s="821"/>
      <c r="F1018" s="821"/>
      <c r="G1018" s="821"/>
      <c r="H1018" s="821"/>
      <c r="I1018" s="821"/>
      <c r="J1018" s="821"/>
      <c r="K1018" s="821"/>
      <c r="L1018" s="821"/>
      <c r="M1018" s="615"/>
      <c r="N1018" s="616"/>
      <c r="O1018" s="616"/>
      <c r="P1018" s="189" t="s">
        <v>473</v>
      </c>
      <c r="Q1018" s="187"/>
      <c r="R1018" s="187"/>
      <c r="S1018" s="187"/>
      <c r="T1018" s="187"/>
      <c r="U1018" s="187"/>
      <c r="V1018" s="187"/>
      <c r="W1018" s="188"/>
      <c r="X1018" s="769"/>
      <c r="Y1018" s="770"/>
      <c r="Z1018" s="771"/>
    </row>
    <row r="1019" spans="1:26" s="179" customFormat="1" ht="5.25" customHeight="1">
      <c r="A1019" s="788"/>
      <c r="B1019" s="377"/>
      <c r="C1019" s="187"/>
      <c r="D1019" s="187"/>
      <c r="E1019" s="187"/>
      <c r="F1019" s="187"/>
      <c r="G1019" s="187"/>
      <c r="H1019" s="187"/>
      <c r="I1019" s="187"/>
      <c r="J1019" s="187"/>
      <c r="K1019" s="187"/>
      <c r="L1019" s="187"/>
      <c r="M1019" s="187"/>
      <c r="N1019" s="187"/>
      <c r="O1019" s="187"/>
      <c r="P1019" s="187"/>
      <c r="Q1019" s="187"/>
      <c r="R1019" s="187"/>
      <c r="S1019" s="187"/>
      <c r="T1019" s="187"/>
      <c r="U1019" s="187"/>
      <c r="V1019" s="187"/>
      <c r="W1019" s="188"/>
      <c r="X1019" s="769"/>
      <c r="Y1019" s="770"/>
      <c r="Z1019" s="771"/>
    </row>
    <row r="1020" spans="1:26" s="179" customFormat="1" ht="15.75" customHeight="1">
      <c r="A1020" s="788"/>
      <c r="B1020" s="377"/>
      <c r="C1020" s="187" t="s">
        <v>585</v>
      </c>
      <c r="D1020" s="187"/>
      <c r="E1020" s="187"/>
      <c r="F1020" s="187"/>
      <c r="G1020" s="187"/>
      <c r="H1020" s="187"/>
      <c r="I1020" s="187"/>
      <c r="J1020" s="187"/>
      <c r="K1020" s="187"/>
      <c r="L1020" s="187"/>
      <c r="M1020" s="187"/>
      <c r="N1020" s="187"/>
      <c r="O1020" s="187"/>
      <c r="P1020" s="187"/>
      <c r="Q1020" s="187"/>
      <c r="R1020" s="187"/>
      <c r="S1020" s="187"/>
      <c r="T1020" s="187"/>
      <c r="U1020" s="187"/>
      <c r="V1020" s="187"/>
      <c r="W1020" s="188"/>
      <c r="X1020" s="769"/>
      <c r="Y1020" s="770"/>
      <c r="Z1020" s="771"/>
    </row>
    <row r="1021" spans="1:26" s="179" customFormat="1" ht="19.5" customHeight="1">
      <c r="A1021" s="788"/>
      <c r="B1021" s="377"/>
      <c r="C1021" s="615"/>
      <c r="D1021" s="616"/>
      <c r="E1021" s="190" t="s">
        <v>481</v>
      </c>
      <c r="F1021" s="617"/>
      <c r="G1021" s="616"/>
      <c r="H1021" s="189" t="s">
        <v>477</v>
      </c>
      <c r="I1021" s="187"/>
      <c r="J1021" s="615"/>
      <c r="K1021" s="616"/>
      <c r="L1021" s="190" t="s">
        <v>481</v>
      </c>
      <c r="M1021" s="617"/>
      <c r="N1021" s="616"/>
      <c r="O1021" s="189" t="s">
        <v>477</v>
      </c>
      <c r="P1021" s="187"/>
      <c r="Q1021" s="615"/>
      <c r="R1021" s="616"/>
      <c r="S1021" s="190" t="s">
        <v>481</v>
      </c>
      <c r="T1021" s="617"/>
      <c r="U1021" s="616"/>
      <c r="V1021" s="189" t="s">
        <v>477</v>
      </c>
      <c r="W1021" s="188"/>
      <c r="X1021" s="769"/>
      <c r="Y1021" s="770"/>
      <c r="Z1021" s="771"/>
    </row>
    <row r="1022" spans="1:26" s="179" customFormat="1" ht="4.5" customHeight="1">
      <c r="A1022" s="788"/>
      <c r="B1022" s="377"/>
      <c r="C1022" s="187"/>
      <c r="D1022" s="187"/>
      <c r="E1022" s="187"/>
      <c r="F1022" s="187"/>
      <c r="G1022" s="187"/>
      <c r="H1022" s="187"/>
      <c r="I1022" s="187"/>
      <c r="J1022" s="187"/>
      <c r="K1022" s="187"/>
      <c r="L1022" s="187"/>
      <c r="M1022" s="187"/>
      <c r="N1022" s="187"/>
      <c r="O1022" s="187"/>
      <c r="P1022" s="187"/>
      <c r="Q1022" s="187"/>
      <c r="R1022" s="187"/>
      <c r="S1022" s="187"/>
      <c r="T1022" s="187"/>
      <c r="U1022" s="187"/>
      <c r="V1022" s="187"/>
      <c r="W1022" s="188"/>
      <c r="X1022" s="769"/>
      <c r="Y1022" s="770"/>
      <c r="Z1022" s="771"/>
    </row>
    <row r="1023" spans="1:26" s="179" customFormat="1" ht="15.75" customHeight="1">
      <c r="A1023" s="788"/>
      <c r="B1023" s="377"/>
      <c r="C1023" s="187" t="s">
        <v>586</v>
      </c>
      <c r="D1023" s="187"/>
      <c r="E1023" s="187"/>
      <c r="F1023" s="187"/>
      <c r="G1023" s="187"/>
      <c r="H1023" s="187"/>
      <c r="I1023" s="187"/>
      <c r="J1023" s="187"/>
      <c r="K1023" s="187"/>
      <c r="L1023" s="187"/>
      <c r="M1023" s="187"/>
      <c r="N1023" s="187"/>
      <c r="O1023" s="187"/>
      <c r="P1023" s="187"/>
      <c r="Q1023" s="187"/>
      <c r="R1023" s="187"/>
      <c r="S1023" s="187"/>
      <c r="T1023" s="187"/>
      <c r="U1023" s="187"/>
      <c r="V1023" s="187"/>
      <c r="W1023" s="188"/>
      <c r="X1023" s="769"/>
      <c r="Y1023" s="770"/>
      <c r="Z1023" s="771"/>
    </row>
    <row r="1024" spans="1:26" s="179" customFormat="1" ht="19.5" customHeight="1">
      <c r="A1024" s="788"/>
      <c r="B1024" s="377"/>
      <c r="C1024" s="615"/>
      <c r="D1024" s="616"/>
      <c r="E1024" s="190" t="s">
        <v>481</v>
      </c>
      <c r="F1024" s="617"/>
      <c r="G1024" s="616"/>
      <c r="H1024" s="189" t="s">
        <v>477</v>
      </c>
      <c r="I1024" s="187"/>
      <c r="J1024" s="615"/>
      <c r="K1024" s="616"/>
      <c r="L1024" s="190" t="s">
        <v>481</v>
      </c>
      <c r="M1024" s="617"/>
      <c r="N1024" s="616"/>
      <c r="O1024" s="189" t="s">
        <v>477</v>
      </c>
      <c r="P1024" s="187"/>
      <c r="Q1024" s="615"/>
      <c r="R1024" s="616"/>
      <c r="S1024" s="190" t="s">
        <v>481</v>
      </c>
      <c r="T1024" s="617"/>
      <c r="U1024" s="616"/>
      <c r="V1024" s="189" t="s">
        <v>477</v>
      </c>
      <c r="W1024" s="188"/>
      <c r="X1024" s="769"/>
      <c r="Y1024" s="770"/>
      <c r="Z1024" s="771"/>
    </row>
    <row r="1025" spans="1:26" s="186" customFormat="1" ht="3.75" customHeight="1">
      <c r="A1025" s="788"/>
      <c r="B1025" s="760"/>
      <c r="C1025" s="761"/>
      <c r="D1025" s="761"/>
      <c r="E1025" s="761"/>
      <c r="F1025" s="761"/>
      <c r="G1025" s="761"/>
      <c r="H1025" s="761"/>
      <c r="I1025" s="761"/>
      <c r="J1025" s="761"/>
      <c r="K1025" s="761"/>
      <c r="L1025" s="761"/>
      <c r="M1025" s="761"/>
      <c r="N1025" s="761"/>
      <c r="O1025" s="761"/>
      <c r="P1025" s="761"/>
      <c r="Q1025" s="761"/>
      <c r="R1025" s="761"/>
      <c r="S1025" s="761"/>
      <c r="T1025" s="761"/>
      <c r="U1025" s="761"/>
      <c r="V1025" s="761"/>
      <c r="W1025" s="762"/>
      <c r="X1025" s="769"/>
      <c r="Y1025" s="770"/>
      <c r="Z1025" s="771"/>
    </row>
    <row r="1026" spans="1:26" s="179" customFormat="1" ht="17.25" customHeight="1">
      <c r="A1026" s="788"/>
      <c r="B1026" s="377"/>
      <c r="C1026" s="187" t="s">
        <v>475</v>
      </c>
      <c r="D1026" s="187"/>
      <c r="E1026" s="187"/>
      <c r="F1026" s="187"/>
      <c r="G1026" s="187"/>
      <c r="H1026" s="187"/>
      <c r="I1026" s="187"/>
      <c r="J1026" s="187"/>
      <c r="K1026" s="187"/>
      <c r="L1026" s="187"/>
      <c r="M1026" s="187"/>
      <c r="N1026" s="187"/>
      <c r="O1026" s="187"/>
      <c r="P1026" s="187"/>
      <c r="Q1026" s="187"/>
      <c r="R1026" s="187"/>
      <c r="S1026" s="187"/>
      <c r="T1026" s="187"/>
      <c r="U1026" s="187"/>
      <c r="V1026" s="187"/>
      <c r="W1026" s="188"/>
      <c r="X1026" s="769"/>
      <c r="Y1026" s="770"/>
      <c r="Z1026" s="771"/>
    </row>
    <row r="1027" spans="1:26" s="179" customFormat="1" ht="27.75" customHeight="1">
      <c r="A1027" s="788"/>
      <c r="B1027" s="377"/>
      <c r="C1027" s="820" t="s">
        <v>582</v>
      </c>
      <c r="D1027" s="821"/>
      <c r="E1027" s="821"/>
      <c r="F1027" s="821"/>
      <c r="G1027" s="821"/>
      <c r="H1027" s="821"/>
      <c r="I1027" s="821"/>
      <c r="J1027" s="821"/>
      <c r="K1027" s="821"/>
      <c r="L1027" s="821"/>
      <c r="M1027" s="615"/>
      <c r="N1027" s="616"/>
      <c r="O1027" s="616"/>
      <c r="P1027" s="189" t="s">
        <v>477</v>
      </c>
      <c r="Q1027" s="187"/>
      <c r="R1027" s="187"/>
      <c r="S1027" s="187"/>
      <c r="T1027" s="187"/>
      <c r="U1027" s="187"/>
      <c r="V1027" s="187"/>
      <c r="W1027" s="188"/>
      <c r="X1027" s="769"/>
      <c r="Y1027" s="770"/>
      <c r="Z1027" s="771"/>
    </row>
    <row r="1028" spans="1:26" s="179" customFormat="1" ht="27.75" customHeight="1">
      <c r="A1028" s="788"/>
      <c r="B1028" s="377"/>
      <c r="C1028" s="820" t="s">
        <v>587</v>
      </c>
      <c r="D1028" s="821"/>
      <c r="E1028" s="821"/>
      <c r="F1028" s="821"/>
      <c r="G1028" s="821"/>
      <c r="H1028" s="821"/>
      <c r="I1028" s="821"/>
      <c r="J1028" s="821"/>
      <c r="K1028" s="821"/>
      <c r="L1028" s="821"/>
      <c r="M1028" s="615"/>
      <c r="N1028" s="616"/>
      <c r="O1028" s="616"/>
      <c r="P1028" s="189" t="s">
        <v>477</v>
      </c>
      <c r="Q1028" s="187"/>
      <c r="R1028" s="187"/>
      <c r="S1028" s="187"/>
      <c r="T1028" s="187"/>
      <c r="U1028" s="187"/>
      <c r="V1028" s="187"/>
      <c r="W1028" s="188"/>
      <c r="X1028" s="769"/>
      <c r="Y1028" s="770"/>
      <c r="Z1028" s="771"/>
    </row>
    <row r="1029" spans="1:26" s="179" customFormat="1" ht="27.75" customHeight="1">
      <c r="A1029" s="788"/>
      <c r="B1029" s="377"/>
      <c r="C1029" s="832" t="s">
        <v>584</v>
      </c>
      <c r="D1029" s="821"/>
      <c r="E1029" s="821"/>
      <c r="F1029" s="821"/>
      <c r="G1029" s="821"/>
      <c r="H1029" s="821"/>
      <c r="I1029" s="821"/>
      <c r="J1029" s="821"/>
      <c r="K1029" s="821"/>
      <c r="L1029" s="821"/>
      <c r="M1029" s="615"/>
      <c r="N1029" s="616"/>
      <c r="O1029" s="616"/>
      <c r="P1029" s="189" t="s">
        <v>473</v>
      </c>
      <c r="Q1029" s="187"/>
      <c r="R1029" s="187"/>
      <c r="S1029" s="187"/>
      <c r="T1029" s="187"/>
      <c r="U1029" s="187"/>
      <c r="V1029" s="187"/>
      <c r="W1029" s="188"/>
      <c r="X1029" s="769"/>
      <c r="Y1029" s="770"/>
      <c r="Z1029" s="771"/>
    </row>
    <row r="1030" spans="1:26" s="179" customFormat="1" ht="6.75" customHeight="1">
      <c r="A1030" s="788"/>
      <c r="B1030" s="377"/>
      <c r="C1030" s="187"/>
      <c r="D1030" s="187"/>
      <c r="E1030" s="187"/>
      <c r="F1030" s="187"/>
      <c r="G1030" s="187"/>
      <c r="H1030" s="187"/>
      <c r="I1030" s="187"/>
      <c r="J1030" s="187"/>
      <c r="K1030" s="187"/>
      <c r="L1030" s="187"/>
      <c r="M1030" s="187"/>
      <c r="N1030" s="187"/>
      <c r="O1030" s="187"/>
      <c r="P1030" s="187"/>
      <c r="Q1030" s="187"/>
      <c r="R1030" s="187"/>
      <c r="S1030" s="187"/>
      <c r="T1030" s="187"/>
      <c r="U1030" s="187"/>
      <c r="V1030" s="187"/>
      <c r="W1030" s="188"/>
      <c r="X1030" s="769"/>
      <c r="Y1030" s="770"/>
      <c r="Z1030" s="771"/>
    </row>
    <row r="1031" spans="1:26" s="179" customFormat="1" ht="15.75" customHeight="1">
      <c r="A1031" s="788"/>
      <c r="B1031" s="377"/>
      <c r="C1031" s="187" t="s">
        <v>585</v>
      </c>
      <c r="D1031" s="187"/>
      <c r="E1031" s="187"/>
      <c r="F1031" s="187"/>
      <c r="G1031" s="187"/>
      <c r="H1031" s="187"/>
      <c r="I1031" s="187"/>
      <c r="J1031" s="187"/>
      <c r="K1031" s="187"/>
      <c r="L1031" s="187"/>
      <c r="M1031" s="187"/>
      <c r="N1031" s="187"/>
      <c r="O1031" s="187"/>
      <c r="P1031" s="187"/>
      <c r="Q1031" s="187"/>
      <c r="R1031" s="187"/>
      <c r="S1031" s="187"/>
      <c r="T1031" s="187"/>
      <c r="U1031" s="187"/>
      <c r="V1031" s="187"/>
      <c r="W1031" s="188"/>
      <c r="X1031" s="769"/>
      <c r="Y1031" s="770"/>
      <c r="Z1031" s="771"/>
    </row>
    <row r="1032" spans="1:26" s="179" customFormat="1" ht="18.75" customHeight="1">
      <c r="A1032" s="788"/>
      <c r="B1032" s="377"/>
      <c r="C1032" s="615"/>
      <c r="D1032" s="616"/>
      <c r="E1032" s="190" t="s">
        <v>481</v>
      </c>
      <c r="F1032" s="617"/>
      <c r="G1032" s="616"/>
      <c r="H1032" s="189" t="s">
        <v>477</v>
      </c>
      <c r="I1032" s="187"/>
      <c r="J1032" s="615"/>
      <c r="K1032" s="616"/>
      <c r="L1032" s="190" t="s">
        <v>481</v>
      </c>
      <c r="M1032" s="617"/>
      <c r="N1032" s="616"/>
      <c r="O1032" s="189" t="s">
        <v>477</v>
      </c>
      <c r="P1032" s="187"/>
      <c r="Q1032" s="615"/>
      <c r="R1032" s="616"/>
      <c r="S1032" s="190" t="s">
        <v>481</v>
      </c>
      <c r="T1032" s="617"/>
      <c r="U1032" s="616"/>
      <c r="V1032" s="189" t="s">
        <v>477</v>
      </c>
      <c r="W1032" s="188"/>
      <c r="X1032" s="769"/>
      <c r="Y1032" s="770"/>
      <c r="Z1032" s="771"/>
    </row>
    <row r="1033" spans="1:26" s="179" customFormat="1" ht="6.75" customHeight="1">
      <c r="A1033" s="788"/>
      <c r="B1033" s="377"/>
      <c r="C1033" s="187"/>
      <c r="D1033" s="187"/>
      <c r="E1033" s="187"/>
      <c r="F1033" s="187"/>
      <c r="G1033" s="187"/>
      <c r="H1033" s="187"/>
      <c r="I1033" s="187"/>
      <c r="J1033" s="187"/>
      <c r="K1033" s="187"/>
      <c r="L1033" s="187"/>
      <c r="M1033" s="187"/>
      <c r="N1033" s="187"/>
      <c r="O1033" s="187"/>
      <c r="P1033" s="187"/>
      <c r="Q1033" s="187"/>
      <c r="R1033" s="187"/>
      <c r="S1033" s="187"/>
      <c r="T1033" s="187"/>
      <c r="U1033" s="187"/>
      <c r="V1033" s="187"/>
      <c r="W1033" s="188"/>
      <c r="X1033" s="769"/>
      <c r="Y1033" s="770"/>
      <c r="Z1033" s="771"/>
    </row>
    <row r="1034" spans="1:26" s="179" customFormat="1" ht="15.75" customHeight="1">
      <c r="A1034" s="788"/>
      <c r="B1034" s="377"/>
      <c r="C1034" s="187" t="s">
        <v>588</v>
      </c>
      <c r="D1034" s="187"/>
      <c r="E1034" s="187"/>
      <c r="F1034" s="187"/>
      <c r="G1034" s="187"/>
      <c r="H1034" s="187"/>
      <c r="I1034" s="187"/>
      <c r="J1034" s="187"/>
      <c r="K1034" s="187"/>
      <c r="L1034" s="187"/>
      <c r="M1034" s="187"/>
      <c r="N1034" s="187"/>
      <c r="O1034" s="187"/>
      <c r="P1034" s="187"/>
      <c r="Q1034" s="187"/>
      <c r="R1034" s="187"/>
      <c r="S1034" s="187"/>
      <c r="T1034" s="187"/>
      <c r="U1034" s="187"/>
      <c r="V1034" s="187"/>
      <c r="W1034" s="188"/>
      <c r="X1034" s="769"/>
      <c r="Y1034" s="770"/>
      <c r="Z1034" s="771"/>
    </row>
    <row r="1035" spans="1:26" s="179" customFormat="1" ht="18.75" customHeight="1">
      <c r="A1035" s="788"/>
      <c r="B1035" s="377"/>
      <c r="C1035" s="615"/>
      <c r="D1035" s="616"/>
      <c r="E1035" s="190" t="s">
        <v>481</v>
      </c>
      <c r="F1035" s="617"/>
      <c r="G1035" s="616"/>
      <c r="H1035" s="189" t="s">
        <v>477</v>
      </c>
      <c r="I1035" s="187"/>
      <c r="J1035" s="615"/>
      <c r="K1035" s="616"/>
      <c r="L1035" s="190" t="s">
        <v>481</v>
      </c>
      <c r="M1035" s="617"/>
      <c r="N1035" s="616"/>
      <c r="O1035" s="189" t="s">
        <v>477</v>
      </c>
      <c r="P1035" s="187"/>
      <c r="Q1035" s="615"/>
      <c r="R1035" s="616"/>
      <c r="S1035" s="190" t="s">
        <v>481</v>
      </c>
      <c r="T1035" s="617"/>
      <c r="U1035" s="616"/>
      <c r="V1035" s="189" t="s">
        <v>477</v>
      </c>
      <c r="W1035" s="188"/>
      <c r="X1035" s="769"/>
      <c r="Y1035" s="770"/>
      <c r="Z1035" s="771"/>
    </row>
    <row r="1036" spans="1:26" s="179" customFormat="1" ht="7.5" customHeight="1">
      <c r="A1036" s="788"/>
      <c r="B1036" s="776"/>
      <c r="C1036" s="777"/>
      <c r="D1036" s="777"/>
      <c r="E1036" s="777"/>
      <c r="F1036" s="777"/>
      <c r="G1036" s="777"/>
      <c r="H1036" s="777"/>
      <c r="I1036" s="777"/>
      <c r="J1036" s="777"/>
      <c r="K1036" s="777"/>
      <c r="L1036" s="777"/>
      <c r="M1036" s="777"/>
      <c r="N1036" s="777"/>
      <c r="O1036" s="777"/>
      <c r="P1036" s="777"/>
      <c r="Q1036" s="777"/>
      <c r="R1036" s="777"/>
      <c r="S1036" s="777"/>
      <c r="T1036" s="777"/>
      <c r="U1036" s="777"/>
      <c r="V1036" s="777"/>
      <c r="W1036" s="778"/>
      <c r="X1036" s="829"/>
      <c r="Y1036" s="830"/>
      <c r="Z1036" s="831"/>
    </row>
    <row r="1037" spans="1:26" s="186" customFormat="1" ht="14.25" customHeight="1">
      <c r="A1037" s="788"/>
      <c r="B1037" s="779" t="s">
        <v>589</v>
      </c>
      <c r="C1037" s="780"/>
      <c r="D1037" s="780"/>
      <c r="E1037" s="780"/>
      <c r="F1037" s="780"/>
      <c r="G1037" s="780"/>
      <c r="H1037" s="780"/>
      <c r="I1037" s="780"/>
      <c r="J1037" s="780"/>
      <c r="K1037" s="780"/>
      <c r="L1037" s="780"/>
      <c r="M1037" s="780"/>
      <c r="N1037" s="780"/>
      <c r="O1037" s="780"/>
      <c r="P1037" s="780"/>
      <c r="Q1037" s="780"/>
      <c r="R1037" s="780"/>
      <c r="S1037" s="780"/>
      <c r="T1037" s="780"/>
      <c r="U1037" s="780"/>
      <c r="V1037" s="780"/>
      <c r="W1037" s="781"/>
      <c r="X1037" s="542"/>
      <c r="Y1037" s="599"/>
      <c r="Z1037" s="600"/>
    </row>
    <row r="1038" spans="1:26" s="186" customFormat="1" ht="27" customHeight="1">
      <c r="A1038" s="788"/>
      <c r="B1038" s="782"/>
      <c r="C1038" s="783"/>
      <c r="D1038" s="783"/>
      <c r="E1038" s="783"/>
      <c r="F1038" s="783"/>
      <c r="G1038" s="783"/>
      <c r="H1038" s="783"/>
      <c r="I1038" s="783"/>
      <c r="J1038" s="783"/>
      <c r="K1038" s="783"/>
      <c r="L1038" s="783"/>
      <c r="M1038" s="783"/>
      <c r="N1038" s="783"/>
      <c r="O1038" s="783"/>
      <c r="P1038" s="783"/>
      <c r="Q1038" s="783"/>
      <c r="R1038" s="783"/>
      <c r="S1038" s="783"/>
      <c r="T1038" s="783"/>
      <c r="U1038" s="783"/>
      <c r="V1038" s="783"/>
      <c r="W1038" s="784"/>
      <c r="X1038" s="604"/>
      <c r="Y1038" s="605"/>
      <c r="Z1038" s="606"/>
    </row>
    <row r="1039" spans="1:26" s="186" customFormat="1" ht="14.25" customHeight="1">
      <c r="A1039" s="788"/>
      <c r="B1039" s="779" t="s">
        <v>590</v>
      </c>
      <c r="C1039" s="780"/>
      <c r="D1039" s="780"/>
      <c r="E1039" s="780"/>
      <c r="F1039" s="780"/>
      <c r="G1039" s="780"/>
      <c r="H1039" s="780"/>
      <c r="I1039" s="780"/>
      <c r="J1039" s="780"/>
      <c r="K1039" s="780"/>
      <c r="L1039" s="780"/>
      <c r="M1039" s="780"/>
      <c r="N1039" s="780"/>
      <c r="O1039" s="780"/>
      <c r="P1039" s="780"/>
      <c r="Q1039" s="780"/>
      <c r="R1039" s="780"/>
      <c r="S1039" s="780"/>
      <c r="T1039" s="780"/>
      <c r="U1039" s="780"/>
      <c r="V1039" s="780"/>
      <c r="W1039" s="781"/>
      <c r="X1039" s="532"/>
      <c r="Y1039" s="602"/>
      <c r="Z1039" s="603"/>
    </row>
    <row r="1040" spans="1:26" s="186" customFormat="1" ht="14.25" customHeight="1">
      <c r="A1040" s="673"/>
      <c r="B1040" s="785"/>
      <c r="C1040" s="786"/>
      <c r="D1040" s="786"/>
      <c r="E1040" s="786"/>
      <c r="F1040" s="786"/>
      <c r="G1040" s="786"/>
      <c r="H1040" s="786"/>
      <c r="I1040" s="786"/>
      <c r="J1040" s="786"/>
      <c r="K1040" s="786"/>
      <c r="L1040" s="786"/>
      <c r="M1040" s="786"/>
      <c r="N1040" s="786"/>
      <c r="O1040" s="786"/>
      <c r="P1040" s="786"/>
      <c r="Q1040" s="786"/>
      <c r="R1040" s="786"/>
      <c r="S1040" s="786"/>
      <c r="T1040" s="786"/>
      <c r="U1040" s="786"/>
      <c r="V1040" s="786"/>
      <c r="W1040" s="787"/>
      <c r="X1040" s="551"/>
      <c r="Y1040" s="552"/>
      <c r="Z1040" s="553"/>
    </row>
    <row r="1041" spans="1:26" s="193" customFormat="1" ht="18" customHeight="1">
      <c r="A1041" s="591" t="s">
        <v>551</v>
      </c>
      <c r="B1041" s="592"/>
      <c r="C1041" s="592"/>
      <c r="D1041" s="592"/>
      <c r="E1041" s="592"/>
      <c r="F1041" s="592"/>
      <c r="G1041" s="592"/>
      <c r="H1041" s="592"/>
      <c r="I1041" s="592"/>
      <c r="J1041" s="592"/>
      <c r="K1041" s="592"/>
      <c r="L1041" s="592"/>
      <c r="M1041" s="592"/>
      <c r="N1041" s="592"/>
      <c r="O1041" s="592"/>
      <c r="P1041" s="592"/>
      <c r="Q1041" s="592"/>
      <c r="R1041" s="592"/>
      <c r="S1041" s="592"/>
      <c r="T1041" s="592"/>
      <c r="U1041" s="592"/>
      <c r="V1041" s="592"/>
      <c r="W1041" s="592"/>
      <c r="X1041" s="592"/>
      <c r="Y1041" s="592"/>
      <c r="Z1041" s="593"/>
    </row>
    <row r="1042" spans="1:26" s="179" customFormat="1" ht="15.75" customHeight="1">
      <c r="A1042" s="517" t="s">
        <v>276</v>
      </c>
      <c r="B1042" s="650" t="s">
        <v>572</v>
      </c>
      <c r="C1042" s="789"/>
      <c r="D1042" s="789"/>
      <c r="E1042" s="789"/>
      <c r="F1042" s="789"/>
      <c r="G1042" s="789"/>
      <c r="H1042" s="789"/>
      <c r="I1042" s="789"/>
      <c r="J1042" s="789"/>
      <c r="K1042" s="789"/>
      <c r="L1042" s="789"/>
      <c r="M1042" s="789"/>
      <c r="N1042" s="789"/>
      <c r="O1042" s="789"/>
      <c r="P1042" s="789"/>
      <c r="Q1042" s="789"/>
      <c r="R1042" s="789"/>
      <c r="S1042" s="789"/>
      <c r="T1042" s="789"/>
      <c r="U1042" s="789"/>
      <c r="V1042" s="789"/>
      <c r="W1042" s="790"/>
      <c r="X1042" s="823"/>
      <c r="Y1042" s="824"/>
      <c r="Z1042" s="825"/>
    </row>
    <row r="1043" spans="1:26" s="179" customFormat="1" ht="15.75" customHeight="1">
      <c r="A1043" s="517"/>
      <c r="B1043" s="791"/>
      <c r="C1043" s="792"/>
      <c r="D1043" s="792"/>
      <c r="E1043" s="792"/>
      <c r="F1043" s="792"/>
      <c r="G1043" s="792"/>
      <c r="H1043" s="792"/>
      <c r="I1043" s="792"/>
      <c r="J1043" s="792"/>
      <c r="K1043" s="792"/>
      <c r="L1043" s="792"/>
      <c r="M1043" s="792"/>
      <c r="N1043" s="792"/>
      <c r="O1043" s="792"/>
      <c r="P1043" s="792"/>
      <c r="Q1043" s="792"/>
      <c r="R1043" s="792"/>
      <c r="S1043" s="792"/>
      <c r="T1043" s="792"/>
      <c r="U1043" s="792"/>
      <c r="V1043" s="792"/>
      <c r="W1043" s="793"/>
      <c r="X1043" s="823"/>
      <c r="Y1043" s="824"/>
      <c r="Z1043" s="825"/>
    </row>
    <row r="1044" spans="1:26" s="179" customFormat="1" ht="5.25" customHeight="1">
      <c r="A1044" s="517"/>
      <c r="B1044" s="461"/>
      <c r="C1044" s="488"/>
      <c r="D1044" s="488"/>
      <c r="E1044" s="488"/>
      <c r="F1044" s="488"/>
      <c r="G1044" s="488"/>
      <c r="H1044" s="488"/>
      <c r="I1044" s="488"/>
      <c r="J1044" s="488"/>
      <c r="K1044" s="488"/>
      <c r="L1044" s="488"/>
      <c r="M1044" s="488"/>
      <c r="N1044" s="488"/>
      <c r="O1044" s="488"/>
      <c r="P1044" s="488"/>
      <c r="Q1044" s="488"/>
      <c r="R1044" s="488"/>
      <c r="S1044" s="488"/>
      <c r="T1044" s="488"/>
      <c r="U1044" s="488"/>
      <c r="V1044" s="488"/>
      <c r="W1044" s="489"/>
      <c r="X1044" s="542"/>
      <c r="Y1044" s="599"/>
      <c r="Z1044" s="600"/>
    </row>
    <row r="1045" spans="1:26" s="179" customFormat="1" ht="24" customHeight="1">
      <c r="A1045" s="517"/>
      <c r="B1045" s="650" t="s">
        <v>591</v>
      </c>
      <c r="C1045" s="789"/>
      <c r="D1045" s="789"/>
      <c r="E1045" s="789"/>
      <c r="F1045" s="789"/>
      <c r="G1045" s="789"/>
      <c r="H1045" s="789"/>
      <c r="I1045" s="789"/>
      <c r="J1045" s="789"/>
      <c r="K1045" s="789"/>
      <c r="L1045" s="789"/>
      <c r="M1045" s="789"/>
      <c r="N1045" s="789"/>
      <c r="O1045" s="789"/>
      <c r="P1045" s="789"/>
      <c r="Q1045" s="789"/>
      <c r="R1045" s="789"/>
      <c r="S1045" s="789"/>
      <c r="T1045" s="789"/>
      <c r="U1045" s="789"/>
      <c r="V1045" s="789"/>
      <c r="W1045" s="790"/>
      <c r="X1045" s="601"/>
      <c r="Y1045" s="602"/>
      <c r="Z1045" s="603"/>
    </row>
    <row r="1046" spans="1:26" s="179" customFormat="1" ht="10.5" customHeight="1">
      <c r="A1046" s="517"/>
      <c r="B1046" s="826"/>
      <c r="C1046" s="789"/>
      <c r="D1046" s="789"/>
      <c r="E1046" s="789"/>
      <c r="F1046" s="789"/>
      <c r="G1046" s="789"/>
      <c r="H1046" s="789"/>
      <c r="I1046" s="789"/>
      <c r="J1046" s="789"/>
      <c r="K1046" s="789"/>
      <c r="L1046" s="789"/>
      <c r="M1046" s="789"/>
      <c r="N1046" s="789"/>
      <c r="O1046" s="789"/>
      <c r="P1046" s="789"/>
      <c r="Q1046" s="789"/>
      <c r="R1046" s="789"/>
      <c r="S1046" s="789"/>
      <c r="T1046" s="789"/>
      <c r="U1046" s="789"/>
      <c r="V1046" s="789"/>
      <c r="W1046" s="790"/>
      <c r="X1046" s="601"/>
      <c r="Y1046" s="602"/>
      <c r="Z1046" s="603"/>
    </row>
    <row r="1047" spans="1:26" s="179" customFormat="1" ht="5.25" customHeight="1">
      <c r="A1047" s="517"/>
      <c r="B1047" s="387"/>
      <c r="C1047" s="388"/>
      <c r="D1047" s="388"/>
      <c r="E1047" s="388"/>
      <c r="F1047" s="388"/>
      <c r="G1047" s="388"/>
      <c r="H1047" s="388"/>
      <c r="I1047" s="388"/>
      <c r="J1047" s="388"/>
      <c r="K1047" s="388"/>
      <c r="L1047" s="388"/>
      <c r="M1047" s="388"/>
      <c r="N1047" s="388"/>
      <c r="O1047" s="388"/>
      <c r="P1047" s="388"/>
      <c r="Q1047" s="388"/>
      <c r="R1047" s="388"/>
      <c r="S1047" s="388"/>
      <c r="T1047" s="388"/>
      <c r="U1047" s="388"/>
      <c r="V1047" s="388"/>
      <c r="W1047" s="389"/>
      <c r="X1047" s="601"/>
      <c r="Y1047" s="602"/>
      <c r="Z1047" s="603"/>
    </row>
    <row r="1048" spans="1:26" s="179" customFormat="1" ht="17.25" customHeight="1">
      <c r="A1048" s="517"/>
      <c r="B1048" s="387"/>
      <c r="C1048" s="647" t="s">
        <v>574</v>
      </c>
      <c r="D1048" s="648"/>
      <c r="E1048" s="648"/>
      <c r="F1048" s="648"/>
      <c r="G1048" s="648"/>
      <c r="H1048" s="648"/>
      <c r="I1048" s="648"/>
      <c r="J1048" s="648"/>
      <c r="K1048" s="648"/>
      <c r="L1048" s="648"/>
      <c r="M1048" s="648"/>
      <c r="N1048" s="648"/>
      <c r="O1048" s="648"/>
      <c r="P1048" s="648"/>
      <c r="Q1048" s="648"/>
      <c r="R1048" s="648"/>
      <c r="S1048" s="648"/>
      <c r="T1048" s="648"/>
      <c r="U1048" s="648"/>
      <c r="V1048" s="649"/>
      <c r="W1048" s="389"/>
      <c r="X1048" s="601"/>
      <c r="Y1048" s="602"/>
      <c r="Z1048" s="603"/>
    </row>
    <row r="1049" spans="1:26" s="179" customFormat="1" ht="17.25" customHeight="1">
      <c r="A1049" s="517"/>
      <c r="B1049" s="387"/>
      <c r="C1049" s="799" t="s">
        <v>732</v>
      </c>
      <c r="D1049" s="800"/>
      <c r="E1049" s="800"/>
      <c r="F1049" s="801"/>
      <c r="G1049" s="794" t="s">
        <v>456</v>
      </c>
      <c r="H1049" s="794" t="s">
        <v>457</v>
      </c>
      <c r="I1049" s="794" t="s">
        <v>458</v>
      </c>
      <c r="J1049" s="794" t="s">
        <v>459</v>
      </c>
      <c r="K1049" s="794" t="s">
        <v>460</v>
      </c>
      <c r="L1049" s="794" t="s">
        <v>461</v>
      </c>
      <c r="M1049" s="794" t="s">
        <v>462</v>
      </c>
      <c r="N1049" s="794" t="s">
        <v>463</v>
      </c>
      <c r="O1049" s="794" t="s">
        <v>464</v>
      </c>
      <c r="P1049" s="794" t="s">
        <v>465</v>
      </c>
      <c r="Q1049" s="805" t="s">
        <v>466</v>
      </c>
      <c r="R1049" s="815" t="s">
        <v>467</v>
      </c>
      <c r="S1049" s="801"/>
      <c r="T1049" s="817" t="s">
        <v>468</v>
      </c>
      <c r="U1049" s="818"/>
      <c r="V1049" s="818"/>
      <c r="W1049" s="389"/>
      <c r="X1049" s="601"/>
      <c r="Y1049" s="602"/>
      <c r="Z1049" s="603"/>
    </row>
    <row r="1050" spans="1:26" s="179" customFormat="1" ht="17.25" customHeight="1" thickBot="1">
      <c r="A1050" s="517"/>
      <c r="B1050" s="387"/>
      <c r="C1050" s="802"/>
      <c r="D1050" s="803"/>
      <c r="E1050" s="803"/>
      <c r="F1050" s="804"/>
      <c r="G1050" s="795"/>
      <c r="H1050" s="795"/>
      <c r="I1050" s="795"/>
      <c r="J1050" s="795"/>
      <c r="K1050" s="795"/>
      <c r="L1050" s="795"/>
      <c r="M1050" s="795"/>
      <c r="N1050" s="795"/>
      <c r="O1050" s="795"/>
      <c r="P1050" s="795"/>
      <c r="Q1050" s="806"/>
      <c r="R1050" s="816"/>
      <c r="S1050" s="804"/>
      <c r="T1050" s="819"/>
      <c r="U1050" s="819"/>
      <c r="V1050" s="819"/>
      <c r="W1050" s="389"/>
      <c r="X1050" s="601"/>
      <c r="Y1050" s="602"/>
      <c r="Z1050" s="603"/>
    </row>
    <row r="1051" spans="1:26" s="179" customFormat="1" ht="36.75" customHeight="1" thickTop="1">
      <c r="A1051" s="517"/>
      <c r="B1051" s="387"/>
      <c r="C1051" s="812" t="s">
        <v>575</v>
      </c>
      <c r="D1051" s="813"/>
      <c r="E1051" s="813"/>
      <c r="F1051" s="814"/>
      <c r="G1051" s="180"/>
      <c r="H1051" s="180"/>
      <c r="I1051" s="180"/>
      <c r="J1051" s="180"/>
      <c r="K1051" s="180"/>
      <c r="L1051" s="180"/>
      <c r="M1051" s="180"/>
      <c r="N1051" s="180"/>
      <c r="O1051" s="180"/>
      <c r="P1051" s="180"/>
      <c r="Q1051" s="181"/>
      <c r="R1051" s="618"/>
      <c r="S1051" s="619"/>
      <c r="T1051" s="182" t="s">
        <v>470</v>
      </c>
      <c r="U1051" s="620"/>
      <c r="V1051" s="621"/>
      <c r="W1051" s="389"/>
      <c r="X1051" s="601"/>
      <c r="Y1051" s="602"/>
      <c r="Z1051" s="603"/>
    </row>
    <row r="1052" spans="1:26" s="179" customFormat="1" ht="36.75" customHeight="1">
      <c r="A1052" s="517"/>
      <c r="B1052" s="387"/>
      <c r="C1052" s="622" t="s">
        <v>592</v>
      </c>
      <c r="D1052" s="623"/>
      <c r="E1052" s="623"/>
      <c r="F1052" s="624"/>
      <c r="G1052" s="183"/>
      <c r="H1052" s="183"/>
      <c r="I1052" s="183"/>
      <c r="J1052" s="183"/>
      <c r="K1052" s="183"/>
      <c r="L1052" s="183"/>
      <c r="M1052" s="183"/>
      <c r="N1052" s="183"/>
      <c r="O1052" s="183"/>
      <c r="P1052" s="183"/>
      <c r="Q1052" s="184"/>
      <c r="R1052" s="625"/>
      <c r="S1052" s="626"/>
      <c r="T1052" s="185" t="s">
        <v>471</v>
      </c>
      <c r="U1052" s="759"/>
      <c r="V1052" s="626"/>
      <c r="W1052" s="389"/>
      <c r="X1052" s="601"/>
      <c r="Y1052" s="602"/>
      <c r="Z1052" s="603"/>
    </row>
    <row r="1053" spans="1:26" s="186" customFormat="1" ht="8.25" customHeight="1">
      <c r="A1053" s="517"/>
      <c r="B1053" s="760"/>
      <c r="C1053" s="761"/>
      <c r="D1053" s="761"/>
      <c r="E1053" s="761"/>
      <c r="F1053" s="761"/>
      <c r="G1053" s="761"/>
      <c r="H1053" s="761"/>
      <c r="I1053" s="761"/>
      <c r="J1053" s="761"/>
      <c r="K1053" s="761"/>
      <c r="L1053" s="761"/>
      <c r="M1053" s="761"/>
      <c r="N1053" s="761"/>
      <c r="O1053" s="761"/>
      <c r="P1053" s="761"/>
      <c r="Q1053" s="761"/>
      <c r="R1053" s="761"/>
      <c r="S1053" s="761"/>
      <c r="T1053" s="761"/>
      <c r="U1053" s="761"/>
      <c r="V1053" s="761"/>
      <c r="W1053" s="762"/>
      <c r="X1053" s="601"/>
      <c r="Y1053" s="602"/>
      <c r="Z1053" s="603"/>
    </row>
    <row r="1054" spans="1:26" s="179" customFormat="1" ht="14.25" customHeight="1">
      <c r="A1054" s="517"/>
      <c r="B1054" s="383"/>
      <c r="C1054" s="384"/>
      <c r="D1054" s="384"/>
      <c r="E1054" s="384"/>
      <c r="F1054" s="384"/>
      <c r="G1054" s="384"/>
      <c r="H1054" s="384"/>
      <c r="I1054" s="384"/>
      <c r="J1054" s="384"/>
      <c r="K1054" s="384"/>
      <c r="L1054" s="384"/>
      <c r="M1054" s="384"/>
      <c r="N1054" s="384"/>
      <c r="O1054" s="763" t="s">
        <v>472</v>
      </c>
      <c r="P1054" s="764"/>
      <c r="Q1054" s="764"/>
      <c r="R1054" s="764"/>
      <c r="S1054" s="764"/>
      <c r="T1054" s="765"/>
      <c r="U1054" s="766"/>
      <c r="V1054" s="768" t="s">
        <v>473</v>
      </c>
      <c r="W1054" s="385"/>
      <c r="X1054" s="601"/>
      <c r="Y1054" s="602"/>
      <c r="Z1054" s="603"/>
    </row>
    <row r="1055" spans="1:26" s="179" customFormat="1" ht="14.25" customHeight="1">
      <c r="A1055" s="517"/>
      <c r="B1055" s="383"/>
      <c r="C1055" s="384"/>
      <c r="D1055" s="384"/>
      <c r="E1055" s="384"/>
      <c r="F1055" s="384"/>
      <c r="G1055" s="384"/>
      <c r="H1055" s="384"/>
      <c r="I1055" s="384"/>
      <c r="J1055" s="384"/>
      <c r="K1055" s="384"/>
      <c r="L1055" s="384"/>
      <c r="M1055" s="384"/>
      <c r="N1055" s="384"/>
      <c r="O1055" s="764"/>
      <c r="P1055" s="764"/>
      <c r="Q1055" s="764"/>
      <c r="R1055" s="764"/>
      <c r="S1055" s="764"/>
      <c r="T1055" s="767"/>
      <c r="U1055" s="766"/>
      <c r="V1055" s="624"/>
      <c r="W1055" s="385"/>
      <c r="X1055" s="601"/>
      <c r="Y1055" s="602"/>
      <c r="Z1055" s="603"/>
    </row>
    <row r="1056" spans="1:26" s="179" customFormat="1" ht="9.75" customHeight="1">
      <c r="A1056" s="517"/>
      <c r="B1056" s="807"/>
      <c r="C1056" s="808"/>
      <c r="D1056" s="808"/>
      <c r="E1056" s="808"/>
      <c r="F1056" s="808"/>
      <c r="G1056" s="808"/>
      <c r="H1056" s="808"/>
      <c r="I1056" s="808"/>
      <c r="J1056" s="808"/>
      <c r="K1056" s="808"/>
      <c r="L1056" s="808"/>
      <c r="M1056" s="808"/>
      <c r="N1056" s="808"/>
      <c r="O1056" s="808"/>
      <c r="P1056" s="808"/>
      <c r="Q1056" s="808"/>
      <c r="R1056" s="808"/>
      <c r="S1056" s="808"/>
      <c r="T1056" s="808"/>
      <c r="U1056" s="808"/>
      <c r="V1056" s="808"/>
      <c r="W1056" s="809"/>
      <c r="X1056" s="604"/>
      <c r="Y1056" s="605"/>
      <c r="Z1056" s="606"/>
    </row>
    <row r="1057" spans="1:26" s="186" customFormat="1" ht="42" customHeight="1">
      <c r="A1057" s="517"/>
      <c r="B1057" s="810" t="s">
        <v>915</v>
      </c>
      <c r="C1057" s="729"/>
      <c r="D1057" s="729"/>
      <c r="E1057" s="729"/>
      <c r="F1057" s="729"/>
      <c r="G1057" s="729"/>
      <c r="H1057" s="729"/>
      <c r="I1057" s="729"/>
      <c r="J1057" s="729"/>
      <c r="K1057" s="729"/>
      <c r="L1057" s="729"/>
      <c r="M1057" s="729"/>
      <c r="N1057" s="729"/>
      <c r="O1057" s="729"/>
      <c r="P1057" s="729"/>
      <c r="Q1057" s="729"/>
      <c r="R1057" s="729"/>
      <c r="S1057" s="729"/>
      <c r="T1057" s="729"/>
      <c r="U1057" s="729"/>
      <c r="V1057" s="729"/>
      <c r="W1057" s="811"/>
      <c r="X1057" s="535"/>
      <c r="Y1057" s="549"/>
      <c r="Z1057" s="550"/>
    </row>
    <row r="1058" spans="1:26" s="186" customFormat="1" ht="3.75" customHeight="1">
      <c r="A1058" s="788"/>
      <c r="B1058" s="760"/>
      <c r="C1058" s="761"/>
      <c r="D1058" s="761"/>
      <c r="E1058" s="761"/>
      <c r="F1058" s="761"/>
      <c r="G1058" s="761"/>
      <c r="H1058" s="761"/>
      <c r="I1058" s="761"/>
      <c r="J1058" s="761"/>
      <c r="K1058" s="761"/>
      <c r="L1058" s="761"/>
      <c r="M1058" s="761"/>
      <c r="N1058" s="761"/>
      <c r="O1058" s="761"/>
      <c r="P1058" s="761"/>
      <c r="Q1058" s="761"/>
      <c r="R1058" s="761"/>
      <c r="S1058" s="761"/>
      <c r="T1058" s="761"/>
      <c r="U1058" s="761"/>
      <c r="V1058" s="761"/>
      <c r="W1058" s="762"/>
      <c r="X1058" s="548"/>
      <c r="Y1058" s="549"/>
      <c r="Z1058" s="550"/>
    </row>
    <row r="1059" spans="1:26" s="179" customFormat="1" ht="17.25" customHeight="1">
      <c r="A1059" s="788"/>
      <c r="B1059" s="377"/>
      <c r="C1059" s="187" t="s">
        <v>475</v>
      </c>
      <c r="D1059" s="187"/>
      <c r="E1059" s="187"/>
      <c r="F1059" s="187"/>
      <c r="G1059" s="187"/>
      <c r="H1059" s="187"/>
      <c r="I1059" s="187"/>
      <c r="J1059" s="187"/>
      <c r="K1059" s="187"/>
      <c r="L1059" s="187"/>
      <c r="M1059" s="187"/>
      <c r="N1059" s="187"/>
      <c r="O1059" s="187"/>
      <c r="P1059" s="187"/>
      <c r="Q1059" s="187"/>
      <c r="R1059" s="187"/>
      <c r="S1059" s="187"/>
      <c r="T1059" s="187"/>
      <c r="U1059" s="187"/>
      <c r="V1059" s="187"/>
      <c r="W1059" s="188"/>
      <c r="X1059" s="548"/>
      <c r="Y1059" s="549"/>
      <c r="Z1059" s="550"/>
    </row>
    <row r="1060" spans="1:26" s="179" customFormat="1" ht="29.25" customHeight="1">
      <c r="A1060" s="788"/>
      <c r="B1060" s="377"/>
      <c r="C1060" s="820" t="s">
        <v>593</v>
      </c>
      <c r="D1060" s="821"/>
      <c r="E1060" s="821"/>
      <c r="F1060" s="821"/>
      <c r="G1060" s="821"/>
      <c r="H1060" s="821"/>
      <c r="I1060" s="821"/>
      <c r="J1060" s="821"/>
      <c r="K1060" s="821"/>
      <c r="L1060" s="821"/>
      <c r="M1060" s="376" t="s">
        <v>594</v>
      </c>
      <c r="N1060" s="616"/>
      <c r="O1060" s="822"/>
      <c r="P1060" s="189" t="s">
        <v>477</v>
      </c>
      <c r="Q1060" s="650" t="s">
        <v>595</v>
      </c>
      <c r="R1060" s="789"/>
      <c r="S1060" s="789"/>
      <c r="T1060" s="789"/>
      <c r="U1060" s="789"/>
      <c r="V1060" s="789"/>
      <c r="W1060" s="790"/>
      <c r="X1060" s="548"/>
      <c r="Y1060" s="549"/>
      <c r="Z1060" s="550"/>
    </row>
    <row r="1061" spans="1:26" s="179" customFormat="1" ht="29.25" customHeight="1">
      <c r="A1061" s="788"/>
      <c r="B1061" s="377"/>
      <c r="C1061" s="820" t="s">
        <v>596</v>
      </c>
      <c r="D1061" s="821"/>
      <c r="E1061" s="821"/>
      <c r="F1061" s="821"/>
      <c r="G1061" s="821"/>
      <c r="H1061" s="821"/>
      <c r="I1061" s="821"/>
      <c r="J1061" s="821"/>
      <c r="K1061" s="821"/>
      <c r="L1061" s="821"/>
      <c r="M1061" s="376" t="s">
        <v>597</v>
      </c>
      <c r="N1061" s="616"/>
      <c r="O1061" s="822"/>
      <c r="P1061" s="189" t="s">
        <v>477</v>
      </c>
      <c r="Q1061" s="187"/>
      <c r="R1061" s="187"/>
      <c r="S1061" s="187"/>
      <c r="T1061" s="187"/>
      <c r="U1061" s="187"/>
      <c r="V1061" s="187"/>
      <c r="W1061" s="188"/>
      <c r="X1061" s="548"/>
      <c r="Y1061" s="549"/>
      <c r="Z1061" s="550"/>
    </row>
    <row r="1062" spans="1:26" s="179" customFormat="1" ht="29.25" customHeight="1">
      <c r="A1062" s="788"/>
      <c r="B1062" s="377"/>
      <c r="C1062" s="820" t="s">
        <v>598</v>
      </c>
      <c r="D1062" s="821"/>
      <c r="E1062" s="821"/>
      <c r="F1062" s="821"/>
      <c r="G1062" s="821"/>
      <c r="H1062" s="821"/>
      <c r="I1062" s="821"/>
      <c r="J1062" s="821"/>
      <c r="K1062" s="821"/>
      <c r="L1062" s="821"/>
      <c r="M1062" s="615"/>
      <c r="N1062" s="822"/>
      <c r="O1062" s="822"/>
      <c r="P1062" s="189" t="s">
        <v>473</v>
      </c>
      <c r="Q1062" s="187"/>
      <c r="R1062" s="187"/>
      <c r="S1062" s="187"/>
      <c r="T1062" s="187"/>
      <c r="U1062" s="187"/>
      <c r="V1062" s="187"/>
      <c r="W1062" s="188"/>
      <c r="X1062" s="548"/>
      <c r="Y1062" s="549"/>
      <c r="Z1062" s="550"/>
    </row>
    <row r="1063" spans="1:26" s="179" customFormat="1" ht="6.75" customHeight="1">
      <c r="A1063" s="788"/>
      <c r="B1063" s="377"/>
      <c r="C1063" s="187"/>
      <c r="D1063" s="187"/>
      <c r="E1063" s="187"/>
      <c r="F1063" s="187"/>
      <c r="G1063" s="187"/>
      <c r="H1063" s="187"/>
      <c r="I1063" s="187"/>
      <c r="J1063" s="187"/>
      <c r="K1063" s="187"/>
      <c r="L1063" s="187"/>
      <c r="M1063" s="187"/>
      <c r="N1063" s="187"/>
      <c r="O1063" s="187"/>
      <c r="P1063" s="187"/>
      <c r="Q1063" s="187"/>
      <c r="R1063" s="187"/>
      <c r="S1063" s="187"/>
      <c r="T1063" s="187"/>
      <c r="U1063" s="187"/>
      <c r="V1063" s="187"/>
      <c r="W1063" s="188"/>
      <c r="X1063" s="548"/>
      <c r="Y1063" s="549"/>
      <c r="Z1063" s="550"/>
    </row>
    <row r="1064" spans="1:26" s="179" customFormat="1" ht="15.75" customHeight="1">
      <c r="A1064" s="788"/>
      <c r="B1064" s="377"/>
      <c r="C1064" s="187" t="s">
        <v>664</v>
      </c>
      <c r="D1064" s="187"/>
      <c r="E1064" s="187"/>
      <c r="F1064" s="187"/>
      <c r="G1064" s="187"/>
      <c r="H1064" s="187"/>
      <c r="I1064" s="187"/>
      <c r="J1064" s="187"/>
      <c r="K1064" s="187"/>
      <c r="L1064" s="187"/>
      <c r="M1064" s="187"/>
      <c r="N1064" s="187"/>
      <c r="O1064" s="187"/>
      <c r="P1064" s="187"/>
      <c r="Q1064" s="187"/>
      <c r="R1064" s="187"/>
      <c r="S1064" s="187"/>
      <c r="T1064" s="187"/>
      <c r="U1064" s="187"/>
      <c r="V1064" s="187"/>
      <c r="W1064" s="188"/>
      <c r="X1064" s="548"/>
      <c r="Y1064" s="549"/>
      <c r="Z1064" s="550"/>
    </row>
    <row r="1065" spans="1:26" s="179" customFormat="1" ht="18" customHeight="1">
      <c r="A1065" s="788"/>
      <c r="B1065" s="377"/>
      <c r="C1065" s="615"/>
      <c r="D1065" s="616"/>
      <c r="E1065" s="190" t="s">
        <v>481</v>
      </c>
      <c r="F1065" s="617"/>
      <c r="G1065" s="616"/>
      <c r="H1065" s="189" t="s">
        <v>477</v>
      </c>
      <c r="I1065" s="187"/>
      <c r="J1065" s="615"/>
      <c r="K1065" s="616"/>
      <c r="L1065" s="190" t="s">
        <v>481</v>
      </c>
      <c r="M1065" s="617"/>
      <c r="N1065" s="616"/>
      <c r="O1065" s="189" t="s">
        <v>477</v>
      </c>
      <c r="P1065" s="187"/>
      <c r="Q1065" s="615"/>
      <c r="R1065" s="616"/>
      <c r="S1065" s="190" t="s">
        <v>481</v>
      </c>
      <c r="T1065" s="617"/>
      <c r="U1065" s="616"/>
      <c r="V1065" s="189" t="s">
        <v>477</v>
      </c>
      <c r="W1065" s="188"/>
      <c r="X1065" s="548"/>
      <c r="Y1065" s="549"/>
      <c r="Z1065" s="550"/>
    </row>
    <row r="1066" spans="1:26" s="179" customFormat="1" ht="6.75" customHeight="1">
      <c r="A1066" s="788"/>
      <c r="B1066" s="377"/>
      <c r="C1066" s="187"/>
      <c r="D1066" s="187"/>
      <c r="E1066" s="187"/>
      <c r="F1066" s="187"/>
      <c r="G1066" s="187"/>
      <c r="H1066" s="187"/>
      <c r="I1066" s="187"/>
      <c r="J1066" s="187"/>
      <c r="K1066" s="187"/>
      <c r="L1066" s="187"/>
      <c r="M1066" s="187"/>
      <c r="N1066" s="187"/>
      <c r="O1066" s="187"/>
      <c r="P1066" s="187"/>
      <c r="Q1066" s="187"/>
      <c r="R1066" s="187"/>
      <c r="S1066" s="187"/>
      <c r="T1066" s="187"/>
      <c r="U1066" s="187"/>
      <c r="V1066" s="187"/>
      <c r="W1066" s="188"/>
      <c r="X1066" s="548"/>
      <c r="Y1066" s="549"/>
      <c r="Z1066" s="550"/>
    </row>
    <row r="1067" spans="1:26" s="179" customFormat="1" ht="15.75" customHeight="1">
      <c r="A1067" s="788"/>
      <c r="B1067" s="377"/>
      <c r="C1067" s="187" t="s">
        <v>665</v>
      </c>
      <c r="D1067" s="187"/>
      <c r="E1067" s="187"/>
      <c r="F1067" s="187"/>
      <c r="G1067" s="187"/>
      <c r="H1067" s="187"/>
      <c r="I1067" s="187"/>
      <c r="J1067" s="187"/>
      <c r="K1067" s="187"/>
      <c r="L1067" s="187"/>
      <c r="M1067" s="187"/>
      <c r="N1067" s="187"/>
      <c r="O1067" s="187"/>
      <c r="P1067" s="187"/>
      <c r="Q1067" s="187"/>
      <c r="R1067" s="187"/>
      <c r="S1067" s="187"/>
      <c r="T1067" s="187"/>
      <c r="U1067" s="187"/>
      <c r="V1067" s="187"/>
      <c r="W1067" s="188"/>
      <c r="X1067" s="548"/>
      <c r="Y1067" s="549"/>
      <c r="Z1067" s="550"/>
    </row>
    <row r="1068" spans="1:26" s="179" customFormat="1" ht="18.75" customHeight="1">
      <c r="A1068" s="788"/>
      <c r="B1068" s="377"/>
      <c r="C1068" s="615"/>
      <c r="D1068" s="616"/>
      <c r="E1068" s="190" t="s">
        <v>481</v>
      </c>
      <c r="F1068" s="617"/>
      <c r="G1068" s="616"/>
      <c r="H1068" s="189" t="s">
        <v>477</v>
      </c>
      <c r="I1068" s="187"/>
      <c r="J1068" s="615"/>
      <c r="K1068" s="616"/>
      <c r="L1068" s="190" t="s">
        <v>481</v>
      </c>
      <c r="M1068" s="617"/>
      <c r="N1068" s="616"/>
      <c r="O1068" s="189" t="s">
        <v>477</v>
      </c>
      <c r="P1068" s="187"/>
      <c r="Q1068" s="615"/>
      <c r="R1068" s="616"/>
      <c r="S1068" s="190" t="s">
        <v>481</v>
      </c>
      <c r="T1068" s="617"/>
      <c r="U1068" s="616"/>
      <c r="V1068" s="189" t="s">
        <v>477</v>
      </c>
      <c r="W1068" s="188"/>
      <c r="X1068" s="548"/>
      <c r="Y1068" s="549"/>
      <c r="Z1068" s="550"/>
    </row>
    <row r="1069" spans="1:26" s="179" customFormat="1" ht="7.5" customHeight="1">
      <c r="A1069" s="788"/>
      <c r="B1069" s="776"/>
      <c r="C1069" s="777"/>
      <c r="D1069" s="777"/>
      <c r="E1069" s="777"/>
      <c r="F1069" s="777"/>
      <c r="G1069" s="777"/>
      <c r="H1069" s="777"/>
      <c r="I1069" s="777"/>
      <c r="J1069" s="777"/>
      <c r="K1069" s="777"/>
      <c r="L1069" s="777"/>
      <c r="M1069" s="777"/>
      <c r="N1069" s="777"/>
      <c r="O1069" s="777"/>
      <c r="P1069" s="777"/>
      <c r="Q1069" s="777"/>
      <c r="R1069" s="777"/>
      <c r="S1069" s="777"/>
      <c r="T1069" s="777"/>
      <c r="U1069" s="777"/>
      <c r="V1069" s="777"/>
      <c r="W1069" s="778"/>
      <c r="X1069" s="548"/>
      <c r="Y1069" s="549"/>
      <c r="Z1069" s="550"/>
    </row>
    <row r="1070" spans="1:26" s="186" customFormat="1" ht="14.25" customHeight="1">
      <c r="A1070" s="788"/>
      <c r="B1070" s="779" t="s">
        <v>589</v>
      </c>
      <c r="C1070" s="780"/>
      <c r="D1070" s="780"/>
      <c r="E1070" s="780"/>
      <c r="F1070" s="780"/>
      <c r="G1070" s="780"/>
      <c r="H1070" s="780"/>
      <c r="I1070" s="780"/>
      <c r="J1070" s="780"/>
      <c r="K1070" s="780"/>
      <c r="L1070" s="780"/>
      <c r="M1070" s="780"/>
      <c r="N1070" s="780"/>
      <c r="O1070" s="780"/>
      <c r="P1070" s="780"/>
      <c r="Q1070" s="780"/>
      <c r="R1070" s="780"/>
      <c r="S1070" s="780"/>
      <c r="T1070" s="780"/>
      <c r="U1070" s="780"/>
      <c r="V1070" s="780"/>
      <c r="W1070" s="781"/>
      <c r="X1070" s="535"/>
      <c r="Y1070" s="549"/>
      <c r="Z1070" s="550"/>
    </row>
    <row r="1071" spans="1:26" s="186" customFormat="1" ht="14.25" customHeight="1">
      <c r="A1071" s="788"/>
      <c r="B1071" s="782"/>
      <c r="C1071" s="783"/>
      <c r="D1071" s="783"/>
      <c r="E1071" s="783"/>
      <c r="F1071" s="783"/>
      <c r="G1071" s="783"/>
      <c r="H1071" s="783"/>
      <c r="I1071" s="783"/>
      <c r="J1071" s="783"/>
      <c r="K1071" s="783"/>
      <c r="L1071" s="783"/>
      <c r="M1071" s="783"/>
      <c r="N1071" s="783"/>
      <c r="O1071" s="783"/>
      <c r="P1071" s="783"/>
      <c r="Q1071" s="783"/>
      <c r="R1071" s="783"/>
      <c r="S1071" s="783"/>
      <c r="T1071" s="783"/>
      <c r="U1071" s="783"/>
      <c r="V1071" s="783"/>
      <c r="W1071" s="784"/>
      <c r="X1071" s="548"/>
      <c r="Y1071" s="549"/>
      <c r="Z1071" s="550"/>
    </row>
    <row r="1072" spans="1:26" s="186" customFormat="1" ht="14.25" customHeight="1">
      <c r="A1072" s="788"/>
      <c r="B1072" s="779" t="s">
        <v>599</v>
      </c>
      <c r="C1072" s="780"/>
      <c r="D1072" s="780"/>
      <c r="E1072" s="780"/>
      <c r="F1072" s="780"/>
      <c r="G1072" s="780"/>
      <c r="H1072" s="780"/>
      <c r="I1072" s="780"/>
      <c r="J1072" s="780"/>
      <c r="K1072" s="780"/>
      <c r="L1072" s="780"/>
      <c r="M1072" s="780"/>
      <c r="N1072" s="780"/>
      <c r="O1072" s="780"/>
      <c r="P1072" s="780"/>
      <c r="Q1072" s="780"/>
      <c r="R1072" s="780"/>
      <c r="S1072" s="780"/>
      <c r="T1072" s="780"/>
      <c r="U1072" s="780"/>
      <c r="V1072" s="780"/>
      <c r="W1072" s="781"/>
      <c r="X1072" s="532"/>
      <c r="Y1072" s="602"/>
      <c r="Z1072" s="603"/>
    </row>
    <row r="1073" spans="1:26" s="186" customFormat="1" ht="14.25" customHeight="1">
      <c r="A1073" s="673"/>
      <c r="B1073" s="785"/>
      <c r="C1073" s="786"/>
      <c r="D1073" s="786"/>
      <c r="E1073" s="786"/>
      <c r="F1073" s="786"/>
      <c r="G1073" s="786"/>
      <c r="H1073" s="786"/>
      <c r="I1073" s="786"/>
      <c r="J1073" s="786"/>
      <c r="K1073" s="786"/>
      <c r="L1073" s="786"/>
      <c r="M1073" s="786"/>
      <c r="N1073" s="786"/>
      <c r="O1073" s="786"/>
      <c r="P1073" s="786"/>
      <c r="Q1073" s="786"/>
      <c r="R1073" s="786"/>
      <c r="S1073" s="786"/>
      <c r="T1073" s="786"/>
      <c r="U1073" s="786"/>
      <c r="V1073" s="786"/>
      <c r="W1073" s="787"/>
      <c r="X1073" s="551"/>
      <c r="Y1073" s="552"/>
      <c r="Z1073" s="553"/>
    </row>
    <row r="1074" spans="1:26" s="193" customFormat="1" ht="18" customHeight="1">
      <c r="A1074" s="591" t="s">
        <v>600</v>
      </c>
      <c r="B1074" s="592"/>
      <c r="C1074" s="592"/>
      <c r="D1074" s="592"/>
      <c r="E1074" s="592"/>
      <c r="F1074" s="592"/>
      <c r="G1074" s="592"/>
      <c r="H1074" s="592"/>
      <c r="I1074" s="592"/>
      <c r="J1074" s="592"/>
      <c r="K1074" s="592"/>
      <c r="L1074" s="592"/>
      <c r="M1074" s="592"/>
      <c r="N1074" s="592"/>
      <c r="O1074" s="592"/>
      <c r="P1074" s="592"/>
      <c r="Q1074" s="592"/>
      <c r="R1074" s="592"/>
      <c r="S1074" s="592"/>
      <c r="T1074" s="592"/>
      <c r="U1074" s="592"/>
      <c r="V1074" s="592"/>
      <c r="W1074" s="592"/>
      <c r="X1074" s="592"/>
      <c r="Y1074" s="592"/>
      <c r="Z1074" s="593"/>
    </row>
    <row r="1075" spans="1:26" s="179" customFormat="1" ht="15.75" customHeight="1">
      <c r="A1075" s="517" t="s">
        <v>314</v>
      </c>
      <c r="B1075" s="650" t="s">
        <v>572</v>
      </c>
      <c r="C1075" s="789"/>
      <c r="D1075" s="789"/>
      <c r="E1075" s="789"/>
      <c r="F1075" s="789"/>
      <c r="G1075" s="789"/>
      <c r="H1075" s="789"/>
      <c r="I1075" s="789"/>
      <c r="J1075" s="789"/>
      <c r="K1075" s="789"/>
      <c r="L1075" s="789"/>
      <c r="M1075" s="789"/>
      <c r="N1075" s="789"/>
      <c r="O1075" s="789"/>
      <c r="P1075" s="789"/>
      <c r="Q1075" s="789"/>
      <c r="R1075" s="789"/>
      <c r="S1075" s="789"/>
      <c r="T1075" s="789"/>
      <c r="U1075" s="789"/>
      <c r="V1075" s="789"/>
      <c r="W1075" s="790"/>
      <c r="X1075" s="823"/>
      <c r="Y1075" s="824"/>
      <c r="Z1075" s="825"/>
    </row>
    <row r="1076" spans="1:26" s="179" customFormat="1" ht="15.75" customHeight="1">
      <c r="A1076" s="517"/>
      <c r="B1076" s="791"/>
      <c r="C1076" s="792"/>
      <c r="D1076" s="792"/>
      <c r="E1076" s="792"/>
      <c r="F1076" s="792"/>
      <c r="G1076" s="792"/>
      <c r="H1076" s="792"/>
      <c r="I1076" s="792"/>
      <c r="J1076" s="792"/>
      <c r="K1076" s="792"/>
      <c r="L1076" s="792"/>
      <c r="M1076" s="792"/>
      <c r="N1076" s="792"/>
      <c r="O1076" s="792"/>
      <c r="P1076" s="792"/>
      <c r="Q1076" s="792"/>
      <c r="R1076" s="792"/>
      <c r="S1076" s="792"/>
      <c r="T1076" s="792"/>
      <c r="U1076" s="792"/>
      <c r="V1076" s="792"/>
      <c r="W1076" s="793"/>
      <c r="X1076" s="823"/>
      <c r="Y1076" s="824"/>
      <c r="Z1076" s="825"/>
    </row>
    <row r="1077" spans="1:26" s="179" customFormat="1" ht="33" customHeight="1">
      <c r="A1077" s="517"/>
      <c r="B1077" s="650" t="s">
        <v>601</v>
      </c>
      <c r="C1077" s="789"/>
      <c r="D1077" s="789"/>
      <c r="E1077" s="789"/>
      <c r="F1077" s="789"/>
      <c r="G1077" s="789"/>
      <c r="H1077" s="789"/>
      <c r="I1077" s="789"/>
      <c r="J1077" s="789"/>
      <c r="K1077" s="789"/>
      <c r="L1077" s="789"/>
      <c r="M1077" s="789"/>
      <c r="N1077" s="789"/>
      <c r="O1077" s="789"/>
      <c r="P1077" s="789"/>
      <c r="Q1077" s="789"/>
      <c r="R1077" s="789"/>
      <c r="S1077" s="789"/>
      <c r="T1077" s="789"/>
      <c r="U1077" s="789"/>
      <c r="V1077" s="789"/>
      <c r="W1077" s="790"/>
      <c r="X1077" s="601"/>
      <c r="Y1077" s="602"/>
      <c r="Z1077" s="603"/>
    </row>
    <row r="1078" spans="1:26" s="179" customFormat="1" ht="26.25" customHeight="1">
      <c r="A1078" s="517"/>
      <c r="B1078" s="826"/>
      <c r="C1078" s="789"/>
      <c r="D1078" s="789"/>
      <c r="E1078" s="789"/>
      <c r="F1078" s="789"/>
      <c r="G1078" s="789"/>
      <c r="H1078" s="789"/>
      <c r="I1078" s="789"/>
      <c r="J1078" s="789"/>
      <c r="K1078" s="789"/>
      <c r="L1078" s="789"/>
      <c r="M1078" s="789"/>
      <c r="N1078" s="789"/>
      <c r="O1078" s="789"/>
      <c r="P1078" s="789"/>
      <c r="Q1078" s="789"/>
      <c r="R1078" s="789"/>
      <c r="S1078" s="789"/>
      <c r="T1078" s="789"/>
      <c r="U1078" s="789"/>
      <c r="V1078" s="789"/>
      <c r="W1078" s="790"/>
      <c r="X1078" s="601"/>
      <c r="Y1078" s="602"/>
      <c r="Z1078" s="603"/>
    </row>
    <row r="1079" spans="1:26" s="179" customFormat="1" ht="5.25" customHeight="1">
      <c r="A1079" s="517"/>
      <c r="B1079" s="387"/>
      <c r="C1079" s="388"/>
      <c r="D1079" s="388"/>
      <c r="E1079" s="388"/>
      <c r="F1079" s="388"/>
      <c r="G1079" s="388"/>
      <c r="H1079" s="388"/>
      <c r="I1079" s="388"/>
      <c r="J1079" s="388"/>
      <c r="K1079" s="388"/>
      <c r="L1079" s="388"/>
      <c r="M1079" s="388"/>
      <c r="N1079" s="388"/>
      <c r="O1079" s="388"/>
      <c r="P1079" s="388"/>
      <c r="Q1079" s="388"/>
      <c r="R1079" s="388"/>
      <c r="S1079" s="388"/>
      <c r="T1079" s="388"/>
      <c r="U1079" s="388"/>
      <c r="V1079" s="388"/>
      <c r="W1079" s="389"/>
      <c r="X1079" s="601"/>
      <c r="Y1079" s="602"/>
      <c r="Z1079" s="603"/>
    </row>
    <row r="1080" spans="1:26" s="179" customFormat="1" ht="14.25" customHeight="1">
      <c r="A1080" s="517"/>
      <c r="B1080" s="387"/>
      <c r="C1080" s="647" t="s">
        <v>574</v>
      </c>
      <c r="D1080" s="648"/>
      <c r="E1080" s="648"/>
      <c r="F1080" s="648"/>
      <c r="G1080" s="648"/>
      <c r="H1080" s="648"/>
      <c r="I1080" s="648"/>
      <c r="J1080" s="648"/>
      <c r="K1080" s="648"/>
      <c r="L1080" s="648"/>
      <c r="M1080" s="648"/>
      <c r="N1080" s="648"/>
      <c r="O1080" s="648"/>
      <c r="P1080" s="648"/>
      <c r="Q1080" s="648"/>
      <c r="R1080" s="648"/>
      <c r="S1080" s="648"/>
      <c r="T1080" s="648"/>
      <c r="U1080" s="648"/>
      <c r="V1080" s="649"/>
      <c r="W1080" s="389"/>
      <c r="X1080" s="601"/>
      <c r="Y1080" s="602"/>
      <c r="Z1080" s="603"/>
    </row>
    <row r="1081" spans="1:26" s="179" customFormat="1" ht="12.75" customHeight="1">
      <c r="A1081" s="517"/>
      <c r="B1081" s="387"/>
      <c r="C1081" s="799" t="s">
        <v>914</v>
      </c>
      <c r="D1081" s="800"/>
      <c r="E1081" s="800"/>
      <c r="F1081" s="801"/>
      <c r="G1081" s="794" t="s">
        <v>456</v>
      </c>
      <c r="H1081" s="794" t="s">
        <v>457</v>
      </c>
      <c r="I1081" s="794" t="s">
        <v>458</v>
      </c>
      <c r="J1081" s="794" t="s">
        <v>459</v>
      </c>
      <c r="K1081" s="794" t="s">
        <v>460</v>
      </c>
      <c r="L1081" s="794" t="s">
        <v>461</v>
      </c>
      <c r="M1081" s="794" t="s">
        <v>462</v>
      </c>
      <c r="N1081" s="794" t="s">
        <v>463</v>
      </c>
      <c r="O1081" s="794" t="s">
        <v>464</v>
      </c>
      <c r="P1081" s="794" t="s">
        <v>465</v>
      </c>
      <c r="Q1081" s="805" t="s">
        <v>466</v>
      </c>
      <c r="R1081" s="815" t="s">
        <v>467</v>
      </c>
      <c r="S1081" s="801"/>
      <c r="T1081" s="817" t="s">
        <v>468</v>
      </c>
      <c r="U1081" s="818"/>
      <c r="V1081" s="818"/>
      <c r="W1081" s="389"/>
      <c r="X1081" s="601"/>
      <c r="Y1081" s="602"/>
      <c r="Z1081" s="603"/>
    </row>
    <row r="1082" spans="1:26" s="179" customFormat="1" ht="12.75" customHeight="1" thickBot="1">
      <c r="A1082" s="517"/>
      <c r="B1082" s="387"/>
      <c r="C1082" s="802"/>
      <c r="D1082" s="803"/>
      <c r="E1082" s="803"/>
      <c r="F1082" s="804"/>
      <c r="G1082" s="795"/>
      <c r="H1082" s="795"/>
      <c r="I1082" s="795"/>
      <c r="J1082" s="795"/>
      <c r="K1082" s="795"/>
      <c r="L1082" s="795"/>
      <c r="M1082" s="795"/>
      <c r="N1082" s="795"/>
      <c r="O1082" s="795"/>
      <c r="P1082" s="795"/>
      <c r="Q1082" s="806"/>
      <c r="R1082" s="816"/>
      <c r="S1082" s="804"/>
      <c r="T1082" s="819"/>
      <c r="U1082" s="819"/>
      <c r="V1082" s="819"/>
      <c r="W1082" s="389"/>
      <c r="X1082" s="601"/>
      <c r="Y1082" s="602"/>
      <c r="Z1082" s="603"/>
    </row>
    <row r="1083" spans="1:26" s="179" customFormat="1" ht="36.75" customHeight="1" thickTop="1">
      <c r="A1083" s="517"/>
      <c r="B1083" s="387"/>
      <c r="C1083" s="812" t="s">
        <v>575</v>
      </c>
      <c r="D1083" s="813"/>
      <c r="E1083" s="813"/>
      <c r="F1083" s="814"/>
      <c r="G1083" s="180"/>
      <c r="H1083" s="180"/>
      <c r="I1083" s="180"/>
      <c r="J1083" s="180"/>
      <c r="K1083" s="180"/>
      <c r="L1083" s="180"/>
      <c r="M1083" s="180"/>
      <c r="N1083" s="180"/>
      <c r="O1083" s="180"/>
      <c r="P1083" s="180"/>
      <c r="Q1083" s="181"/>
      <c r="R1083" s="618"/>
      <c r="S1083" s="619"/>
      <c r="T1083" s="182" t="s">
        <v>470</v>
      </c>
      <c r="U1083" s="620"/>
      <c r="V1083" s="621"/>
      <c r="W1083" s="389"/>
      <c r="X1083" s="601"/>
      <c r="Y1083" s="602"/>
      <c r="Z1083" s="603"/>
    </row>
    <row r="1084" spans="1:26" s="179" customFormat="1" ht="36.75" customHeight="1">
      <c r="A1084" s="517"/>
      <c r="B1084" s="387"/>
      <c r="C1084" s="622" t="s">
        <v>592</v>
      </c>
      <c r="D1084" s="623"/>
      <c r="E1084" s="623"/>
      <c r="F1084" s="624"/>
      <c r="G1084" s="183"/>
      <c r="H1084" s="183"/>
      <c r="I1084" s="183"/>
      <c r="J1084" s="183"/>
      <c r="K1084" s="183"/>
      <c r="L1084" s="183"/>
      <c r="M1084" s="183"/>
      <c r="N1084" s="183"/>
      <c r="O1084" s="183"/>
      <c r="P1084" s="183"/>
      <c r="Q1084" s="184"/>
      <c r="R1084" s="625"/>
      <c r="S1084" s="626"/>
      <c r="T1084" s="185" t="s">
        <v>471</v>
      </c>
      <c r="U1084" s="759"/>
      <c r="V1084" s="626"/>
      <c r="W1084" s="389"/>
      <c r="X1084" s="601"/>
      <c r="Y1084" s="602"/>
      <c r="Z1084" s="603"/>
    </row>
    <row r="1085" spans="1:26" s="186" customFormat="1" ht="7.5" customHeight="1">
      <c r="A1085" s="517"/>
      <c r="B1085" s="760"/>
      <c r="C1085" s="761"/>
      <c r="D1085" s="761"/>
      <c r="E1085" s="761"/>
      <c r="F1085" s="761"/>
      <c r="G1085" s="761"/>
      <c r="H1085" s="761"/>
      <c r="I1085" s="761"/>
      <c r="J1085" s="761"/>
      <c r="K1085" s="761"/>
      <c r="L1085" s="761"/>
      <c r="M1085" s="761"/>
      <c r="N1085" s="761"/>
      <c r="O1085" s="761"/>
      <c r="P1085" s="761"/>
      <c r="Q1085" s="761"/>
      <c r="R1085" s="761"/>
      <c r="S1085" s="761"/>
      <c r="T1085" s="761"/>
      <c r="U1085" s="761"/>
      <c r="V1085" s="761"/>
      <c r="W1085" s="762"/>
      <c r="X1085" s="601"/>
      <c r="Y1085" s="602"/>
      <c r="Z1085" s="603"/>
    </row>
    <row r="1086" spans="1:26" s="179" customFormat="1" ht="12.75" customHeight="1">
      <c r="A1086" s="517"/>
      <c r="B1086" s="383"/>
      <c r="C1086" s="384"/>
      <c r="D1086" s="384"/>
      <c r="E1086" s="384"/>
      <c r="F1086" s="384"/>
      <c r="G1086" s="384"/>
      <c r="H1086" s="384"/>
      <c r="I1086" s="384"/>
      <c r="J1086" s="384"/>
      <c r="K1086" s="384"/>
      <c r="L1086" s="384"/>
      <c r="M1086" s="384"/>
      <c r="N1086" s="384"/>
      <c r="O1086" s="763" t="s">
        <v>472</v>
      </c>
      <c r="P1086" s="764"/>
      <c r="Q1086" s="764"/>
      <c r="R1086" s="764"/>
      <c r="S1086" s="764"/>
      <c r="T1086" s="765"/>
      <c r="U1086" s="766"/>
      <c r="V1086" s="768" t="s">
        <v>473</v>
      </c>
      <c r="W1086" s="385"/>
      <c r="X1086" s="601"/>
      <c r="Y1086" s="602"/>
      <c r="Z1086" s="603"/>
    </row>
    <row r="1087" spans="1:26" s="179" customFormat="1" ht="12.75" customHeight="1">
      <c r="A1087" s="517"/>
      <c r="B1087" s="383"/>
      <c r="C1087" s="384"/>
      <c r="D1087" s="384"/>
      <c r="E1087" s="384"/>
      <c r="F1087" s="384"/>
      <c r="G1087" s="384"/>
      <c r="H1087" s="384"/>
      <c r="I1087" s="384"/>
      <c r="J1087" s="384"/>
      <c r="K1087" s="384"/>
      <c r="L1087" s="384"/>
      <c r="M1087" s="384"/>
      <c r="N1087" s="384"/>
      <c r="O1087" s="764"/>
      <c r="P1087" s="764"/>
      <c r="Q1087" s="764"/>
      <c r="R1087" s="764"/>
      <c r="S1087" s="764"/>
      <c r="T1087" s="767"/>
      <c r="U1087" s="766"/>
      <c r="V1087" s="624"/>
      <c r="W1087" s="385"/>
      <c r="X1087" s="601"/>
      <c r="Y1087" s="602"/>
      <c r="Z1087" s="603"/>
    </row>
    <row r="1088" spans="1:26" s="179" customFormat="1" ht="6" customHeight="1">
      <c r="A1088" s="517"/>
      <c r="B1088" s="796"/>
      <c r="C1088" s="797"/>
      <c r="D1088" s="797"/>
      <c r="E1088" s="797"/>
      <c r="F1088" s="797"/>
      <c r="G1088" s="797"/>
      <c r="H1088" s="797"/>
      <c r="I1088" s="797"/>
      <c r="J1088" s="797"/>
      <c r="K1088" s="797"/>
      <c r="L1088" s="797"/>
      <c r="M1088" s="797"/>
      <c r="N1088" s="797"/>
      <c r="O1088" s="797"/>
      <c r="P1088" s="797"/>
      <c r="Q1088" s="797"/>
      <c r="R1088" s="797"/>
      <c r="S1088" s="797"/>
      <c r="T1088" s="797"/>
      <c r="U1088" s="797"/>
      <c r="V1088" s="797"/>
      <c r="W1088" s="798"/>
      <c r="X1088" s="601"/>
      <c r="Y1088" s="602"/>
      <c r="Z1088" s="603"/>
    </row>
    <row r="1089" spans="1:26" s="179" customFormat="1" ht="15" customHeight="1">
      <c r="A1089" s="517"/>
      <c r="B1089" s="387"/>
      <c r="C1089" s="647" t="s">
        <v>574</v>
      </c>
      <c r="D1089" s="648"/>
      <c r="E1089" s="648"/>
      <c r="F1089" s="648"/>
      <c r="G1089" s="648"/>
      <c r="H1089" s="648"/>
      <c r="I1089" s="648"/>
      <c r="J1089" s="648"/>
      <c r="K1089" s="648"/>
      <c r="L1089" s="648"/>
      <c r="M1089" s="648"/>
      <c r="N1089" s="648"/>
      <c r="O1089" s="648"/>
      <c r="P1089" s="648"/>
      <c r="Q1089" s="648"/>
      <c r="R1089" s="648"/>
      <c r="S1089" s="648"/>
      <c r="T1089" s="648"/>
      <c r="U1089" s="648"/>
      <c r="V1089" s="649"/>
      <c r="W1089" s="389"/>
      <c r="X1089" s="601"/>
      <c r="Y1089" s="602"/>
      <c r="Z1089" s="603"/>
    </row>
    <row r="1090" spans="1:26" s="179" customFormat="1" ht="12.75" customHeight="1">
      <c r="A1090" s="517"/>
      <c r="B1090" s="387"/>
      <c r="C1090" s="799" t="s">
        <v>914</v>
      </c>
      <c r="D1090" s="800"/>
      <c r="E1090" s="800"/>
      <c r="F1090" s="801"/>
      <c r="G1090" s="794" t="s">
        <v>456</v>
      </c>
      <c r="H1090" s="794" t="s">
        <v>457</v>
      </c>
      <c r="I1090" s="794" t="s">
        <v>458</v>
      </c>
      <c r="J1090" s="794" t="s">
        <v>459</v>
      </c>
      <c r="K1090" s="794" t="s">
        <v>460</v>
      </c>
      <c r="L1090" s="794" t="s">
        <v>461</v>
      </c>
      <c r="M1090" s="794" t="s">
        <v>462</v>
      </c>
      <c r="N1090" s="794" t="s">
        <v>463</v>
      </c>
      <c r="O1090" s="794" t="s">
        <v>464</v>
      </c>
      <c r="P1090" s="794" t="s">
        <v>465</v>
      </c>
      <c r="Q1090" s="805" t="s">
        <v>466</v>
      </c>
      <c r="R1090" s="815" t="s">
        <v>467</v>
      </c>
      <c r="S1090" s="801"/>
      <c r="T1090" s="817" t="s">
        <v>468</v>
      </c>
      <c r="U1090" s="818"/>
      <c r="V1090" s="818"/>
      <c r="W1090" s="389"/>
      <c r="X1090" s="601"/>
      <c r="Y1090" s="602"/>
      <c r="Z1090" s="603"/>
    </row>
    <row r="1091" spans="1:26" s="179" customFormat="1" ht="12.75" customHeight="1" thickBot="1">
      <c r="A1091" s="517"/>
      <c r="B1091" s="387"/>
      <c r="C1091" s="802"/>
      <c r="D1091" s="803"/>
      <c r="E1091" s="803"/>
      <c r="F1091" s="804"/>
      <c r="G1091" s="795"/>
      <c r="H1091" s="795"/>
      <c r="I1091" s="795"/>
      <c r="J1091" s="795"/>
      <c r="K1091" s="795"/>
      <c r="L1091" s="795"/>
      <c r="M1091" s="795"/>
      <c r="N1091" s="795"/>
      <c r="O1091" s="795"/>
      <c r="P1091" s="795"/>
      <c r="Q1091" s="806"/>
      <c r="R1091" s="816"/>
      <c r="S1091" s="804"/>
      <c r="T1091" s="819"/>
      <c r="U1091" s="819"/>
      <c r="V1091" s="819"/>
      <c r="W1091" s="389"/>
      <c r="X1091" s="601"/>
      <c r="Y1091" s="602"/>
      <c r="Z1091" s="603"/>
    </row>
    <row r="1092" spans="1:26" s="179" customFormat="1" ht="36.75" customHeight="1" thickTop="1">
      <c r="A1092" s="517"/>
      <c r="B1092" s="387"/>
      <c r="C1092" s="812" t="s">
        <v>602</v>
      </c>
      <c r="D1092" s="813"/>
      <c r="E1092" s="813"/>
      <c r="F1092" s="814"/>
      <c r="G1092" s="180"/>
      <c r="H1092" s="180"/>
      <c r="I1092" s="180"/>
      <c r="J1092" s="180"/>
      <c r="K1092" s="180"/>
      <c r="L1092" s="180"/>
      <c r="M1092" s="180"/>
      <c r="N1092" s="180"/>
      <c r="O1092" s="180"/>
      <c r="P1092" s="180"/>
      <c r="Q1092" s="181"/>
      <c r="R1092" s="618"/>
      <c r="S1092" s="619"/>
      <c r="T1092" s="182" t="s">
        <v>470</v>
      </c>
      <c r="U1092" s="620"/>
      <c r="V1092" s="621"/>
      <c r="W1092" s="389"/>
      <c r="X1092" s="601"/>
      <c r="Y1092" s="602"/>
      <c r="Z1092" s="603"/>
    </row>
    <row r="1093" spans="1:26" s="179" customFormat="1" ht="36.75" customHeight="1">
      <c r="A1093" s="517"/>
      <c r="B1093" s="387"/>
      <c r="C1093" s="622" t="s">
        <v>603</v>
      </c>
      <c r="D1093" s="623"/>
      <c r="E1093" s="623"/>
      <c r="F1093" s="624"/>
      <c r="G1093" s="183"/>
      <c r="H1093" s="183"/>
      <c r="I1093" s="183"/>
      <c r="J1093" s="183"/>
      <c r="K1093" s="183"/>
      <c r="L1093" s="183"/>
      <c r="M1093" s="183"/>
      <c r="N1093" s="183"/>
      <c r="O1093" s="183"/>
      <c r="P1093" s="183"/>
      <c r="Q1093" s="184"/>
      <c r="R1093" s="625"/>
      <c r="S1093" s="626"/>
      <c r="T1093" s="185" t="s">
        <v>471</v>
      </c>
      <c r="U1093" s="759"/>
      <c r="V1093" s="626"/>
      <c r="W1093" s="389"/>
      <c r="X1093" s="601"/>
      <c r="Y1093" s="602"/>
      <c r="Z1093" s="603"/>
    </row>
    <row r="1094" spans="1:26" s="186" customFormat="1" ht="6" customHeight="1">
      <c r="A1094" s="517"/>
      <c r="B1094" s="760"/>
      <c r="C1094" s="761"/>
      <c r="D1094" s="761"/>
      <c r="E1094" s="761"/>
      <c r="F1094" s="761"/>
      <c r="G1094" s="761"/>
      <c r="H1094" s="761"/>
      <c r="I1094" s="761"/>
      <c r="J1094" s="761"/>
      <c r="K1094" s="761"/>
      <c r="L1094" s="761"/>
      <c r="M1094" s="761"/>
      <c r="N1094" s="761"/>
      <c r="O1094" s="761"/>
      <c r="P1094" s="761"/>
      <c r="Q1094" s="761"/>
      <c r="R1094" s="761"/>
      <c r="S1094" s="761"/>
      <c r="T1094" s="761"/>
      <c r="U1094" s="761"/>
      <c r="V1094" s="761"/>
      <c r="W1094" s="762"/>
      <c r="X1094" s="601"/>
      <c r="Y1094" s="602"/>
      <c r="Z1094" s="603"/>
    </row>
    <row r="1095" spans="1:26" s="179" customFormat="1" ht="12.75" customHeight="1">
      <c r="A1095" s="517"/>
      <c r="B1095" s="383"/>
      <c r="C1095" s="384"/>
      <c r="D1095" s="384"/>
      <c r="E1095" s="384"/>
      <c r="F1095" s="384"/>
      <c r="G1095" s="384"/>
      <c r="H1095" s="384"/>
      <c r="I1095" s="384"/>
      <c r="J1095" s="384"/>
      <c r="K1095" s="384"/>
      <c r="L1095" s="384"/>
      <c r="M1095" s="384"/>
      <c r="N1095" s="384"/>
      <c r="O1095" s="763" t="s">
        <v>472</v>
      </c>
      <c r="P1095" s="764"/>
      <c r="Q1095" s="764"/>
      <c r="R1095" s="764"/>
      <c r="S1095" s="764"/>
      <c r="T1095" s="765"/>
      <c r="U1095" s="766"/>
      <c r="V1095" s="768" t="s">
        <v>473</v>
      </c>
      <c r="W1095" s="385"/>
      <c r="X1095" s="601"/>
      <c r="Y1095" s="602"/>
      <c r="Z1095" s="603"/>
    </row>
    <row r="1096" spans="1:26" s="179" customFormat="1" ht="12.75" customHeight="1">
      <c r="A1096" s="517"/>
      <c r="B1096" s="383"/>
      <c r="C1096" s="384"/>
      <c r="D1096" s="384"/>
      <c r="E1096" s="384"/>
      <c r="F1096" s="384"/>
      <c r="G1096" s="384"/>
      <c r="H1096" s="384"/>
      <c r="I1096" s="384"/>
      <c r="J1096" s="384"/>
      <c r="K1096" s="384"/>
      <c r="L1096" s="384"/>
      <c r="M1096" s="384"/>
      <c r="N1096" s="384"/>
      <c r="O1096" s="764"/>
      <c r="P1096" s="764"/>
      <c r="Q1096" s="764"/>
      <c r="R1096" s="764"/>
      <c r="S1096" s="764"/>
      <c r="T1096" s="767"/>
      <c r="U1096" s="766"/>
      <c r="V1096" s="624"/>
      <c r="W1096" s="385"/>
      <c r="X1096" s="601"/>
      <c r="Y1096" s="602"/>
      <c r="Z1096" s="603"/>
    </row>
    <row r="1097" spans="1:26" s="179" customFormat="1" ht="5.25" customHeight="1">
      <c r="A1097" s="517"/>
      <c r="B1097" s="807"/>
      <c r="C1097" s="808"/>
      <c r="D1097" s="808"/>
      <c r="E1097" s="808"/>
      <c r="F1097" s="808"/>
      <c r="G1097" s="808"/>
      <c r="H1097" s="808"/>
      <c r="I1097" s="808"/>
      <c r="J1097" s="808"/>
      <c r="K1097" s="808"/>
      <c r="L1097" s="808"/>
      <c r="M1097" s="808"/>
      <c r="N1097" s="808"/>
      <c r="O1097" s="808"/>
      <c r="P1097" s="808"/>
      <c r="Q1097" s="808"/>
      <c r="R1097" s="808"/>
      <c r="S1097" s="808"/>
      <c r="T1097" s="808"/>
      <c r="U1097" s="808"/>
      <c r="V1097" s="808"/>
      <c r="W1097" s="809"/>
      <c r="X1097" s="604"/>
      <c r="Y1097" s="605"/>
      <c r="Z1097" s="606"/>
    </row>
    <row r="1098" spans="1:26" s="186" customFormat="1" ht="61.5" customHeight="1">
      <c r="A1098" s="517"/>
      <c r="B1098" s="810" t="s">
        <v>604</v>
      </c>
      <c r="C1098" s="729"/>
      <c r="D1098" s="729"/>
      <c r="E1098" s="729"/>
      <c r="F1098" s="729"/>
      <c r="G1098" s="729"/>
      <c r="H1098" s="729"/>
      <c r="I1098" s="729"/>
      <c r="J1098" s="729"/>
      <c r="K1098" s="729"/>
      <c r="L1098" s="729"/>
      <c r="M1098" s="729"/>
      <c r="N1098" s="729"/>
      <c r="O1098" s="729"/>
      <c r="P1098" s="729"/>
      <c r="Q1098" s="729"/>
      <c r="R1098" s="729"/>
      <c r="S1098" s="729"/>
      <c r="T1098" s="729"/>
      <c r="U1098" s="729"/>
      <c r="V1098" s="729"/>
      <c r="W1098" s="811"/>
      <c r="X1098" s="542"/>
      <c r="Y1098" s="599"/>
      <c r="Z1098" s="600"/>
    </row>
    <row r="1099" spans="1:26" s="179" customFormat="1" ht="17.25" customHeight="1">
      <c r="A1099" s="788"/>
      <c r="B1099" s="377"/>
      <c r="C1099" s="187" t="s">
        <v>475</v>
      </c>
      <c r="D1099" s="187"/>
      <c r="E1099" s="187"/>
      <c r="F1099" s="187"/>
      <c r="G1099" s="187"/>
      <c r="H1099" s="187"/>
      <c r="I1099" s="187"/>
      <c r="J1099" s="187"/>
      <c r="K1099" s="187"/>
      <c r="L1099" s="187"/>
      <c r="M1099" s="187"/>
      <c r="N1099" s="187"/>
      <c r="O1099" s="187"/>
      <c r="P1099" s="187"/>
      <c r="Q1099" s="187"/>
      <c r="R1099" s="187"/>
      <c r="S1099" s="187"/>
      <c r="T1099" s="187"/>
      <c r="U1099" s="187"/>
      <c r="V1099" s="187"/>
      <c r="W1099" s="188"/>
      <c r="X1099" s="601"/>
      <c r="Y1099" s="602"/>
      <c r="Z1099" s="603"/>
    </row>
    <row r="1100" spans="1:26" s="179" customFormat="1" ht="26.25" customHeight="1">
      <c r="A1100" s="788"/>
      <c r="B1100" s="377"/>
      <c r="C1100" s="772" t="s">
        <v>605</v>
      </c>
      <c r="D1100" s="628"/>
      <c r="E1100" s="628"/>
      <c r="F1100" s="628"/>
      <c r="G1100" s="628"/>
      <c r="H1100" s="628"/>
      <c r="I1100" s="628"/>
      <c r="J1100" s="628"/>
      <c r="K1100" s="628"/>
      <c r="L1100" s="628"/>
      <c r="M1100" s="615"/>
      <c r="N1100" s="616"/>
      <c r="O1100" s="616"/>
      <c r="P1100" s="189" t="s">
        <v>477</v>
      </c>
      <c r="Q1100" s="773" t="s">
        <v>595</v>
      </c>
      <c r="R1100" s="774"/>
      <c r="S1100" s="774"/>
      <c r="T1100" s="774"/>
      <c r="U1100" s="774"/>
      <c r="V1100" s="774"/>
      <c r="W1100" s="775"/>
      <c r="X1100" s="601"/>
      <c r="Y1100" s="602"/>
      <c r="Z1100" s="603"/>
    </row>
    <row r="1101" spans="1:26" s="179" customFormat="1" ht="27" customHeight="1">
      <c r="A1101" s="788"/>
      <c r="B1101" s="377"/>
      <c r="C1101" s="772" t="s">
        <v>596</v>
      </c>
      <c r="D1101" s="628"/>
      <c r="E1101" s="628"/>
      <c r="F1101" s="628"/>
      <c r="G1101" s="628"/>
      <c r="H1101" s="628"/>
      <c r="I1101" s="628"/>
      <c r="J1101" s="628"/>
      <c r="K1101" s="628"/>
      <c r="L1101" s="628"/>
      <c r="M1101" s="615"/>
      <c r="N1101" s="616"/>
      <c r="O1101" s="616"/>
      <c r="P1101" s="189" t="s">
        <v>477</v>
      </c>
      <c r="Q1101" s="187"/>
      <c r="R1101" s="187"/>
      <c r="S1101" s="187"/>
      <c r="T1101" s="187"/>
      <c r="U1101" s="187"/>
      <c r="V1101" s="187"/>
      <c r="W1101" s="188"/>
      <c r="X1101" s="601"/>
      <c r="Y1101" s="602"/>
      <c r="Z1101" s="603"/>
    </row>
    <row r="1102" spans="1:26" s="179" customFormat="1" ht="22.5" customHeight="1">
      <c r="A1102" s="788"/>
      <c r="B1102" s="377"/>
      <c r="C1102" s="627" t="s">
        <v>584</v>
      </c>
      <c r="D1102" s="628"/>
      <c r="E1102" s="628"/>
      <c r="F1102" s="628"/>
      <c r="G1102" s="628"/>
      <c r="H1102" s="628"/>
      <c r="I1102" s="628"/>
      <c r="J1102" s="628"/>
      <c r="K1102" s="628"/>
      <c r="L1102" s="628"/>
      <c r="M1102" s="615"/>
      <c r="N1102" s="616"/>
      <c r="O1102" s="616"/>
      <c r="P1102" s="189" t="s">
        <v>473</v>
      </c>
      <c r="Q1102" s="187"/>
      <c r="R1102" s="187"/>
      <c r="S1102" s="187"/>
      <c r="T1102" s="187"/>
      <c r="U1102" s="187"/>
      <c r="V1102" s="187"/>
      <c r="W1102" s="188"/>
      <c r="X1102" s="601"/>
      <c r="Y1102" s="602"/>
      <c r="Z1102" s="603"/>
    </row>
    <row r="1103" spans="1:26" s="179" customFormat="1" ht="4.5" customHeight="1">
      <c r="A1103" s="788"/>
      <c r="B1103" s="377"/>
      <c r="C1103" s="187"/>
      <c r="D1103" s="187"/>
      <c r="E1103" s="187"/>
      <c r="F1103" s="187"/>
      <c r="G1103" s="187"/>
      <c r="H1103" s="187"/>
      <c r="I1103" s="187"/>
      <c r="J1103" s="187"/>
      <c r="K1103" s="187"/>
      <c r="L1103" s="187"/>
      <c r="M1103" s="187"/>
      <c r="N1103" s="187"/>
      <c r="O1103" s="187"/>
      <c r="P1103" s="187"/>
      <c r="Q1103" s="187"/>
      <c r="R1103" s="187"/>
      <c r="S1103" s="187"/>
      <c r="T1103" s="187"/>
      <c r="U1103" s="187"/>
      <c r="V1103" s="187"/>
      <c r="W1103" s="188"/>
      <c r="X1103" s="601"/>
      <c r="Y1103" s="602"/>
      <c r="Z1103" s="603"/>
    </row>
    <row r="1104" spans="1:26" s="179" customFormat="1" ht="15.75" customHeight="1">
      <c r="A1104" s="788"/>
      <c r="B1104" s="377"/>
      <c r="C1104" s="187" t="s">
        <v>666</v>
      </c>
      <c r="D1104" s="187"/>
      <c r="E1104" s="187"/>
      <c r="F1104" s="187"/>
      <c r="G1104" s="187"/>
      <c r="H1104" s="187"/>
      <c r="I1104" s="187"/>
      <c r="J1104" s="187"/>
      <c r="K1104" s="187"/>
      <c r="L1104" s="187"/>
      <c r="M1104" s="187"/>
      <c r="N1104" s="187"/>
      <c r="O1104" s="187"/>
      <c r="P1104" s="187"/>
      <c r="Q1104" s="187"/>
      <c r="R1104" s="187"/>
      <c r="S1104" s="187"/>
      <c r="T1104" s="187"/>
      <c r="U1104" s="187"/>
      <c r="V1104" s="187"/>
      <c r="W1104" s="188"/>
      <c r="X1104" s="601"/>
      <c r="Y1104" s="602"/>
      <c r="Z1104" s="603"/>
    </row>
    <row r="1105" spans="1:26" s="179" customFormat="1" ht="18.75" customHeight="1">
      <c r="A1105" s="788"/>
      <c r="B1105" s="377"/>
      <c r="C1105" s="615"/>
      <c r="D1105" s="616"/>
      <c r="E1105" s="190" t="s">
        <v>481</v>
      </c>
      <c r="F1105" s="617"/>
      <c r="G1105" s="616"/>
      <c r="H1105" s="189" t="s">
        <v>477</v>
      </c>
      <c r="I1105" s="187"/>
      <c r="J1105" s="615"/>
      <c r="K1105" s="616"/>
      <c r="L1105" s="190" t="s">
        <v>481</v>
      </c>
      <c r="M1105" s="617"/>
      <c r="N1105" s="616"/>
      <c r="O1105" s="189" t="s">
        <v>477</v>
      </c>
      <c r="P1105" s="187"/>
      <c r="Q1105" s="615"/>
      <c r="R1105" s="616"/>
      <c r="S1105" s="190" t="s">
        <v>481</v>
      </c>
      <c r="T1105" s="617"/>
      <c r="U1105" s="616"/>
      <c r="V1105" s="189" t="s">
        <v>477</v>
      </c>
      <c r="W1105" s="188"/>
      <c r="X1105" s="601"/>
      <c r="Y1105" s="602"/>
      <c r="Z1105" s="603"/>
    </row>
    <row r="1106" spans="1:26" s="179" customFormat="1" ht="6.75" customHeight="1">
      <c r="A1106" s="788"/>
      <c r="B1106" s="377"/>
      <c r="C1106" s="187"/>
      <c r="D1106" s="187"/>
      <c r="E1106" s="187"/>
      <c r="F1106" s="187"/>
      <c r="G1106" s="187"/>
      <c r="H1106" s="187"/>
      <c r="I1106" s="187"/>
      <c r="J1106" s="187"/>
      <c r="K1106" s="187"/>
      <c r="L1106" s="187"/>
      <c r="M1106" s="187"/>
      <c r="N1106" s="187"/>
      <c r="O1106" s="187"/>
      <c r="P1106" s="187"/>
      <c r="Q1106" s="187"/>
      <c r="R1106" s="187"/>
      <c r="S1106" s="187"/>
      <c r="T1106" s="187"/>
      <c r="U1106" s="187"/>
      <c r="V1106" s="187"/>
      <c r="W1106" s="188"/>
      <c r="X1106" s="601"/>
      <c r="Y1106" s="602"/>
      <c r="Z1106" s="603"/>
    </row>
    <row r="1107" spans="1:26" s="179" customFormat="1" ht="15.75" customHeight="1">
      <c r="A1107" s="788"/>
      <c r="B1107" s="377"/>
      <c r="C1107" s="187" t="s">
        <v>667</v>
      </c>
      <c r="D1107" s="187"/>
      <c r="E1107" s="187"/>
      <c r="F1107" s="187"/>
      <c r="G1107" s="187"/>
      <c r="H1107" s="187"/>
      <c r="I1107" s="187"/>
      <c r="J1107" s="187"/>
      <c r="K1107" s="187"/>
      <c r="L1107" s="187"/>
      <c r="M1107" s="187"/>
      <c r="N1107" s="187"/>
      <c r="O1107" s="187"/>
      <c r="P1107" s="187"/>
      <c r="Q1107" s="187"/>
      <c r="R1107" s="187"/>
      <c r="S1107" s="187"/>
      <c r="T1107" s="187"/>
      <c r="U1107" s="187"/>
      <c r="V1107" s="187"/>
      <c r="W1107" s="188"/>
      <c r="X1107" s="601"/>
      <c r="Y1107" s="602"/>
      <c r="Z1107" s="603"/>
    </row>
    <row r="1108" spans="1:26" s="179" customFormat="1" ht="18" customHeight="1">
      <c r="A1108" s="788"/>
      <c r="B1108" s="377"/>
      <c r="C1108" s="615"/>
      <c r="D1108" s="616"/>
      <c r="E1108" s="190" t="s">
        <v>481</v>
      </c>
      <c r="F1108" s="617"/>
      <c r="G1108" s="616"/>
      <c r="H1108" s="189" t="s">
        <v>477</v>
      </c>
      <c r="I1108" s="187"/>
      <c r="J1108" s="615"/>
      <c r="K1108" s="616"/>
      <c r="L1108" s="190" t="s">
        <v>481</v>
      </c>
      <c r="M1108" s="617"/>
      <c r="N1108" s="616"/>
      <c r="O1108" s="189" t="s">
        <v>477</v>
      </c>
      <c r="P1108" s="187"/>
      <c r="Q1108" s="615"/>
      <c r="R1108" s="616"/>
      <c r="S1108" s="190" t="s">
        <v>481</v>
      </c>
      <c r="T1108" s="617"/>
      <c r="U1108" s="616"/>
      <c r="V1108" s="189" t="s">
        <v>477</v>
      </c>
      <c r="W1108" s="188"/>
      <c r="X1108" s="601"/>
      <c r="Y1108" s="602"/>
      <c r="Z1108" s="603"/>
    </row>
    <row r="1109" spans="1:26" s="179" customFormat="1" ht="7.5" customHeight="1">
      <c r="A1109" s="788"/>
      <c r="B1109" s="629"/>
      <c r="C1109" s="630"/>
      <c r="D1109" s="630"/>
      <c r="E1109" s="630"/>
      <c r="F1109" s="630"/>
      <c r="G1109" s="630"/>
      <c r="H1109" s="630"/>
      <c r="I1109" s="630"/>
      <c r="J1109" s="630"/>
      <c r="K1109" s="630"/>
      <c r="L1109" s="630"/>
      <c r="M1109" s="630"/>
      <c r="N1109" s="630"/>
      <c r="O1109" s="630"/>
      <c r="P1109" s="630"/>
      <c r="Q1109" s="630"/>
      <c r="R1109" s="630"/>
      <c r="S1109" s="630"/>
      <c r="T1109" s="630"/>
      <c r="U1109" s="630"/>
      <c r="V1109" s="630"/>
      <c r="W1109" s="631"/>
      <c r="X1109" s="601"/>
      <c r="Y1109" s="602"/>
      <c r="Z1109" s="603"/>
    </row>
    <row r="1110" spans="1:26" s="179" customFormat="1" ht="17.25" customHeight="1">
      <c r="A1110" s="788"/>
      <c r="B1110" s="377"/>
      <c r="C1110" s="187" t="s">
        <v>475</v>
      </c>
      <c r="D1110" s="187"/>
      <c r="E1110" s="187"/>
      <c r="F1110" s="187"/>
      <c r="G1110" s="187"/>
      <c r="H1110" s="187"/>
      <c r="I1110" s="187"/>
      <c r="J1110" s="187"/>
      <c r="K1110" s="187"/>
      <c r="L1110" s="187"/>
      <c r="M1110" s="187"/>
      <c r="N1110" s="187"/>
      <c r="O1110" s="187"/>
      <c r="P1110" s="187"/>
      <c r="Q1110" s="187"/>
      <c r="R1110" s="187"/>
      <c r="S1110" s="187"/>
      <c r="T1110" s="187"/>
      <c r="U1110" s="187"/>
      <c r="V1110" s="187"/>
      <c r="W1110" s="188"/>
      <c r="X1110" s="769"/>
      <c r="Y1110" s="770"/>
      <c r="Z1110" s="771"/>
    </row>
    <row r="1111" spans="1:26" s="179" customFormat="1" ht="27" customHeight="1">
      <c r="A1111" s="788"/>
      <c r="B1111" s="377"/>
      <c r="C1111" s="772" t="s">
        <v>593</v>
      </c>
      <c r="D1111" s="628"/>
      <c r="E1111" s="628"/>
      <c r="F1111" s="628"/>
      <c r="G1111" s="628"/>
      <c r="H1111" s="628"/>
      <c r="I1111" s="628"/>
      <c r="J1111" s="628"/>
      <c r="K1111" s="628"/>
      <c r="L1111" s="628"/>
      <c r="M1111" s="615"/>
      <c r="N1111" s="616"/>
      <c r="O1111" s="616"/>
      <c r="P1111" s="189" t="s">
        <v>477</v>
      </c>
      <c r="Q1111" s="773" t="s">
        <v>595</v>
      </c>
      <c r="R1111" s="774"/>
      <c r="S1111" s="774"/>
      <c r="T1111" s="774"/>
      <c r="U1111" s="774"/>
      <c r="V1111" s="774"/>
      <c r="W1111" s="775"/>
      <c r="X1111" s="769"/>
      <c r="Y1111" s="770"/>
      <c r="Z1111" s="771"/>
    </row>
    <row r="1112" spans="1:26" s="179" customFormat="1" ht="25.5" customHeight="1">
      <c r="A1112" s="788"/>
      <c r="B1112" s="377"/>
      <c r="C1112" s="772" t="s">
        <v>606</v>
      </c>
      <c r="D1112" s="628"/>
      <c r="E1112" s="628"/>
      <c r="F1112" s="628"/>
      <c r="G1112" s="628"/>
      <c r="H1112" s="628"/>
      <c r="I1112" s="628"/>
      <c r="J1112" s="628"/>
      <c r="K1112" s="628"/>
      <c r="L1112" s="628"/>
      <c r="M1112" s="615"/>
      <c r="N1112" s="616"/>
      <c r="O1112" s="616"/>
      <c r="P1112" s="189" t="s">
        <v>477</v>
      </c>
      <c r="Q1112" s="187"/>
      <c r="R1112" s="187"/>
      <c r="S1112" s="187"/>
      <c r="T1112" s="187"/>
      <c r="U1112" s="187"/>
      <c r="V1112" s="187"/>
      <c r="W1112" s="188"/>
      <c r="X1112" s="769"/>
      <c r="Y1112" s="770"/>
      <c r="Z1112" s="771"/>
    </row>
    <row r="1113" spans="1:26" s="179" customFormat="1" ht="19.5" customHeight="1">
      <c r="A1113" s="788"/>
      <c r="B1113" s="377"/>
      <c r="C1113" s="627" t="s">
        <v>607</v>
      </c>
      <c r="D1113" s="628"/>
      <c r="E1113" s="628"/>
      <c r="F1113" s="628"/>
      <c r="G1113" s="628"/>
      <c r="H1113" s="628"/>
      <c r="I1113" s="628"/>
      <c r="J1113" s="628"/>
      <c r="K1113" s="628"/>
      <c r="L1113" s="628"/>
      <c r="M1113" s="615"/>
      <c r="N1113" s="616"/>
      <c r="O1113" s="616"/>
      <c r="P1113" s="189" t="s">
        <v>473</v>
      </c>
      <c r="Q1113" s="187"/>
      <c r="R1113" s="187"/>
      <c r="S1113" s="187"/>
      <c r="T1113" s="187"/>
      <c r="U1113" s="187"/>
      <c r="V1113" s="187"/>
      <c r="W1113" s="188"/>
      <c r="X1113" s="769"/>
      <c r="Y1113" s="770"/>
      <c r="Z1113" s="771"/>
    </row>
    <row r="1114" spans="1:26" s="179" customFormat="1" ht="6.75" customHeight="1">
      <c r="A1114" s="788"/>
      <c r="B1114" s="377"/>
      <c r="C1114" s="187"/>
      <c r="D1114" s="187"/>
      <c r="E1114" s="187"/>
      <c r="F1114" s="187"/>
      <c r="G1114" s="187"/>
      <c r="H1114" s="187"/>
      <c r="I1114" s="187"/>
      <c r="J1114" s="187"/>
      <c r="K1114" s="187"/>
      <c r="L1114" s="187"/>
      <c r="M1114" s="187"/>
      <c r="N1114" s="187"/>
      <c r="O1114" s="187"/>
      <c r="P1114" s="187"/>
      <c r="Q1114" s="187"/>
      <c r="R1114" s="187"/>
      <c r="S1114" s="187"/>
      <c r="T1114" s="187"/>
      <c r="U1114" s="187"/>
      <c r="V1114" s="187"/>
      <c r="W1114" s="188"/>
      <c r="X1114" s="769"/>
      <c r="Y1114" s="770"/>
      <c r="Z1114" s="771"/>
    </row>
    <row r="1115" spans="1:26" s="179" customFormat="1" ht="15.75" customHeight="1">
      <c r="A1115" s="788"/>
      <c r="B1115" s="377"/>
      <c r="C1115" s="187" t="s">
        <v>668</v>
      </c>
      <c r="D1115" s="187"/>
      <c r="E1115" s="187"/>
      <c r="F1115" s="187"/>
      <c r="G1115" s="187"/>
      <c r="H1115" s="187"/>
      <c r="I1115" s="187"/>
      <c r="J1115" s="187"/>
      <c r="K1115" s="187"/>
      <c r="L1115" s="187"/>
      <c r="M1115" s="187"/>
      <c r="N1115" s="187"/>
      <c r="O1115" s="187"/>
      <c r="P1115" s="187"/>
      <c r="Q1115" s="187"/>
      <c r="R1115" s="187"/>
      <c r="S1115" s="187"/>
      <c r="T1115" s="187"/>
      <c r="U1115" s="187"/>
      <c r="V1115" s="187"/>
      <c r="W1115" s="188"/>
      <c r="X1115" s="769"/>
      <c r="Y1115" s="770"/>
      <c r="Z1115" s="771"/>
    </row>
    <row r="1116" spans="1:26" s="179" customFormat="1" ht="16.5" customHeight="1">
      <c r="A1116" s="788"/>
      <c r="B1116" s="377"/>
      <c r="C1116" s="615"/>
      <c r="D1116" s="616"/>
      <c r="E1116" s="190" t="s">
        <v>481</v>
      </c>
      <c r="F1116" s="617"/>
      <c r="G1116" s="616"/>
      <c r="H1116" s="189" t="s">
        <v>477</v>
      </c>
      <c r="I1116" s="187"/>
      <c r="J1116" s="615"/>
      <c r="K1116" s="616"/>
      <c r="L1116" s="190" t="s">
        <v>481</v>
      </c>
      <c r="M1116" s="617"/>
      <c r="N1116" s="616"/>
      <c r="O1116" s="189" t="s">
        <v>477</v>
      </c>
      <c r="P1116" s="187"/>
      <c r="Q1116" s="615"/>
      <c r="R1116" s="616"/>
      <c r="S1116" s="190" t="s">
        <v>481</v>
      </c>
      <c r="T1116" s="617"/>
      <c r="U1116" s="616"/>
      <c r="V1116" s="189" t="s">
        <v>477</v>
      </c>
      <c r="W1116" s="188"/>
      <c r="X1116" s="769"/>
      <c r="Y1116" s="770"/>
      <c r="Z1116" s="771"/>
    </row>
    <row r="1117" spans="1:26" s="179" customFormat="1" ht="6.75" customHeight="1">
      <c r="A1117" s="788"/>
      <c r="B1117" s="377"/>
      <c r="C1117" s="187"/>
      <c r="D1117" s="187"/>
      <c r="E1117" s="187"/>
      <c r="F1117" s="187"/>
      <c r="G1117" s="187"/>
      <c r="H1117" s="187"/>
      <c r="I1117" s="187"/>
      <c r="J1117" s="187"/>
      <c r="K1117" s="187"/>
      <c r="L1117" s="187"/>
      <c r="M1117" s="187"/>
      <c r="N1117" s="187"/>
      <c r="O1117" s="187"/>
      <c r="P1117" s="187"/>
      <c r="Q1117" s="187"/>
      <c r="R1117" s="187"/>
      <c r="S1117" s="187"/>
      <c r="T1117" s="187"/>
      <c r="U1117" s="187"/>
      <c r="V1117" s="187"/>
      <c r="W1117" s="188"/>
      <c r="X1117" s="769"/>
      <c r="Y1117" s="770"/>
      <c r="Z1117" s="771"/>
    </row>
    <row r="1118" spans="1:26" s="179" customFormat="1" ht="15.75" customHeight="1">
      <c r="A1118" s="788"/>
      <c r="B1118" s="377"/>
      <c r="C1118" s="187" t="s">
        <v>669</v>
      </c>
      <c r="D1118" s="187"/>
      <c r="E1118" s="187"/>
      <c r="F1118" s="187"/>
      <c r="G1118" s="187"/>
      <c r="H1118" s="187"/>
      <c r="I1118" s="187"/>
      <c r="J1118" s="187"/>
      <c r="K1118" s="187"/>
      <c r="L1118" s="187"/>
      <c r="M1118" s="187"/>
      <c r="N1118" s="187"/>
      <c r="O1118" s="187"/>
      <c r="P1118" s="187"/>
      <c r="Q1118" s="187"/>
      <c r="R1118" s="187"/>
      <c r="S1118" s="187"/>
      <c r="T1118" s="187"/>
      <c r="U1118" s="187"/>
      <c r="V1118" s="187"/>
      <c r="W1118" s="188"/>
      <c r="X1118" s="769"/>
      <c r="Y1118" s="770"/>
      <c r="Z1118" s="771"/>
    </row>
    <row r="1119" spans="1:26" s="179" customFormat="1" ht="18.75" customHeight="1">
      <c r="A1119" s="788"/>
      <c r="B1119" s="377"/>
      <c r="C1119" s="615"/>
      <c r="D1119" s="616"/>
      <c r="E1119" s="190" t="s">
        <v>481</v>
      </c>
      <c r="F1119" s="617"/>
      <c r="G1119" s="616"/>
      <c r="H1119" s="189" t="s">
        <v>477</v>
      </c>
      <c r="I1119" s="187"/>
      <c r="J1119" s="615"/>
      <c r="K1119" s="616"/>
      <c r="L1119" s="190" t="s">
        <v>481</v>
      </c>
      <c r="M1119" s="617"/>
      <c r="N1119" s="616"/>
      <c r="O1119" s="189" t="s">
        <v>477</v>
      </c>
      <c r="P1119" s="187"/>
      <c r="Q1119" s="615"/>
      <c r="R1119" s="616"/>
      <c r="S1119" s="190" t="s">
        <v>481</v>
      </c>
      <c r="T1119" s="617"/>
      <c r="U1119" s="616"/>
      <c r="V1119" s="189" t="s">
        <v>477</v>
      </c>
      <c r="W1119" s="188"/>
      <c r="X1119" s="769"/>
      <c r="Y1119" s="770"/>
      <c r="Z1119" s="771"/>
    </row>
    <row r="1120" spans="1:26" s="179" customFormat="1" ht="7.5" customHeight="1">
      <c r="A1120" s="788"/>
      <c r="B1120" s="776"/>
      <c r="C1120" s="777"/>
      <c r="D1120" s="777"/>
      <c r="E1120" s="777"/>
      <c r="F1120" s="777"/>
      <c r="G1120" s="777"/>
      <c r="H1120" s="777"/>
      <c r="I1120" s="777"/>
      <c r="J1120" s="777"/>
      <c r="K1120" s="777"/>
      <c r="L1120" s="777"/>
      <c r="M1120" s="777"/>
      <c r="N1120" s="777"/>
      <c r="O1120" s="777"/>
      <c r="P1120" s="777"/>
      <c r="Q1120" s="777"/>
      <c r="R1120" s="777"/>
      <c r="S1120" s="777"/>
      <c r="T1120" s="777"/>
      <c r="U1120" s="777"/>
      <c r="V1120" s="777"/>
      <c r="W1120" s="778"/>
      <c r="X1120" s="769"/>
      <c r="Y1120" s="770"/>
      <c r="Z1120" s="771"/>
    </row>
    <row r="1121" spans="1:27" s="186" customFormat="1" ht="19.5" customHeight="1">
      <c r="A1121" s="788"/>
      <c r="B1121" s="779" t="s">
        <v>589</v>
      </c>
      <c r="C1121" s="780"/>
      <c r="D1121" s="780"/>
      <c r="E1121" s="780"/>
      <c r="F1121" s="780"/>
      <c r="G1121" s="780"/>
      <c r="H1121" s="780"/>
      <c r="I1121" s="780"/>
      <c r="J1121" s="780"/>
      <c r="K1121" s="780"/>
      <c r="L1121" s="780"/>
      <c r="M1121" s="780"/>
      <c r="N1121" s="780"/>
      <c r="O1121" s="780"/>
      <c r="P1121" s="780"/>
      <c r="Q1121" s="780"/>
      <c r="R1121" s="780"/>
      <c r="S1121" s="780"/>
      <c r="T1121" s="780"/>
      <c r="U1121" s="780"/>
      <c r="V1121" s="780"/>
      <c r="W1121" s="781"/>
      <c r="X1121" s="769"/>
      <c r="Y1121" s="770"/>
      <c r="Z1121" s="771"/>
    </row>
    <row r="1122" spans="1:27" s="186" customFormat="1" ht="25.5" customHeight="1">
      <c r="A1122" s="788"/>
      <c r="B1122" s="782"/>
      <c r="C1122" s="783"/>
      <c r="D1122" s="783"/>
      <c r="E1122" s="783"/>
      <c r="F1122" s="783"/>
      <c r="G1122" s="783"/>
      <c r="H1122" s="783"/>
      <c r="I1122" s="783"/>
      <c r="J1122" s="783"/>
      <c r="K1122" s="783"/>
      <c r="L1122" s="783"/>
      <c r="M1122" s="783"/>
      <c r="N1122" s="783"/>
      <c r="O1122" s="783"/>
      <c r="P1122" s="783"/>
      <c r="Q1122" s="783"/>
      <c r="R1122" s="783"/>
      <c r="S1122" s="783"/>
      <c r="T1122" s="783"/>
      <c r="U1122" s="783"/>
      <c r="V1122" s="783"/>
      <c r="W1122" s="784"/>
      <c r="X1122" s="769"/>
      <c r="Y1122" s="770"/>
      <c r="Z1122" s="771"/>
    </row>
    <row r="1123" spans="1:27" s="186" customFormat="1" ht="14.25" customHeight="1">
      <c r="A1123" s="788"/>
      <c r="B1123" s="779" t="s">
        <v>599</v>
      </c>
      <c r="C1123" s="780"/>
      <c r="D1123" s="780"/>
      <c r="E1123" s="780"/>
      <c r="F1123" s="780"/>
      <c r="G1123" s="780"/>
      <c r="H1123" s="780"/>
      <c r="I1123" s="780"/>
      <c r="J1123" s="780"/>
      <c r="K1123" s="780"/>
      <c r="L1123" s="780"/>
      <c r="M1123" s="780"/>
      <c r="N1123" s="780"/>
      <c r="O1123" s="780"/>
      <c r="P1123" s="780"/>
      <c r="Q1123" s="780"/>
      <c r="R1123" s="780"/>
      <c r="S1123" s="780"/>
      <c r="T1123" s="780"/>
      <c r="U1123" s="780"/>
      <c r="V1123" s="780"/>
      <c r="W1123" s="781"/>
      <c r="X1123" s="769"/>
      <c r="Y1123" s="770"/>
      <c r="Z1123" s="771"/>
    </row>
    <row r="1124" spans="1:27" s="186" customFormat="1" ht="10.5" customHeight="1">
      <c r="A1124" s="673"/>
      <c r="B1124" s="785"/>
      <c r="C1124" s="786"/>
      <c r="D1124" s="786"/>
      <c r="E1124" s="786"/>
      <c r="F1124" s="786"/>
      <c r="G1124" s="786"/>
      <c r="H1124" s="786"/>
      <c r="I1124" s="786"/>
      <c r="J1124" s="786"/>
      <c r="K1124" s="786"/>
      <c r="L1124" s="786"/>
      <c r="M1124" s="786"/>
      <c r="N1124" s="786"/>
      <c r="O1124" s="786"/>
      <c r="P1124" s="786"/>
      <c r="Q1124" s="786"/>
      <c r="R1124" s="786"/>
      <c r="S1124" s="786"/>
      <c r="T1124" s="786"/>
      <c r="U1124" s="786"/>
      <c r="V1124" s="786"/>
      <c r="W1124" s="787"/>
      <c r="X1124" s="646"/>
      <c r="Y1124" s="723"/>
      <c r="Z1124" s="724"/>
    </row>
    <row r="1125" spans="1:27" s="341" customFormat="1" ht="30.75" customHeight="1">
      <c r="A1125" s="471" t="s">
        <v>1048</v>
      </c>
      <c r="B1125" s="194"/>
      <c r="C1125" s="195"/>
      <c r="D1125" s="195"/>
      <c r="E1125" s="195"/>
      <c r="F1125" s="195"/>
      <c r="G1125" s="195"/>
      <c r="H1125" s="195"/>
      <c r="I1125" s="195"/>
      <c r="J1125" s="196"/>
      <c r="K1125" s="196"/>
      <c r="L1125" s="196"/>
      <c r="M1125" s="196"/>
      <c r="N1125" s="196"/>
      <c r="O1125" s="196"/>
      <c r="P1125" s="196"/>
      <c r="Q1125" s="196"/>
      <c r="R1125" s="196"/>
      <c r="S1125" s="196"/>
      <c r="T1125" s="196"/>
      <c r="U1125" s="196"/>
      <c r="V1125" s="196"/>
      <c r="W1125" s="196"/>
      <c r="X1125" s="196"/>
      <c r="Y1125" s="197"/>
      <c r="Z1125" s="197"/>
      <c r="AA1125" s="197"/>
    </row>
    <row r="1126" spans="1:27" s="341" customFormat="1" ht="19.5" customHeight="1">
      <c r="A1126" s="591" t="s">
        <v>1027</v>
      </c>
      <c r="B1126" s="592"/>
      <c r="C1126" s="592"/>
      <c r="D1126" s="592"/>
      <c r="E1126" s="592"/>
      <c r="F1126" s="592"/>
      <c r="G1126" s="592"/>
      <c r="H1126" s="592"/>
      <c r="I1126" s="592"/>
      <c r="J1126" s="592"/>
      <c r="K1126" s="592"/>
      <c r="L1126" s="592"/>
      <c r="M1126" s="592"/>
      <c r="N1126" s="592"/>
      <c r="O1126" s="592"/>
      <c r="P1126" s="592"/>
      <c r="Q1126" s="592"/>
      <c r="R1126" s="592"/>
      <c r="S1126" s="592"/>
      <c r="T1126" s="592"/>
      <c r="U1126" s="592"/>
      <c r="V1126" s="592"/>
      <c r="W1126" s="592"/>
      <c r="X1126" s="592"/>
      <c r="Y1126" s="592"/>
      <c r="Z1126" s="593"/>
      <c r="AA1126" s="193"/>
    </row>
    <row r="1127" spans="1:27" s="342" customFormat="1" ht="23.25" customHeight="1">
      <c r="A1127" s="517" t="s">
        <v>217</v>
      </c>
      <c r="B1127" s="520" t="s">
        <v>1028</v>
      </c>
      <c r="C1127" s="702"/>
      <c r="D1127" s="702"/>
      <c r="E1127" s="702"/>
      <c r="F1127" s="702"/>
      <c r="G1127" s="702"/>
      <c r="H1127" s="702"/>
      <c r="I1127" s="702"/>
      <c r="J1127" s="702"/>
      <c r="K1127" s="702"/>
      <c r="L1127" s="702"/>
      <c r="M1127" s="702"/>
      <c r="N1127" s="702"/>
      <c r="O1127" s="702"/>
      <c r="P1127" s="702"/>
      <c r="Q1127" s="702"/>
      <c r="R1127" s="702"/>
      <c r="S1127" s="702"/>
      <c r="T1127" s="702"/>
      <c r="U1127" s="702"/>
      <c r="V1127" s="702"/>
      <c r="W1127" s="703"/>
      <c r="X1127" s="707"/>
      <c r="Y1127" s="557"/>
      <c r="Z1127" s="558"/>
      <c r="AA1127" s="179"/>
    </row>
    <row r="1128" spans="1:27" s="342" customFormat="1" ht="35.25" customHeight="1">
      <c r="A1128" s="518"/>
      <c r="B1128" s="704"/>
      <c r="C1128" s="705"/>
      <c r="D1128" s="705"/>
      <c r="E1128" s="705"/>
      <c r="F1128" s="705"/>
      <c r="G1128" s="705"/>
      <c r="H1128" s="705"/>
      <c r="I1128" s="705"/>
      <c r="J1128" s="705"/>
      <c r="K1128" s="705"/>
      <c r="L1128" s="705"/>
      <c r="M1128" s="705"/>
      <c r="N1128" s="705"/>
      <c r="O1128" s="705"/>
      <c r="P1128" s="705"/>
      <c r="Q1128" s="705"/>
      <c r="R1128" s="705"/>
      <c r="S1128" s="705"/>
      <c r="T1128" s="705"/>
      <c r="U1128" s="705"/>
      <c r="V1128" s="705"/>
      <c r="W1128" s="706"/>
      <c r="X1128" s="562"/>
      <c r="Y1128" s="563"/>
      <c r="Z1128" s="564"/>
      <c r="AA1128" s="179"/>
    </row>
    <row r="1129" spans="1:27" s="342" customFormat="1" ht="39" customHeight="1">
      <c r="A1129" s="517" t="s">
        <v>239</v>
      </c>
      <c r="B1129" s="520" t="s">
        <v>1036</v>
      </c>
      <c r="C1129" s="702"/>
      <c r="D1129" s="702"/>
      <c r="E1129" s="702"/>
      <c r="F1129" s="702"/>
      <c r="G1129" s="702"/>
      <c r="H1129" s="702"/>
      <c r="I1129" s="702"/>
      <c r="J1129" s="702"/>
      <c r="K1129" s="702"/>
      <c r="L1129" s="702"/>
      <c r="M1129" s="702"/>
      <c r="N1129" s="702"/>
      <c r="O1129" s="702"/>
      <c r="P1129" s="702"/>
      <c r="Q1129" s="702"/>
      <c r="R1129" s="702"/>
      <c r="S1129" s="702"/>
      <c r="T1129" s="702"/>
      <c r="U1129" s="702"/>
      <c r="V1129" s="702"/>
      <c r="W1129" s="703"/>
      <c r="X1129" s="707"/>
      <c r="Y1129" s="557"/>
      <c r="Z1129" s="558"/>
      <c r="AA1129" s="179"/>
    </row>
    <row r="1130" spans="1:27" s="342" customFormat="1" ht="45.75" customHeight="1">
      <c r="A1130" s="518"/>
      <c r="B1130" s="704"/>
      <c r="C1130" s="705"/>
      <c r="D1130" s="705"/>
      <c r="E1130" s="705"/>
      <c r="F1130" s="705"/>
      <c r="G1130" s="705"/>
      <c r="H1130" s="705"/>
      <c r="I1130" s="705"/>
      <c r="J1130" s="705"/>
      <c r="K1130" s="705"/>
      <c r="L1130" s="705"/>
      <c r="M1130" s="705"/>
      <c r="N1130" s="705"/>
      <c r="O1130" s="705"/>
      <c r="P1130" s="705"/>
      <c r="Q1130" s="705"/>
      <c r="R1130" s="705"/>
      <c r="S1130" s="705"/>
      <c r="T1130" s="705"/>
      <c r="U1130" s="705"/>
      <c r="V1130" s="705"/>
      <c r="W1130" s="706"/>
      <c r="X1130" s="562"/>
      <c r="Y1130" s="563"/>
      <c r="Z1130" s="564"/>
      <c r="AA1130" s="179"/>
    </row>
    <row r="1131" spans="1:27" s="342" customFormat="1" ht="19.5" customHeight="1">
      <c r="A1131" s="517" t="s">
        <v>245</v>
      </c>
      <c r="B1131" s="520" t="s">
        <v>1030</v>
      </c>
      <c r="C1131" s="702"/>
      <c r="D1131" s="702"/>
      <c r="E1131" s="702"/>
      <c r="F1131" s="702"/>
      <c r="G1131" s="702"/>
      <c r="H1131" s="702"/>
      <c r="I1131" s="702"/>
      <c r="J1131" s="702"/>
      <c r="K1131" s="702"/>
      <c r="L1131" s="702"/>
      <c r="M1131" s="702"/>
      <c r="N1131" s="702"/>
      <c r="O1131" s="702"/>
      <c r="P1131" s="702"/>
      <c r="Q1131" s="702"/>
      <c r="R1131" s="702"/>
      <c r="S1131" s="702"/>
      <c r="T1131" s="702"/>
      <c r="U1131" s="702"/>
      <c r="V1131" s="702"/>
      <c r="W1131" s="703"/>
      <c r="X1131" s="707"/>
      <c r="Y1131" s="557"/>
      <c r="Z1131" s="558"/>
      <c r="AA1131" s="179"/>
    </row>
    <row r="1132" spans="1:27" s="342" customFormat="1" ht="14.25" customHeight="1">
      <c r="A1132" s="518"/>
      <c r="B1132" s="704"/>
      <c r="C1132" s="705"/>
      <c r="D1132" s="705"/>
      <c r="E1132" s="705"/>
      <c r="F1132" s="705"/>
      <c r="G1132" s="705"/>
      <c r="H1132" s="705"/>
      <c r="I1132" s="705"/>
      <c r="J1132" s="705"/>
      <c r="K1132" s="705"/>
      <c r="L1132" s="705"/>
      <c r="M1132" s="705"/>
      <c r="N1132" s="705"/>
      <c r="O1132" s="705"/>
      <c r="P1132" s="705"/>
      <c r="Q1132" s="705"/>
      <c r="R1132" s="705"/>
      <c r="S1132" s="705"/>
      <c r="T1132" s="705"/>
      <c r="U1132" s="705"/>
      <c r="V1132" s="705"/>
      <c r="W1132" s="706"/>
      <c r="X1132" s="562"/>
      <c r="Y1132" s="563"/>
      <c r="Z1132" s="564"/>
      <c r="AA1132" s="179"/>
    </row>
    <row r="1133" spans="1:27" s="342" customFormat="1" ht="18" customHeight="1">
      <c r="A1133" s="517" t="s">
        <v>279</v>
      </c>
      <c r="B1133" s="520" t="s">
        <v>1031</v>
      </c>
      <c r="C1133" s="702"/>
      <c r="D1133" s="702"/>
      <c r="E1133" s="702"/>
      <c r="F1133" s="702"/>
      <c r="G1133" s="702"/>
      <c r="H1133" s="702"/>
      <c r="I1133" s="702"/>
      <c r="J1133" s="702"/>
      <c r="K1133" s="702"/>
      <c r="L1133" s="702"/>
      <c r="M1133" s="702"/>
      <c r="N1133" s="702"/>
      <c r="O1133" s="702"/>
      <c r="P1133" s="702"/>
      <c r="Q1133" s="702"/>
      <c r="R1133" s="702"/>
      <c r="S1133" s="702"/>
      <c r="T1133" s="702"/>
      <c r="U1133" s="702"/>
      <c r="V1133" s="702"/>
      <c r="W1133" s="703"/>
      <c r="X1133" s="707"/>
      <c r="Y1133" s="557"/>
      <c r="Z1133" s="558"/>
      <c r="AA1133" s="179"/>
    </row>
    <row r="1134" spans="1:27" s="342" customFormat="1" ht="6" customHeight="1">
      <c r="A1134" s="518"/>
      <c r="B1134" s="704"/>
      <c r="C1134" s="705"/>
      <c r="D1134" s="705"/>
      <c r="E1134" s="705"/>
      <c r="F1134" s="705"/>
      <c r="G1134" s="705"/>
      <c r="H1134" s="705"/>
      <c r="I1134" s="705"/>
      <c r="J1134" s="705"/>
      <c r="K1134" s="705"/>
      <c r="L1134" s="705"/>
      <c r="M1134" s="705"/>
      <c r="N1134" s="705"/>
      <c r="O1134" s="705"/>
      <c r="P1134" s="705"/>
      <c r="Q1134" s="705"/>
      <c r="R1134" s="705"/>
      <c r="S1134" s="705"/>
      <c r="T1134" s="705"/>
      <c r="U1134" s="705"/>
      <c r="V1134" s="705"/>
      <c r="W1134" s="706"/>
      <c r="X1134" s="562"/>
      <c r="Y1134" s="563"/>
      <c r="Z1134" s="564"/>
      <c r="AA1134" s="179"/>
    </row>
    <row r="1135" spans="1:27" s="342" customFormat="1" ht="23.25" customHeight="1">
      <c r="A1135" s="517" t="s">
        <v>280</v>
      </c>
      <c r="B1135" s="520" t="s">
        <v>1032</v>
      </c>
      <c r="C1135" s="702"/>
      <c r="D1135" s="702"/>
      <c r="E1135" s="702"/>
      <c r="F1135" s="702"/>
      <c r="G1135" s="702"/>
      <c r="H1135" s="702"/>
      <c r="I1135" s="702"/>
      <c r="J1135" s="702"/>
      <c r="K1135" s="702"/>
      <c r="L1135" s="702"/>
      <c r="M1135" s="702"/>
      <c r="N1135" s="702"/>
      <c r="O1135" s="702"/>
      <c r="P1135" s="702"/>
      <c r="Q1135" s="702"/>
      <c r="R1135" s="702"/>
      <c r="S1135" s="702"/>
      <c r="T1135" s="702"/>
      <c r="U1135" s="702"/>
      <c r="V1135" s="702"/>
      <c r="W1135" s="703"/>
      <c r="X1135" s="707"/>
      <c r="Y1135" s="557"/>
      <c r="Z1135" s="558"/>
      <c r="AA1135" s="179"/>
    </row>
    <row r="1136" spans="1:27" s="342" customFormat="1" ht="10.5" customHeight="1">
      <c r="A1136" s="518"/>
      <c r="B1136" s="704"/>
      <c r="C1136" s="705"/>
      <c r="D1136" s="705"/>
      <c r="E1136" s="705"/>
      <c r="F1136" s="705"/>
      <c r="G1136" s="705"/>
      <c r="H1136" s="705"/>
      <c r="I1136" s="705"/>
      <c r="J1136" s="705"/>
      <c r="K1136" s="705"/>
      <c r="L1136" s="705"/>
      <c r="M1136" s="705"/>
      <c r="N1136" s="705"/>
      <c r="O1136" s="705"/>
      <c r="P1136" s="705"/>
      <c r="Q1136" s="705"/>
      <c r="R1136" s="705"/>
      <c r="S1136" s="705"/>
      <c r="T1136" s="705"/>
      <c r="U1136" s="705"/>
      <c r="V1136" s="705"/>
      <c r="W1136" s="706"/>
      <c r="X1136" s="562"/>
      <c r="Y1136" s="563"/>
      <c r="Z1136" s="564"/>
      <c r="AA1136" s="179"/>
    </row>
    <row r="1137" spans="1:27" s="342" customFormat="1" ht="23.25" customHeight="1">
      <c r="A1137" s="517" t="s">
        <v>282</v>
      </c>
      <c r="B1137" s="520" t="s">
        <v>1033</v>
      </c>
      <c r="C1137" s="702"/>
      <c r="D1137" s="702"/>
      <c r="E1137" s="702"/>
      <c r="F1137" s="702"/>
      <c r="G1137" s="702"/>
      <c r="H1137" s="702"/>
      <c r="I1137" s="702"/>
      <c r="J1137" s="702"/>
      <c r="K1137" s="702"/>
      <c r="L1137" s="702"/>
      <c r="M1137" s="702"/>
      <c r="N1137" s="702"/>
      <c r="O1137" s="702"/>
      <c r="P1137" s="702"/>
      <c r="Q1137" s="702"/>
      <c r="R1137" s="702"/>
      <c r="S1137" s="702"/>
      <c r="T1137" s="702"/>
      <c r="U1137" s="702"/>
      <c r="V1137" s="702"/>
      <c r="W1137" s="703"/>
      <c r="X1137" s="707"/>
      <c r="Y1137" s="557"/>
      <c r="Z1137" s="558"/>
      <c r="AA1137" s="179"/>
    </row>
    <row r="1138" spans="1:27" s="342" customFormat="1" ht="23.25" customHeight="1">
      <c r="A1138" s="518"/>
      <c r="B1138" s="704"/>
      <c r="C1138" s="705"/>
      <c r="D1138" s="705"/>
      <c r="E1138" s="705"/>
      <c r="F1138" s="705"/>
      <c r="G1138" s="705"/>
      <c r="H1138" s="705"/>
      <c r="I1138" s="705"/>
      <c r="J1138" s="705"/>
      <c r="K1138" s="705"/>
      <c r="L1138" s="705"/>
      <c r="M1138" s="705"/>
      <c r="N1138" s="705"/>
      <c r="O1138" s="705"/>
      <c r="P1138" s="705"/>
      <c r="Q1138" s="705"/>
      <c r="R1138" s="705"/>
      <c r="S1138" s="705"/>
      <c r="T1138" s="705"/>
      <c r="U1138" s="705"/>
      <c r="V1138" s="705"/>
      <c r="W1138" s="706"/>
      <c r="X1138" s="562"/>
      <c r="Y1138" s="563"/>
      <c r="Z1138" s="564"/>
      <c r="AA1138" s="179"/>
    </row>
    <row r="1139" spans="1:27" s="342" customFormat="1" ht="23.25" customHeight="1">
      <c r="A1139" s="517" t="s">
        <v>284</v>
      </c>
      <c r="B1139" s="520" t="s">
        <v>1034</v>
      </c>
      <c r="C1139" s="702"/>
      <c r="D1139" s="702"/>
      <c r="E1139" s="702"/>
      <c r="F1139" s="702"/>
      <c r="G1139" s="702"/>
      <c r="H1139" s="702"/>
      <c r="I1139" s="702"/>
      <c r="J1139" s="702"/>
      <c r="K1139" s="702"/>
      <c r="L1139" s="702"/>
      <c r="M1139" s="702"/>
      <c r="N1139" s="702"/>
      <c r="O1139" s="702"/>
      <c r="P1139" s="702"/>
      <c r="Q1139" s="702"/>
      <c r="R1139" s="702"/>
      <c r="S1139" s="702"/>
      <c r="T1139" s="702"/>
      <c r="U1139" s="702"/>
      <c r="V1139" s="702"/>
      <c r="W1139" s="703"/>
      <c r="X1139" s="707"/>
      <c r="Y1139" s="557"/>
      <c r="Z1139" s="558"/>
      <c r="AA1139" s="179"/>
    </row>
    <row r="1140" spans="1:27" s="342" customFormat="1" ht="23.25" customHeight="1">
      <c r="A1140" s="518"/>
      <c r="B1140" s="704"/>
      <c r="C1140" s="705"/>
      <c r="D1140" s="705"/>
      <c r="E1140" s="705"/>
      <c r="F1140" s="705"/>
      <c r="G1140" s="705"/>
      <c r="H1140" s="705"/>
      <c r="I1140" s="705"/>
      <c r="J1140" s="705"/>
      <c r="K1140" s="705"/>
      <c r="L1140" s="705"/>
      <c r="M1140" s="705"/>
      <c r="N1140" s="705"/>
      <c r="O1140" s="705"/>
      <c r="P1140" s="705"/>
      <c r="Q1140" s="705"/>
      <c r="R1140" s="705"/>
      <c r="S1140" s="705"/>
      <c r="T1140" s="705"/>
      <c r="U1140" s="705"/>
      <c r="V1140" s="705"/>
      <c r="W1140" s="706"/>
      <c r="X1140" s="562"/>
      <c r="Y1140" s="563"/>
      <c r="Z1140" s="564"/>
      <c r="AA1140" s="179"/>
    </row>
    <row r="1141" spans="1:27" s="342" customFormat="1" ht="20.100000000000001" customHeight="1">
      <c r="A1141" s="517" t="s">
        <v>286</v>
      </c>
      <c r="B1141" s="520" t="s">
        <v>1035</v>
      </c>
      <c r="C1141" s="702"/>
      <c r="D1141" s="702"/>
      <c r="E1141" s="702"/>
      <c r="F1141" s="702"/>
      <c r="G1141" s="702"/>
      <c r="H1141" s="702"/>
      <c r="I1141" s="702"/>
      <c r="J1141" s="702"/>
      <c r="K1141" s="702"/>
      <c r="L1141" s="702"/>
      <c r="M1141" s="702"/>
      <c r="N1141" s="702"/>
      <c r="O1141" s="702"/>
      <c r="P1141" s="702"/>
      <c r="Q1141" s="702"/>
      <c r="R1141" s="702"/>
      <c r="S1141" s="702"/>
      <c r="T1141" s="702"/>
      <c r="U1141" s="702"/>
      <c r="V1141" s="702"/>
      <c r="W1141" s="703"/>
      <c r="X1141" s="707"/>
      <c r="Y1141" s="557"/>
      <c r="Z1141" s="558"/>
      <c r="AA1141" s="179"/>
    </row>
    <row r="1142" spans="1:27" s="342" customFormat="1" ht="20.100000000000001" customHeight="1">
      <c r="A1142" s="518"/>
      <c r="B1142" s="704"/>
      <c r="C1142" s="705"/>
      <c r="D1142" s="705"/>
      <c r="E1142" s="705"/>
      <c r="F1142" s="705"/>
      <c r="G1142" s="705"/>
      <c r="H1142" s="705"/>
      <c r="I1142" s="705"/>
      <c r="J1142" s="705"/>
      <c r="K1142" s="705"/>
      <c r="L1142" s="705"/>
      <c r="M1142" s="705"/>
      <c r="N1142" s="705"/>
      <c r="O1142" s="705"/>
      <c r="P1142" s="705"/>
      <c r="Q1142" s="705"/>
      <c r="R1142" s="705"/>
      <c r="S1142" s="705"/>
      <c r="T1142" s="705"/>
      <c r="U1142" s="705"/>
      <c r="V1142" s="705"/>
      <c r="W1142" s="706"/>
      <c r="X1142" s="562"/>
      <c r="Y1142" s="563"/>
      <c r="Z1142" s="564"/>
      <c r="AA1142" s="179"/>
    </row>
    <row r="1143" spans="1:27" s="341" customFormat="1" ht="19.5" customHeight="1">
      <c r="A1143" s="591" t="s">
        <v>1037</v>
      </c>
      <c r="B1143" s="592"/>
      <c r="C1143" s="592"/>
      <c r="D1143" s="592"/>
      <c r="E1143" s="592"/>
      <c r="F1143" s="592"/>
      <c r="G1143" s="592"/>
      <c r="H1143" s="592"/>
      <c r="I1143" s="592"/>
      <c r="J1143" s="592"/>
      <c r="K1143" s="592"/>
      <c r="L1143" s="592"/>
      <c r="M1143" s="592"/>
      <c r="N1143" s="592"/>
      <c r="O1143" s="592"/>
      <c r="P1143" s="592"/>
      <c r="Q1143" s="592"/>
      <c r="R1143" s="592"/>
      <c r="S1143" s="592"/>
      <c r="T1143" s="592"/>
      <c r="U1143" s="592"/>
      <c r="V1143" s="592"/>
      <c r="W1143" s="592"/>
      <c r="X1143" s="592"/>
      <c r="Y1143" s="592"/>
      <c r="Z1143" s="592"/>
      <c r="AA1143" s="193"/>
    </row>
    <row r="1144" spans="1:27" s="342" customFormat="1" ht="30.75" customHeight="1">
      <c r="A1144" s="517" t="s">
        <v>217</v>
      </c>
      <c r="B1144" s="520" t="s">
        <v>1038</v>
      </c>
      <c r="C1144" s="702"/>
      <c r="D1144" s="702"/>
      <c r="E1144" s="702"/>
      <c r="F1144" s="702"/>
      <c r="G1144" s="702"/>
      <c r="H1144" s="702"/>
      <c r="I1144" s="702"/>
      <c r="J1144" s="702"/>
      <c r="K1144" s="702"/>
      <c r="L1144" s="702"/>
      <c r="M1144" s="702"/>
      <c r="N1144" s="702"/>
      <c r="O1144" s="702"/>
      <c r="P1144" s="702"/>
      <c r="Q1144" s="702"/>
      <c r="R1144" s="702"/>
      <c r="S1144" s="702"/>
      <c r="T1144" s="702"/>
      <c r="U1144" s="702"/>
      <c r="V1144" s="702"/>
      <c r="W1144" s="703"/>
      <c r="X1144" s="707"/>
      <c r="Y1144" s="557"/>
      <c r="Z1144" s="558"/>
      <c r="AA1144" s="179"/>
    </row>
    <row r="1145" spans="1:27" s="342" customFormat="1" ht="30.75" customHeight="1">
      <c r="A1145" s="518"/>
      <c r="B1145" s="704"/>
      <c r="C1145" s="705"/>
      <c r="D1145" s="705"/>
      <c r="E1145" s="705"/>
      <c r="F1145" s="705"/>
      <c r="G1145" s="705"/>
      <c r="H1145" s="705"/>
      <c r="I1145" s="705"/>
      <c r="J1145" s="705"/>
      <c r="K1145" s="705"/>
      <c r="L1145" s="705"/>
      <c r="M1145" s="705"/>
      <c r="N1145" s="705"/>
      <c r="O1145" s="705"/>
      <c r="P1145" s="705"/>
      <c r="Q1145" s="705"/>
      <c r="R1145" s="705"/>
      <c r="S1145" s="705"/>
      <c r="T1145" s="705"/>
      <c r="U1145" s="705"/>
      <c r="V1145" s="705"/>
      <c r="W1145" s="706"/>
      <c r="X1145" s="562"/>
      <c r="Y1145" s="563"/>
      <c r="Z1145" s="564"/>
      <c r="AA1145" s="179"/>
    </row>
    <row r="1146" spans="1:27" s="342" customFormat="1" ht="42" customHeight="1">
      <c r="A1146" s="517" t="s">
        <v>239</v>
      </c>
      <c r="B1146" s="520" t="s">
        <v>1029</v>
      </c>
      <c r="C1146" s="702"/>
      <c r="D1146" s="702"/>
      <c r="E1146" s="702"/>
      <c r="F1146" s="702"/>
      <c r="G1146" s="702"/>
      <c r="H1146" s="702"/>
      <c r="I1146" s="702"/>
      <c r="J1146" s="702"/>
      <c r="K1146" s="702"/>
      <c r="L1146" s="702"/>
      <c r="M1146" s="702"/>
      <c r="N1146" s="702"/>
      <c r="O1146" s="702"/>
      <c r="P1146" s="702"/>
      <c r="Q1146" s="702"/>
      <c r="R1146" s="702"/>
      <c r="S1146" s="702"/>
      <c r="T1146" s="702"/>
      <c r="U1146" s="702"/>
      <c r="V1146" s="702"/>
      <c r="W1146" s="703"/>
      <c r="X1146" s="707"/>
      <c r="Y1146" s="557"/>
      <c r="Z1146" s="558"/>
      <c r="AA1146" s="179"/>
    </row>
    <row r="1147" spans="1:27" s="342" customFormat="1" ht="43.5" customHeight="1">
      <c r="A1147" s="518"/>
      <c r="B1147" s="704"/>
      <c r="C1147" s="705"/>
      <c r="D1147" s="705"/>
      <c r="E1147" s="705"/>
      <c r="F1147" s="705"/>
      <c r="G1147" s="705"/>
      <c r="H1147" s="705"/>
      <c r="I1147" s="705"/>
      <c r="J1147" s="705"/>
      <c r="K1147" s="705"/>
      <c r="L1147" s="705"/>
      <c r="M1147" s="705"/>
      <c r="N1147" s="705"/>
      <c r="O1147" s="705"/>
      <c r="P1147" s="705"/>
      <c r="Q1147" s="705"/>
      <c r="R1147" s="705"/>
      <c r="S1147" s="705"/>
      <c r="T1147" s="705"/>
      <c r="U1147" s="705"/>
      <c r="V1147" s="705"/>
      <c r="W1147" s="706"/>
      <c r="X1147" s="562"/>
      <c r="Y1147" s="563"/>
      <c r="Z1147" s="564"/>
      <c r="AA1147" s="179"/>
    </row>
    <row r="1148" spans="1:27" s="342" customFormat="1" ht="23.25" customHeight="1">
      <c r="A1148" s="517" t="s">
        <v>245</v>
      </c>
      <c r="B1148" s="520" t="s">
        <v>1030</v>
      </c>
      <c r="C1148" s="702"/>
      <c r="D1148" s="702"/>
      <c r="E1148" s="702"/>
      <c r="F1148" s="702"/>
      <c r="G1148" s="702"/>
      <c r="H1148" s="702"/>
      <c r="I1148" s="702"/>
      <c r="J1148" s="702"/>
      <c r="K1148" s="702"/>
      <c r="L1148" s="702"/>
      <c r="M1148" s="702"/>
      <c r="N1148" s="702"/>
      <c r="O1148" s="702"/>
      <c r="P1148" s="702"/>
      <c r="Q1148" s="702"/>
      <c r="R1148" s="702"/>
      <c r="S1148" s="702"/>
      <c r="T1148" s="702"/>
      <c r="U1148" s="702"/>
      <c r="V1148" s="702"/>
      <c r="W1148" s="703"/>
      <c r="X1148" s="707"/>
      <c r="Y1148" s="557"/>
      <c r="Z1148" s="558"/>
      <c r="AA1148" s="179"/>
    </row>
    <row r="1149" spans="1:27" s="342" customFormat="1" ht="9.75" customHeight="1">
      <c r="A1149" s="518"/>
      <c r="B1149" s="704"/>
      <c r="C1149" s="705"/>
      <c r="D1149" s="705"/>
      <c r="E1149" s="705"/>
      <c r="F1149" s="705"/>
      <c r="G1149" s="705"/>
      <c r="H1149" s="705"/>
      <c r="I1149" s="705"/>
      <c r="J1149" s="705"/>
      <c r="K1149" s="705"/>
      <c r="L1149" s="705"/>
      <c r="M1149" s="705"/>
      <c r="N1149" s="705"/>
      <c r="O1149" s="705"/>
      <c r="P1149" s="705"/>
      <c r="Q1149" s="705"/>
      <c r="R1149" s="705"/>
      <c r="S1149" s="705"/>
      <c r="T1149" s="705"/>
      <c r="U1149" s="705"/>
      <c r="V1149" s="705"/>
      <c r="W1149" s="706"/>
      <c r="X1149" s="562"/>
      <c r="Y1149" s="563"/>
      <c r="Z1149" s="564"/>
      <c r="AA1149" s="179"/>
    </row>
    <row r="1150" spans="1:27" s="342" customFormat="1" ht="21" customHeight="1">
      <c r="A1150" s="517" t="s">
        <v>279</v>
      </c>
      <c r="B1150" s="520" t="s">
        <v>1031</v>
      </c>
      <c r="C1150" s="702"/>
      <c r="D1150" s="702"/>
      <c r="E1150" s="702"/>
      <c r="F1150" s="702"/>
      <c r="G1150" s="702"/>
      <c r="H1150" s="702"/>
      <c r="I1150" s="702"/>
      <c r="J1150" s="702"/>
      <c r="K1150" s="702"/>
      <c r="L1150" s="702"/>
      <c r="M1150" s="702"/>
      <c r="N1150" s="702"/>
      <c r="O1150" s="702"/>
      <c r="P1150" s="702"/>
      <c r="Q1150" s="702"/>
      <c r="R1150" s="702"/>
      <c r="S1150" s="702"/>
      <c r="T1150" s="702"/>
      <c r="U1150" s="702"/>
      <c r="V1150" s="702"/>
      <c r="W1150" s="703"/>
      <c r="X1150" s="707"/>
      <c r="Y1150" s="557"/>
      <c r="Z1150" s="558"/>
      <c r="AA1150" s="179"/>
    </row>
    <row r="1151" spans="1:27" s="342" customFormat="1" ht="6.75" customHeight="1">
      <c r="A1151" s="518"/>
      <c r="B1151" s="704"/>
      <c r="C1151" s="705"/>
      <c r="D1151" s="705"/>
      <c r="E1151" s="705"/>
      <c r="F1151" s="705"/>
      <c r="G1151" s="705"/>
      <c r="H1151" s="705"/>
      <c r="I1151" s="705"/>
      <c r="J1151" s="705"/>
      <c r="K1151" s="705"/>
      <c r="L1151" s="705"/>
      <c r="M1151" s="705"/>
      <c r="N1151" s="705"/>
      <c r="O1151" s="705"/>
      <c r="P1151" s="705"/>
      <c r="Q1151" s="705"/>
      <c r="R1151" s="705"/>
      <c r="S1151" s="705"/>
      <c r="T1151" s="705"/>
      <c r="U1151" s="705"/>
      <c r="V1151" s="705"/>
      <c r="W1151" s="706"/>
      <c r="X1151" s="562"/>
      <c r="Y1151" s="563"/>
      <c r="Z1151" s="564"/>
      <c r="AA1151" s="179"/>
    </row>
    <row r="1152" spans="1:27" s="342" customFormat="1" ht="15" customHeight="1">
      <c r="A1152" s="517" t="s">
        <v>280</v>
      </c>
      <c r="B1152" s="520" t="s">
        <v>1032</v>
      </c>
      <c r="C1152" s="702"/>
      <c r="D1152" s="702"/>
      <c r="E1152" s="702"/>
      <c r="F1152" s="702"/>
      <c r="G1152" s="702"/>
      <c r="H1152" s="702"/>
      <c r="I1152" s="702"/>
      <c r="J1152" s="702"/>
      <c r="K1152" s="702"/>
      <c r="L1152" s="702"/>
      <c r="M1152" s="702"/>
      <c r="N1152" s="702"/>
      <c r="O1152" s="702"/>
      <c r="P1152" s="702"/>
      <c r="Q1152" s="702"/>
      <c r="R1152" s="702"/>
      <c r="S1152" s="702"/>
      <c r="T1152" s="702"/>
      <c r="U1152" s="702"/>
      <c r="V1152" s="702"/>
      <c r="W1152" s="703"/>
      <c r="X1152" s="707"/>
      <c r="Y1152" s="557"/>
      <c r="Z1152" s="558"/>
      <c r="AA1152" s="179"/>
    </row>
    <row r="1153" spans="1:27" s="342" customFormat="1" ht="14.25" customHeight="1">
      <c r="A1153" s="518"/>
      <c r="B1153" s="704"/>
      <c r="C1153" s="705"/>
      <c r="D1153" s="705"/>
      <c r="E1153" s="705"/>
      <c r="F1153" s="705"/>
      <c r="G1153" s="705"/>
      <c r="H1153" s="705"/>
      <c r="I1153" s="705"/>
      <c r="J1153" s="705"/>
      <c r="K1153" s="705"/>
      <c r="L1153" s="705"/>
      <c r="M1153" s="705"/>
      <c r="N1153" s="705"/>
      <c r="O1153" s="705"/>
      <c r="P1153" s="705"/>
      <c r="Q1153" s="705"/>
      <c r="R1153" s="705"/>
      <c r="S1153" s="705"/>
      <c r="T1153" s="705"/>
      <c r="U1153" s="705"/>
      <c r="V1153" s="705"/>
      <c r="W1153" s="706"/>
      <c r="X1153" s="562"/>
      <c r="Y1153" s="563"/>
      <c r="Z1153" s="564"/>
      <c r="AA1153" s="179"/>
    </row>
    <row r="1154" spans="1:27" s="342" customFormat="1" ht="23.25" customHeight="1">
      <c r="A1154" s="517" t="s">
        <v>282</v>
      </c>
      <c r="B1154" s="520" t="s">
        <v>1033</v>
      </c>
      <c r="C1154" s="702"/>
      <c r="D1154" s="702"/>
      <c r="E1154" s="702"/>
      <c r="F1154" s="702"/>
      <c r="G1154" s="702"/>
      <c r="H1154" s="702"/>
      <c r="I1154" s="702"/>
      <c r="J1154" s="702"/>
      <c r="K1154" s="702"/>
      <c r="L1154" s="702"/>
      <c r="M1154" s="702"/>
      <c r="N1154" s="702"/>
      <c r="O1154" s="702"/>
      <c r="P1154" s="702"/>
      <c r="Q1154" s="702"/>
      <c r="R1154" s="702"/>
      <c r="S1154" s="702"/>
      <c r="T1154" s="702"/>
      <c r="U1154" s="702"/>
      <c r="V1154" s="702"/>
      <c r="W1154" s="703"/>
      <c r="X1154" s="707"/>
      <c r="Y1154" s="557"/>
      <c r="Z1154" s="558"/>
      <c r="AA1154" s="179"/>
    </row>
    <row r="1155" spans="1:27" s="342" customFormat="1" ht="23.25" customHeight="1">
      <c r="A1155" s="518"/>
      <c r="B1155" s="704"/>
      <c r="C1155" s="705"/>
      <c r="D1155" s="705"/>
      <c r="E1155" s="705"/>
      <c r="F1155" s="705"/>
      <c r="G1155" s="705"/>
      <c r="H1155" s="705"/>
      <c r="I1155" s="705"/>
      <c r="J1155" s="705"/>
      <c r="K1155" s="705"/>
      <c r="L1155" s="705"/>
      <c r="M1155" s="705"/>
      <c r="N1155" s="705"/>
      <c r="O1155" s="705"/>
      <c r="P1155" s="705"/>
      <c r="Q1155" s="705"/>
      <c r="R1155" s="705"/>
      <c r="S1155" s="705"/>
      <c r="T1155" s="705"/>
      <c r="U1155" s="705"/>
      <c r="V1155" s="705"/>
      <c r="W1155" s="706"/>
      <c r="X1155" s="562"/>
      <c r="Y1155" s="563"/>
      <c r="Z1155" s="564"/>
      <c r="AA1155" s="179"/>
    </row>
    <row r="1156" spans="1:27" s="342" customFormat="1" ht="15.75" customHeight="1">
      <c r="A1156" s="517" t="s">
        <v>284</v>
      </c>
      <c r="B1156" s="520" t="s">
        <v>1035</v>
      </c>
      <c r="C1156" s="702"/>
      <c r="D1156" s="702"/>
      <c r="E1156" s="702"/>
      <c r="F1156" s="702"/>
      <c r="G1156" s="702"/>
      <c r="H1156" s="702"/>
      <c r="I1156" s="702"/>
      <c r="J1156" s="702"/>
      <c r="K1156" s="702"/>
      <c r="L1156" s="702"/>
      <c r="M1156" s="702"/>
      <c r="N1156" s="702"/>
      <c r="O1156" s="702"/>
      <c r="P1156" s="702"/>
      <c r="Q1156" s="702"/>
      <c r="R1156" s="702"/>
      <c r="S1156" s="702"/>
      <c r="T1156" s="702"/>
      <c r="U1156" s="702"/>
      <c r="V1156" s="702"/>
      <c r="W1156" s="703"/>
      <c r="X1156" s="707"/>
      <c r="Y1156" s="557"/>
      <c r="Z1156" s="558"/>
      <c r="AA1156" s="179"/>
    </row>
    <row r="1157" spans="1:27" s="342" customFormat="1" ht="15.75" customHeight="1">
      <c r="A1157" s="518"/>
      <c r="B1157" s="704"/>
      <c r="C1157" s="705"/>
      <c r="D1157" s="705"/>
      <c r="E1157" s="705"/>
      <c r="F1157" s="705"/>
      <c r="G1157" s="705"/>
      <c r="H1157" s="705"/>
      <c r="I1157" s="705"/>
      <c r="J1157" s="705"/>
      <c r="K1157" s="705"/>
      <c r="L1157" s="705"/>
      <c r="M1157" s="705"/>
      <c r="N1157" s="705"/>
      <c r="O1157" s="705"/>
      <c r="P1157" s="705"/>
      <c r="Q1157" s="705"/>
      <c r="R1157" s="705"/>
      <c r="S1157" s="705"/>
      <c r="T1157" s="705"/>
      <c r="U1157" s="705"/>
      <c r="V1157" s="705"/>
      <c r="W1157" s="706"/>
      <c r="X1157" s="562"/>
      <c r="Y1157" s="563"/>
      <c r="Z1157" s="564"/>
      <c r="AA1157" s="179"/>
    </row>
    <row r="1158" spans="1:27" s="341" customFormat="1" ht="19.5" customHeight="1">
      <c r="A1158" s="591" t="s">
        <v>1039</v>
      </c>
      <c r="B1158" s="592"/>
      <c r="C1158" s="592"/>
      <c r="D1158" s="592"/>
      <c r="E1158" s="592"/>
      <c r="F1158" s="592"/>
      <c r="G1158" s="592"/>
      <c r="H1158" s="592"/>
      <c r="I1158" s="592"/>
      <c r="J1158" s="592"/>
      <c r="K1158" s="592"/>
      <c r="L1158" s="592"/>
      <c r="M1158" s="592"/>
      <c r="N1158" s="592"/>
      <c r="O1158" s="592"/>
      <c r="P1158" s="592"/>
      <c r="Q1158" s="592"/>
      <c r="R1158" s="592"/>
      <c r="S1158" s="592"/>
      <c r="T1158" s="592"/>
      <c r="U1158" s="592"/>
      <c r="V1158" s="592"/>
      <c r="W1158" s="592"/>
      <c r="X1158" s="592"/>
      <c r="Y1158" s="592"/>
      <c r="Z1158" s="593"/>
      <c r="AA1158" s="193"/>
    </row>
    <row r="1159" spans="1:27" s="342" customFormat="1" ht="30" customHeight="1">
      <c r="A1159" s="517" t="s">
        <v>217</v>
      </c>
      <c r="B1159" s="520" t="s">
        <v>1040</v>
      </c>
      <c r="C1159" s="702"/>
      <c r="D1159" s="702"/>
      <c r="E1159" s="702"/>
      <c r="F1159" s="702"/>
      <c r="G1159" s="702"/>
      <c r="H1159" s="702"/>
      <c r="I1159" s="702"/>
      <c r="J1159" s="702"/>
      <c r="K1159" s="702"/>
      <c r="L1159" s="702"/>
      <c r="M1159" s="702"/>
      <c r="N1159" s="702"/>
      <c r="O1159" s="702"/>
      <c r="P1159" s="702"/>
      <c r="Q1159" s="702"/>
      <c r="R1159" s="702"/>
      <c r="S1159" s="702"/>
      <c r="T1159" s="702"/>
      <c r="U1159" s="702"/>
      <c r="V1159" s="702"/>
      <c r="W1159" s="703"/>
      <c r="X1159" s="707"/>
      <c r="Y1159" s="557"/>
      <c r="Z1159" s="558"/>
      <c r="AA1159" s="179"/>
    </row>
    <row r="1160" spans="1:27" s="342" customFormat="1" ht="30" customHeight="1">
      <c r="A1160" s="518"/>
      <c r="B1160" s="704"/>
      <c r="C1160" s="705"/>
      <c r="D1160" s="705"/>
      <c r="E1160" s="705"/>
      <c r="F1160" s="705"/>
      <c r="G1160" s="705"/>
      <c r="H1160" s="705"/>
      <c r="I1160" s="705"/>
      <c r="J1160" s="705"/>
      <c r="K1160" s="705"/>
      <c r="L1160" s="705"/>
      <c r="M1160" s="705"/>
      <c r="N1160" s="705"/>
      <c r="O1160" s="705"/>
      <c r="P1160" s="705"/>
      <c r="Q1160" s="705"/>
      <c r="R1160" s="705"/>
      <c r="S1160" s="705"/>
      <c r="T1160" s="705"/>
      <c r="U1160" s="705"/>
      <c r="V1160" s="705"/>
      <c r="W1160" s="706"/>
      <c r="X1160" s="562"/>
      <c r="Y1160" s="563"/>
      <c r="Z1160" s="564"/>
      <c r="AA1160" s="179"/>
    </row>
    <row r="1161" spans="1:27" s="342" customFormat="1" ht="43.5" customHeight="1">
      <c r="A1161" s="517" t="s">
        <v>239</v>
      </c>
      <c r="B1161" s="520" t="s">
        <v>1029</v>
      </c>
      <c r="C1161" s="702"/>
      <c r="D1161" s="702"/>
      <c r="E1161" s="702"/>
      <c r="F1161" s="702"/>
      <c r="G1161" s="702"/>
      <c r="H1161" s="702"/>
      <c r="I1161" s="702"/>
      <c r="J1161" s="702"/>
      <c r="K1161" s="702"/>
      <c r="L1161" s="702"/>
      <c r="M1161" s="702"/>
      <c r="N1161" s="702"/>
      <c r="O1161" s="702"/>
      <c r="P1161" s="702"/>
      <c r="Q1161" s="702"/>
      <c r="R1161" s="702"/>
      <c r="S1161" s="702"/>
      <c r="T1161" s="702"/>
      <c r="U1161" s="702"/>
      <c r="V1161" s="702"/>
      <c r="W1161" s="703"/>
      <c r="X1161" s="707"/>
      <c r="Y1161" s="557"/>
      <c r="Z1161" s="558"/>
      <c r="AA1161" s="179"/>
    </row>
    <row r="1162" spans="1:27" s="342" customFormat="1" ht="43.5" customHeight="1">
      <c r="A1162" s="518"/>
      <c r="B1162" s="704"/>
      <c r="C1162" s="705"/>
      <c r="D1162" s="705"/>
      <c r="E1162" s="705"/>
      <c r="F1162" s="705"/>
      <c r="G1162" s="705"/>
      <c r="H1162" s="705"/>
      <c r="I1162" s="705"/>
      <c r="J1162" s="705"/>
      <c r="K1162" s="705"/>
      <c r="L1162" s="705"/>
      <c r="M1162" s="705"/>
      <c r="N1162" s="705"/>
      <c r="O1162" s="705"/>
      <c r="P1162" s="705"/>
      <c r="Q1162" s="705"/>
      <c r="R1162" s="705"/>
      <c r="S1162" s="705"/>
      <c r="T1162" s="705"/>
      <c r="U1162" s="705"/>
      <c r="V1162" s="705"/>
      <c r="W1162" s="706"/>
      <c r="X1162" s="562"/>
      <c r="Y1162" s="563"/>
      <c r="Z1162" s="564"/>
      <c r="AA1162" s="179"/>
    </row>
    <row r="1163" spans="1:27" s="342" customFormat="1" ht="23.25" customHeight="1">
      <c r="A1163" s="517" t="s">
        <v>245</v>
      </c>
      <c r="B1163" s="520" t="s">
        <v>1030</v>
      </c>
      <c r="C1163" s="702"/>
      <c r="D1163" s="702"/>
      <c r="E1163" s="702"/>
      <c r="F1163" s="702"/>
      <c r="G1163" s="702"/>
      <c r="H1163" s="702"/>
      <c r="I1163" s="702"/>
      <c r="J1163" s="702"/>
      <c r="K1163" s="702"/>
      <c r="L1163" s="702"/>
      <c r="M1163" s="702"/>
      <c r="N1163" s="702"/>
      <c r="O1163" s="702"/>
      <c r="P1163" s="702"/>
      <c r="Q1163" s="702"/>
      <c r="R1163" s="702"/>
      <c r="S1163" s="702"/>
      <c r="T1163" s="702"/>
      <c r="U1163" s="702"/>
      <c r="V1163" s="702"/>
      <c r="W1163" s="703"/>
      <c r="X1163" s="707"/>
      <c r="Y1163" s="557"/>
      <c r="Z1163" s="558"/>
      <c r="AA1163" s="179"/>
    </row>
    <row r="1164" spans="1:27" s="342" customFormat="1" ht="9" customHeight="1">
      <c r="A1164" s="518"/>
      <c r="B1164" s="704"/>
      <c r="C1164" s="705"/>
      <c r="D1164" s="705"/>
      <c r="E1164" s="705"/>
      <c r="F1164" s="705"/>
      <c r="G1164" s="705"/>
      <c r="H1164" s="705"/>
      <c r="I1164" s="705"/>
      <c r="J1164" s="705"/>
      <c r="K1164" s="705"/>
      <c r="L1164" s="705"/>
      <c r="M1164" s="705"/>
      <c r="N1164" s="705"/>
      <c r="O1164" s="705"/>
      <c r="P1164" s="705"/>
      <c r="Q1164" s="705"/>
      <c r="R1164" s="705"/>
      <c r="S1164" s="705"/>
      <c r="T1164" s="705"/>
      <c r="U1164" s="705"/>
      <c r="V1164" s="705"/>
      <c r="W1164" s="706"/>
      <c r="X1164" s="562"/>
      <c r="Y1164" s="563"/>
      <c r="Z1164" s="564"/>
      <c r="AA1164" s="179"/>
    </row>
    <row r="1165" spans="1:27" s="342" customFormat="1" ht="15.75" customHeight="1">
      <c r="A1165" s="517" t="s">
        <v>279</v>
      </c>
      <c r="B1165" s="520" t="s">
        <v>1031</v>
      </c>
      <c r="C1165" s="702"/>
      <c r="D1165" s="702"/>
      <c r="E1165" s="702"/>
      <c r="F1165" s="702"/>
      <c r="G1165" s="702"/>
      <c r="H1165" s="702"/>
      <c r="I1165" s="702"/>
      <c r="J1165" s="702"/>
      <c r="K1165" s="702"/>
      <c r="L1165" s="702"/>
      <c r="M1165" s="702"/>
      <c r="N1165" s="702"/>
      <c r="O1165" s="702"/>
      <c r="P1165" s="702"/>
      <c r="Q1165" s="702"/>
      <c r="R1165" s="702"/>
      <c r="S1165" s="702"/>
      <c r="T1165" s="702"/>
      <c r="U1165" s="702"/>
      <c r="V1165" s="702"/>
      <c r="W1165" s="703"/>
      <c r="X1165" s="707"/>
      <c r="Y1165" s="557"/>
      <c r="Z1165" s="558"/>
      <c r="AA1165" s="179"/>
    </row>
    <row r="1166" spans="1:27" s="342" customFormat="1" ht="6.75" customHeight="1">
      <c r="A1166" s="518"/>
      <c r="B1166" s="704"/>
      <c r="C1166" s="705"/>
      <c r="D1166" s="705"/>
      <c r="E1166" s="705"/>
      <c r="F1166" s="705"/>
      <c r="G1166" s="705"/>
      <c r="H1166" s="705"/>
      <c r="I1166" s="705"/>
      <c r="J1166" s="705"/>
      <c r="K1166" s="705"/>
      <c r="L1166" s="705"/>
      <c r="M1166" s="705"/>
      <c r="N1166" s="705"/>
      <c r="O1166" s="705"/>
      <c r="P1166" s="705"/>
      <c r="Q1166" s="705"/>
      <c r="R1166" s="705"/>
      <c r="S1166" s="705"/>
      <c r="T1166" s="705"/>
      <c r="U1166" s="705"/>
      <c r="V1166" s="705"/>
      <c r="W1166" s="706"/>
      <c r="X1166" s="562"/>
      <c r="Y1166" s="563"/>
      <c r="Z1166" s="564"/>
      <c r="AA1166" s="179"/>
    </row>
    <row r="1167" spans="1:27" s="342" customFormat="1" ht="16.5" customHeight="1">
      <c r="A1167" s="517" t="s">
        <v>280</v>
      </c>
      <c r="B1167" s="520" t="s">
        <v>1032</v>
      </c>
      <c r="C1167" s="702"/>
      <c r="D1167" s="702"/>
      <c r="E1167" s="702"/>
      <c r="F1167" s="702"/>
      <c r="G1167" s="702"/>
      <c r="H1167" s="702"/>
      <c r="I1167" s="702"/>
      <c r="J1167" s="702"/>
      <c r="K1167" s="702"/>
      <c r="L1167" s="702"/>
      <c r="M1167" s="702"/>
      <c r="N1167" s="702"/>
      <c r="O1167" s="702"/>
      <c r="P1167" s="702"/>
      <c r="Q1167" s="702"/>
      <c r="R1167" s="702"/>
      <c r="S1167" s="702"/>
      <c r="T1167" s="702"/>
      <c r="U1167" s="702"/>
      <c r="V1167" s="702"/>
      <c r="W1167" s="703"/>
      <c r="X1167" s="707"/>
      <c r="Y1167" s="557"/>
      <c r="Z1167" s="558"/>
      <c r="AA1167" s="179"/>
    </row>
    <row r="1168" spans="1:27" s="342" customFormat="1" ht="15.75" customHeight="1">
      <c r="A1168" s="518"/>
      <c r="B1168" s="704"/>
      <c r="C1168" s="705"/>
      <c r="D1168" s="705"/>
      <c r="E1168" s="705"/>
      <c r="F1168" s="705"/>
      <c r="G1168" s="705"/>
      <c r="H1168" s="705"/>
      <c r="I1168" s="705"/>
      <c r="J1168" s="705"/>
      <c r="K1168" s="705"/>
      <c r="L1168" s="705"/>
      <c r="M1168" s="705"/>
      <c r="N1168" s="705"/>
      <c r="O1168" s="705"/>
      <c r="P1168" s="705"/>
      <c r="Q1168" s="705"/>
      <c r="R1168" s="705"/>
      <c r="S1168" s="705"/>
      <c r="T1168" s="705"/>
      <c r="U1168" s="705"/>
      <c r="V1168" s="705"/>
      <c r="W1168" s="706"/>
      <c r="X1168" s="562"/>
      <c r="Y1168" s="563"/>
      <c r="Z1168" s="564"/>
      <c r="AA1168" s="179"/>
    </row>
    <row r="1169" spans="1:27" s="342" customFormat="1" ht="21" customHeight="1">
      <c r="A1169" s="517" t="s">
        <v>282</v>
      </c>
      <c r="B1169" s="520" t="s">
        <v>1035</v>
      </c>
      <c r="C1169" s="702"/>
      <c r="D1169" s="702"/>
      <c r="E1169" s="702"/>
      <c r="F1169" s="702"/>
      <c r="G1169" s="702"/>
      <c r="H1169" s="702"/>
      <c r="I1169" s="702"/>
      <c r="J1169" s="702"/>
      <c r="K1169" s="702"/>
      <c r="L1169" s="702"/>
      <c r="M1169" s="702"/>
      <c r="N1169" s="702"/>
      <c r="O1169" s="702"/>
      <c r="P1169" s="702"/>
      <c r="Q1169" s="702"/>
      <c r="R1169" s="702"/>
      <c r="S1169" s="702"/>
      <c r="T1169" s="702"/>
      <c r="U1169" s="702"/>
      <c r="V1169" s="702"/>
      <c r="W1169" s="703"/>
      <c r="X1169" s="707"/>
      <c r="Y1169" s="557"/>
      <c r="Z1169" s="558"/>
      <c r="AA1169" s="179"/>
    </row>
    <row r="1170" spans="1:27" s="342" customFormat="1" ht="14.25" customHeight="1">
      <c r="A1170" s="518"/>
      <c r="B1170" s="704"/>
      <c r="C1170" s="705"/>
      <c r="D1170" s="705"/>
      <c r="E1170" s="705"/>
      <c r="F1170" s="705"/>
      <c r="G1170" s="705"/>
      <c r="H1170" s="705"/>
      <c r="I1170" s="705"/>
      <c r="J1170" s="705"/>
      <c r="K1170" s="705"/>
      <c r="L1170" s="705"/>
      <c r="M1170" s="705"/>
      <c r="N1170" s="705"/>
      <c r="O1170" s="705"/>
      <c r="P1170" s="705"/>
      <c r="Q1170" s="705"/>
      <c r="R1170" s="705"/>
      <c r="S1170" s="705"/>
      <c r="T1170" s="705"/>
      <c r="U1170" s="705"/>
      <c r="V1170" s="705"/>
      <c r="W1170" s="706"/>
      <c r="X1170" s="562"/>
      <c r="Y1170" s="563"/>
      <c r="Z1170" s="564"/>
      <c r="AA1170" s="179"/>
    </row>
    <row r="1171" spans="1:27" s="341" customFormat="1" ht="19.5" customHeight="1">
      <c r="A1171" s="591" t="s">
        <v>1041</v>
      </c>
      <c r="B1171" s="592"/>
      <c r="C1171" s="592"/>
      <c r="D1171" s="592"/>
      <c r="E1171" s="592"/>
      <c r="F1171" s="592"/>
      <c r="G1171" s="592"/>
      <c r="H1171" s="592"/>
      <c r="I1171" s="592"/>
      <c r="J1171" s="592"/>
      <c r="K1171" s="592"/>
      <c r="L1171" s="592"/>
      <c r="M1171" s="592"/>
      <c r="N1171" s="592"/>
      <c r="O1171" s="592"/>
      <c r="P1171" s="592"/>
      <c r="Q1171" s="592"/>
      <c r="R1171" s="592"/>
      <c r="S1171" s="592"/>
      <c r="T1171" s="592"/>
      <c r="U1171" s="592"/>
      <c r="V1171" s="592"/>
      <c r="W1171" s="592"/>
      <c r="X1171" s="592"/>
      <c r="Y1171" s="592"/>
      <c r="Z1171" s="593"/>
      <c r="AA1171" s="193"/>
    </row>
    <row r="1172" spans="1:27" s="342" customFormat="1" ht="30" customHeight="1">
      <c r="A1172" s="517" t="s">
        <v>217</v>
      </c>
      <c r="B1172" s="520" t="s">
        <v>1040</v>
      </c>
      <c r="C1172" s="702"/>
      <c r="D1172" s="702"/>
      <c r="E1172" s="702"/>
      <c r="F1172" s="702"/>
      <c r="G1172" s="702"/>
      <c r="H1172" s="702"/>
      <c r="I1172" s="702"/>
      <c r="J1172" s="702"/>
      <c r="K1172" s="702"/>
      <c r="L1172" s="702"/>
      <c r="M1172" s="702"/>
      <c r="N1172" s="702"/>
      <c r="O1172" s="702"/>
      <c r="P1172" s="702"/>
      <c r="Q1172" s="702"/>
      <c r="R1172" s="702"/>
      <c r="S1172" s="702"/>
      <c r="T1172" s="702"/>
      <c r="U1172" s="702"/>
      <c r="V1172" s="702"/>
      <c r="W1172" s="703"/>
      <c r="X1172" s="707"/>
      <c r="Y1172" s="557"/>
      <c r="Z1172" s="558"/>
      <c r="AA1172" s="179"/>
    </row>
    <row r="1173" spans="1:27" s="342" customFormat="1" ht="30" customHeight="1">
      <c r="A1173" s="518"/>
      <c r="B1173" s="704"/>
      <c r="C1173" s="705"/>
      <c r="D1173" s="705"/>
      <c r="E1173" s="705"/>
      <c r="F1173" s="705"/>
      <c r="G1173" s="705"/>
      <c r="H1173" s="705"/>
      <c r="I1173" s="705"/>
      <c r="J1173" s="705"/>
      <c r="K1173" s="705"/>
      <c r="L1173" s="705"/>
      <c r="M1173" s="705"/>
      <c r="N1173" s="705"/>
      <c r="O1173" s="705"/>
      <c r="P1173" s="705"/>
      <c r="Q1173" s="705"/>
      <c r="R1173" s="705"/>
      <c r="S1173" s="705"/>
      <c r="T1173" s="705"/>
      <c r="U1173" s="705"/>
      <c r="V1173" s="705"/>
      <c r="W1173" s="706"/>
      <c r="X1173" s="562"/>
      <c r="Y1173" s="563"/>
      <c r="Z1173" s="564"/>
      <c r="AA1173" s="179"/>
    </row>
    <row r="1174" spans="1:27" s="342" customFormat="1" ht="43.5" customHeight="1">
      <c r="A1174" s="517" t="s">
        <v>239</v>
      </c>
      <c r="B1174" s="520" t="s">
        <v>1029</v>
      </c>
      <c r="C1174" s="702"/>
      <c r="D1174" s="702"/>
      <c r="E1174" s="702"/>
      <c r="F1174" s="702"/>
      <c r="G1174" s="702"/>
      <c r="H1174" s="702"/>
      <c r="I1174" s="702"/>
      <c r="J1174" s="702"/>
      <c r="K1174" s="702"/>
      <c r="L1174" s="702"/>
      <c r="M1174" s="702"/>
      <c r="N1174" s="702"/>
      <c r="O1174" s="702"/>
      <c r="P1174" s="702"/>
      <c r="Q1174" s="702"/>
      <c r="R1174" s="702"/>
      <c r="S1174" s="702"/>
      <c r="T1174" s="702"/>
      <c r="U1174" s="702"/>
      <c r="V1174" s="702"/>
      <c r="W1174" s="703"/>
      <c r="X1174" s="707"/>
      <c r="Y1174" s="557"/>
      <c r="Z1174" s="558"/>
      <c r="AA1174" s="179"/>
    </row>
    <row r="1175" spans="1:27" s="342" customFormat="1" ht="43.5" customHeight="1">
      <c r="A1175" s="518"/>
      <c r="B1175" s="704"/>
      <c r="C1175" s="705"/>
      <c r="D1175" s="705"/>
      <c r="E1175" s="705"/>
      <c r="F1175" s="705"/>
      <c r="G1175" s="705"/>
      <c r="H1175" s="705"/>
      <c r="I1175" s="705"/>
      <c r="J1175" s="705"/>
      <c r="K1175" s="705"/>
      <c r="L1175" s="705"/>
      <c r="M1175" s="705"/>
      <c r="N1175" s="705"/>
      <c r="O1175" s="705"/>
      <c r="P1175" s="705"/>
      <c r="Q1175" s="705"/>
      <c r="R1175" s="705"/>
      <c r="S1175" s="705"/>
      <c r="T1175" s="705"/>
      <c r="U1175" s="705"/>
      <c r="V1175" s="705"/>
      <c r="W1175" s="706"/>
      <c r="X1175" s="562"/>
      <c r="Y1175" s="563"/>
      <c r="Z1175" s="564"/>
      <c r="AA1175" s="179"/>
    </row>
    <row r="1176" spans="1:27" s="342" customFormat="1" ht="23.25" customHeight="1">
      <c r="A1176" s="517" t="s">
        <v>245</v>
      </c>
      <c r="B1176" s="520" t="s">
        <v>1030</v>
      </c>
      <c r="C1176" s="702"/>
      <c r="D1176" s="702"/>
      <c r="E1176" s="702"/>
      <c r="F1176" s="702"/>
      <c r="G1176" s="702"/>
      <c r="H1176" s="702"/>
      <c r="I1176" s="702"/>
      <c r="J1176" s="702"/>
      <c r="K1176" s="702"/>
      <c r="L1176" s="702"/>
      <c r="M1176" s="702"/>
      <c r="N1176" s="702"/>
      <c r="O1176" s="702"/>
      <c r="P1176" s="702"/>
      <c r="Q1176" s="702"/>
      <c r="R1176" s="702"/>
      <c r="S1176" s="702"/>
      <c r="T1176" s="702"/>
      <c r="U1176" s="702"/>
      <c r="V1176" s="702"/>
      <c r="W1176" s="703"/>
      <c r="X1176" s="707"/>
      <c r="Y1176" s="557"/>
      <c r="Z1176" s="558"/>
      <c r="AA1176" s="179"/>
    </row>
    <row r="1177" spans="1:27" s="342" customFormat="1" ht="9" customHeight="1">
      <c r="A1177" s="518"/>
      <c r="B1177" s="704"/>
      <c r="C1177" s="705"/>
      <c r="D1177" s="705"/>
      <c r="E1177" s="705"/>
      <c r="F1177" s="705"/>
      <c r="G1177" s="705"/>
      <c r="H1177" s="705"/>
      <c r="I1177" s="705"/>
      <c r="J1177" s="705"/>
      <c r="K1177" s="705"/>
      <c r="L1177" s="705"/>
      <c r="M1177" s="705"/>
      <c r="N1177" s="705"/>
      <c r="O1177" s="705"/>
      <c r="P1177" s="705"/>
      <c r="Q1177" s="705"/>
      <c r="R1177" s="705"/>
      <c r="S1177" s="705"/>
      <c r="T1177" s="705"/>
      <c r="U1177" s="705"/>
      <c r="V1177" s="705"/>
      <c r="W1177" s="706"/>
      <c r="X1177" s="562"/>
      <c r="Y1177" s="563"/>
      <c r="Z1177" s="564"/>
      <c r="AA1177" s="179"/>
    </row>
    <row r="1178" spans="1:27" s="342" customFormat="1" ht="15.75" customHeight="1">
      <c r="A1178" s="517" t="s">
        <v>279</v>
      </c>
      <c r="B1178" s="520" t="s">
        <v>1031</v>
      </c>
      <c r="C1178" s="702"/>
      <c r="D1178" s="702"/>
      <c r="E1178" s="702"/>
      <c r="F1178" s="702"/>
      <c r="G1178" s="702"/>
      <c r="H1178" s="702"/>
      <c r="I1178" s="702"/>
      <c r="J1178" s="702"/>
      <c r="K1178" s="702"/>
      <c r="L1178" s="702"/>
      <c r="M1178" s="702"/>
      <c r="N1178" s="702"/>
      <c r="O1178" s="702"/>
      <c r="P1178" s="702"/>
      <c r="Q1178" s="702"/>
      <c r="R1178" s="702"/>
      <c r="S1178" s="702"/>
      <c r="T1178" s="702"/>
      <c r="U1178" s="702"/>
      <c r="V1178" s="702"/>
      <c r="W1178" s="703"/>
      <c r="X1178" s="707"/>
      <c r="Y1178" s="557"/>
      <c r="Z1178" s="558"/>
      <c r="AA1178" s="179"/>
    </row>
    <row r="1179" spans="1:27" s="342" customFormat="1" ht="6.75" customHeight="1">
      <c r="A1179" s="518"/>
      <c r="B1179" s="704"/>
      <c r="C1179" s="705"/>
      <c r="D1179" s="705"/>
      <c r="E1179" s="705"/>
      <c r="F1179" s="705"/>
      <c r="G1179" s="705"/>
      <c r="H1179" s="705"/>
      <c r="I1179" s="705"/>
      <c r="J1179" s="705"/>
      <c r="K1179" s="705"/>
      <c r="L1179" s="705"/>
      <c r="M1179" s="705"/>
      <c r="N1179" s="705"/>
      <c r="O1179" s="705"/>
      <c r="P1179" s="705"/>
      <c r="Q1179" s="705"/>
      <c r="R1179" s="705"/>
      <c r="S1179" s="705"/>
      <c r="T1179" s="705"/>
      <c r="U1179" s="705"/>
      <c r="V1179" s="705"/>
      <c r="W1179" s="706"/>
      <c r="X1179" s="562"/>
      <c r="Y1179" s="563"/>
      <c r="Z1179" s="564"/>
      <c r="AA1179" s="179"/>
    </row>
    <row r="1180" spans="1:27" s="342" customFormat="1" ht="21" customHeight="1">
      <c r="A1180" s="517" t="s">
        <v>280</v>
      </c>
      <c r="B1180" s="520" t="s">
        <v>1035</v>
      </c>
      <c r="C1180" s="702"/>
      <c r="D1180" s="702"/>
      <c r="E1180" s="702"/>
      <c r="F1180" s="702"/>
      <c r="G1180" s="702"/>
      <c r="H1180" s="702"/>
      <c r="I1180" s="702"/>
      <c r="J1180" s="702"/>
      <c r="K1180" s="702"/>
      <c r="L1180" s="702"/>
      <c r="M1180" s="702"/>
      <c r="N1180" s="702"/>
      <c r="O1180" s="702"/>
      <c r="P1180" s="702"/>
      <c r="Q1180" s="702"/>
      <c r="R1180" s="702"/>
      <c r="S1180" s="702"/>
      <c r="T1180" s="702"/>
      <c r="U1180" s="702"/>
      <c r="V1180" s="702"/>
      <c r="W1180" s="703"/>
      <c r="X1180" s="707"/>
      <c r="Y1180" s="557"/>
      <c r="Z1180" s="558"/>
      <c r="AA1180" s="179"/>
    </row>
    <row r="1181" spans="1:27" s="342" customFormat="1" ht="14.25" customHeight="1">
      <c r="A1181" s="518"/>
      <c r="B1181" s="704"/>
      <c r="C1181" s="705"/>
      <c r="D1181" s="705"/>
      <c r="E1181" s="705"/>
      <c r="F1181" s="705"/>
      <c r="G1181" s="705"/>
      <c r="H1181" s="705"/>
      <c r="I1181" s="705"/>
      <c r="J1181" s="705"/>
      <c r="K1181" s="705"/>
      <c r="L1181" s="705"/>
      <c r="M1181" s="705"/>
      <c r="N1181" s="705"/>
      <c r="O1181" s="705"/>
      <c r="P1181" s="705"/>
      <c r="Q1181" s="705"/>
      <c r="R1181" s="705"/>
      <c r="S1181" s="705"/>
      <c r="T1181" s="705"/>
      <c r="U1181" s="705"/>
      <c r="V1181" s="705"/>
      <c r="W1181" s="706"/>
      <c r="X1181" s="562"/>
      <c r="Y1181" s="563"/>
      <c r="Z1181" s="564"/>
      <c r="AA1181" s="179"/>
    </row>
    <row r="1182" spans="1:27" s="178" customFormat="1" ht="12.95" customHeight="1">
      <c r="A1182" s="193"/>
      <c r="B1182" s="193"/>
      <c r="C1182" s="193"/>
      <c r="D1182" s="193"/>
      <c r="E1182" s="193"/>
      <c r="F1182" s="193"/>
      <c r="G1182" s="193"/>
      <c r="H1182" s="193"/>
      <c r="I1182" s="193"/>
      <c r="J1182" s="193"/>
      <c r="K1182" s="193"/>
      <c r="L1182" s="193"/>
      <c r="M1182" s="193"/>
      <c r="N1182" s="193"/>
      <c r="O1182" s="193"/>
      <c r="P1182" s="193"/>
      <c r="Q1182" s="193"/>
      <c r="R1182" s="193"/>
      <c r="S1182" s="193"/>
      <c r="T1182" s="193"/>
      <c r="U1182" s="193"/>
      <c r="V1182" s="193"/>
      <c r="W1182" s="193"/>
      <c r="X1182" s="193"/>
      <c r="Y1182" s="197"/>
      <c r="Z1182" s="197"/>
      <c r="AA1182" s="197"/>
    </row>
    <row r="1183" spans="1:27" s="178" customFormat="1" ht="30" customHeight="1">
      <c r="A1183" s="193"/>
      <c r="B1183" s="193"/>
      <c r="C1183" s="193"/>
      <c r="D1183" s="193"/>
      <c r="E1183" s="193"/>
      <c r="F1183" s="193"/>
      <c r="G1183" s="193"/>
      <c r="H1183" s="193"/>
      <c r="I1183" s="193"/>
      <c r="J1183" s="193"/>
      <c r="K1183" s="193"/>
      <c r="L1183" s="193"/>
      <c r="M1183" s="193"/>
      <c r="N1183" s="193"/>
      <c r="O1183" s="193"/>
      <c r="P1183" s="193"/>
      <c r="Q1183" s="193"/>
      <c r="R1183" s="193"/>
      <c r="S1183" s="193"/>
      <c r="T1183" s="193"/>
      <c r="U1183" s="193"/>
      <c r="V1183" s="193"/>
      <c r="W1183" s="193"/>
      <c r="X1183" s="193"/>
      <c r="Y1183" s="197"/>
      <c r="Z1183" s="197"/>
      <c r="AA1183" s="197"/>
    </row>
    <row r="1184" spans="1:27" s="178" customFormat="1" ht="30" customHeight="1">
      <c r="A1184" s="193"/>
      <c r="B1184" s="193"/>
      <c r="C1184" s="193"/>
      <c r="D1184" s="193"/>
      <c r="E1184" s="193"/>
      <c r="F1184" s="193"/>
      <c r="G1184" s="193"/>
      <c r="H1184" s="193"/>
      <c r="I1184" s="193"/>
      <c r="J1184" s="193"/>
      <c r="K1184" s="193"/>
      <c r="L1184" s="193"/>
      <c r="M1184" s="193"/>
      <c r="N1184" s="193"/>
      <c r="O1184" s="193"/>
      <c r="P1184" s="193"/>
      <c r="Q1184" s="193"/>
      <c r="R1184" s="193"/>
      <c r="S1184" s="193"/>
      <c r="T1184" s="193"/>
      <c r="U1184" s="193"/>
      <c r="V1184" s="193"/>
      <c r="W1184" s="193"/>
      <c r="X1184" s="193"/>
      <c r="Y1184" s="197"/>
      <c r="Z1184" s="197"/>
      <c r="AA1184" s="197"/>
    </row>
    <row r="1185" spans="1:27" s="174" customFormat="1" ht="30" customHeight="1">
      <c r="A1185" s="475"/>
      <c r="B1185" s="194"/>
      <c r="C1185" s="490"/>
      <c r="D1185" s="195"/>
      <c r="E1185" s="195"/>
      <c r="F1185" s="195"/>
      <c r="G1185" s="195"/>
      <c r="H1185" s="195"/>
      <c r="I1185" s="195"/>
      <c r="J1185" s="196"/>
      <c r="K1185" s="196"/>
      <c r="L1185" s="196"/>
      <c r="M1185" s="196"/>
      <c r="N1185" s="196"/>
      <c r="O1185" s="196"/>
      <c r="P1185" s="196"/>
      <c r="Q1185" s="196"/>
      <c r="R1185" s="196"/>
      <c r="S1185" s="196"/>
      <c r="T1185" s="196"/>
      <c r="U1185" s="196"/>
      <c r="V1185" s="196"/>
      <c r="W1185" s="196"/>
      <c r="X1185" s="196"/>
      <c r="Y1185" s="197"/>
      <c r="Z1185" s="197"/>
      <c r="AA1185" s="197"/>
    </row>
    <row r="1186" spans="1:27" s="174" customFormat="1" ht="30" customHeight="1">
      <c r="A1186" s="475"/>
      <c r="B1186" s="194"/>
      <c r="C1186" s="490"/>
      <c r="D1186" s="195"/>
      <c r="E1186" s="195"/>
      <c r="F1186" s="195"/>
      <c r="G1186" s="195"/>
      <c r="H1186" s="195"/>
      <c r="I1186" s="195"/>
      <c r="J1186" s="196"/>
      <c r="K1186" s="196"/>
      <c r="L1186" s="196"/>
      <c r="M1186" s="196"/>
      <c r="N1186" s="196"/>
      <c r="O1186" s="196"/>
      <c r="P1186" s="196"/>
      <c r="Q1186" s="196"/>
      <c r="R1186" s="196"/>
      <c r="S1186" s="196"/>
      <c r="T1186" s="196"/>
      <c r="U1186" s="196"/>
      <c r="V1186" s="196"/>
      <c r="W1186" s="196"/>
      <c r="X1186" s="196"/>
      <c r="Y1186" s="424"/>
      <c r="Z1186" s="424"/>
      <c r="AA1186" s="424"/>
    </row>
    <row r="1187" spans="1:27" s="175" customFormat="1" ht="12.75" customHeight="1">
      <c r="A1187" s="450"/>
      <c r="B1187" s="450"/>
      <c r="C1187" s="450"/>
      <c r="D1187" s="450"/>
      <c r="E1187" s="450"/>
      <c r="F1187" s="450"/>
      <c r="G1187" s="450"/>
      <c r="H1187" s="450"/>
      <c r="I1187" s="450"/>
      <c r="J1187" s="450"/>
      <c r="K1187" s="450"/>
      <c r="L1187" s="450"/>
      <c r="M1187" s="450"/>
      <c r="N1187" s="450"/>
      <c r="O1187" s="450"/>
      <c r="P1187" s="450"/>
      <c r="Q1187" s="450"/>
      <c r="R1187" s="450"/>
      <c r="S1187" s="450"/>
      <c r="T1187" s="450"/>
      <c r="U1187" s="450"/>
      <c r="V1187" s="450"/>
      <c r="W1187" s="450"/>
      <c r="X1187" s="450"/>
      <c r="Y1187" s="424"/>
      <c r="Z1187" s="424"/>
      <c r="AA1187" s="424"/>
    </row>
    <row r="1188" spans="1:27" s="175" customFormat="1" ht="12.95" customHeight="1">
      <c r="A1188" s="450"/>
      <c r="B1188" s="450"/>
      <c r="C1188" s="450"/>
      <c r="D1188" s="450"/>
      <c r="E1188" s="450"/>
      <c r="F1188" s="450"/>
      <c r="G1188" s="450"/>
      <c r="H1188" s="450"/>
      <c r="I1188" s="450"/>
      <c r="J1188" s="450"/>
      <c r="K1188" s="450"/>
      <c r="L1188" s="450"/>
      <c r="M1188" s="450"/>
      <c r="N1188" s="450"/>
      <c r="O1188" s="450"/>
      <c r="P1188" s="450"/>
      <c r="Q1188" s="450"/>
      <c r="R1188" s="450"/>
      <c r="S1188" s="450"/>
      <c r="T1188" s="450"/>
      <c r="U1188" s="450"/>
      <c r="V1188" s="450"/>
      <c r="W1188" s="450"/>
      <c r="X1188" s="450"/>
      <c r="Y1188" s="197"/>
      <c r="Z1188" s="197"/>
      <c r="AA1188" s="197"/>
    </row>
    <row r="1189" spans="1:27" s="175" customFormat="1" ht="12.95" customHeight="1">
      <c r="A1189" s="450"/>
      <c r="B1189" s="450"/>
      <c r="C1189" s="450"/>
      <c r="D1189" s="450"/>
      <c r="E1189" s="450"/>
      <c r="F1189" s="450"/>
      <c r="G1189" s="450"/>
      <c r="H1189" s="450"/>
      <c r="I1189" s="450"/>
      <c r="J1189" s="450"/>
      <c r="K1189" s="450"/>
      <c r="L1189" s="450"/>
      <c r="M1189" s="450"/>
      <c r="N1189" s="450"/>
      <c r="O1189" s="450"/>
      <c r="P1189" s="450"/>
      <c r="Q1189" s="450"/>
      <c r="R1189" s="450"/>
      <c r="S1189" s="450"/>
      <c r="T1189" s="450"/>
      <c r="U1189" s="450"/>
      <c r="V1189" s="450"/>
      <c r="W1189" s="450"/>
      <c r="X1189" s="450"/>
      <c r="Y1189" s="197"/>
      <c r="Z1189" s="197"/>
      <c r="AA1189" s="197"/>
    </row>
    <row r="1190" spans="1:27" s="175" customFormat="1" ht="12.95" customHeight="1">
      <c r="A1190" s="450"/>
      <c r="B1190" s="450"/>
      <c r="C1190" s="450"/>
      <c r="D1190" s="450"/>
      <c r="E1190" s="450"/>
      <c r="F1190" s="450"/>
      <c r="G1190" s="450"/>
      <c r="H1190" s="450"/>
      <c r="I1190" s="450"/>
      <c r="J1190" s="450"/>
      <c r="K1190" s="450"/>
      <c r="L1190" s="450"/>
      <c r="M1190" s="450"/>
      <c r="N1190" s="450"/>
      <c r="O1190" s="450"/>
      <c r="P1190" s="450"/>
      <c r="Q1190" s="450"/>
      <c r="R1190" s="450"/>
      <c r="S1190" s="450"/>
      <c r="T1190" s="450"/>
      <c r="U1190" s="450"/>
      <c r="V1190" s="450"/>
      <c r="W1190" s="450"/>
      <c r="X1190" s="450"/>
      <c r="Y1190" s="197"/>
      <c r="Z1190" s="197"/>
      <c r="AA1190" s="197"/>
    </row>
    <row r="1191" spans="1:27" s="198" customFormat="1" ht="7.5" customHeight="1">
      <c r="A1191" s="491"/>
      <c r="B1191" s="491"/>
      <c r="C1191" s="491"/>
      <c r="D1191" s="491"/>
      <c r="E1191" s="492"/>
      <c r="F1191" s="492"/>
      <c r="G1191" s="492"/>
      <c r="H1191" s="492"/>
      <c r="I1191" s="492"/>
      <c r="J1191" s="492"/>
      <c r="K1191" s="492"/>
      <c r="L1191" s="492"/>
      <c r="M1191" s="492"/>
      <c r="N1191" s="492"/>
      <c r="O1191" s="492"/>
      <c r="P1191" s="492"/>
      <c r="Q1191" s="492"/>
      <c r="R1191" s="492"/>
      <c r="S1191" s="492"/>
      <c r="T1191" s="492"/>
      <c r="U1191" s="492"/>
      <c r="V1191" s="492"/>
      <c r="W1191" s="492"/>
      <c r="X1191" s="492"/>
      <c r="Y1191" s="492"/>
      <c r="Z1191" s="492"/>
      <c r="AA1191" s="492"/>
    </row>
    <row r="1192" spans="1:27" s="198" customFormat="1" ht="15" customHeight="1">
      <c r="A1192" s="177" t="s">
        <v>924</v>
      </c>
      <c r="B1192" s="194"/>
      <c r="C1192" s="195"/>
      <c r="D1192" s="195"/>
      <c r="E1192" s="195"/>
      <c r="F1192" s="195"/>
      <c r="G1192" s="195"/>
      <c r="H1192" s="492"/>
      <c r="I1192" s="492"/>
      <c r="J1192" s="492"/>
      <c r="K1192" s="492"/>
      <c r="L1192" s="492"/>
      <c r="M1192" s="492"/>
      <c r="N1192" s="492"/>
      <c r="O1192" s="492"/>
      <c r="P1192" s="492"/>
      <c r="Q1192" s="492"/>
      <c r="R1192" s="492"/>
      <c r="S1192" s="492"/>
      <c r="T1192" s="492"/>
      <c r="U1192" s="492"/>
      <c r="V1192" s="492"/>
      <c r="W1192" s="492"/>
      <c r="X1192" s="492"/>
      <c r="Y1192" s="492"/>
      <c r="Z1192" s="492"/>
      <c r="AA1192" s="492"/>
    </row>
    <row r="1193" spans="1:27" s="170" customFormat="1" ht="21.75" customHeight="1">
      <c r="A1193" s="519" t="s">
        <v>217</v>
      </c>
      <c r="B1193" s="520" t="s">
        <v>610</v>
      </c>
      <c r="C1193" s="521"/>
      <c r="D1193" s="521"/>
      <c r="E1193" s="521"/>
      <c r="F1193" s="521"/>
      <c r="G1193" s="521"/>
      <c r="H1193" s="521"/>
      <c r="I1193" s="521"/>
      <c r="J1193" s="521"/>
      <c r="K1193" s="521"/>
      <c r="L1193" s="521"/>
      <c r="M1193" s="521"/>
      <c r="N1193" s="521"/>
      <c r="O1193" s="521"/>
      <c r="P1193" s="521"/>
      <c r="Q1193" s="521"/>
      <c r="R1193" s="521"/>
      <c r="S1193" s="521"/>
      <c r="T1193" s="521"/>
      <c r="U1193" s="521"/>
      <c r="V1193" s="521"/>
      <c r="W1193" s="522"/>
      <c r="X1193" s="526"/>
      <c r="Y1193" s="527"/>
      <c r="Z1193" s="528"/>
      <c r="AA1193" s="179"/>
    </row>
    <row r="1194" spans="1:27" s="170" customFormat="1" ht="21.75" customHeight="1">
      <c r="A1194" s="518"/>
      <c r="B1194" s="523"/>
      <c r="C1194" s="524"/>
      <c r="D1194" s="524"/>
      <c r="E1194" s="524"/>
      <c r="F1194" s="524"/>
      <c r="G1194" s="524"/>
      <c r="H1194" s="524"/>
      <c r="I1194" s="524"/>
      <c r="J1194" s="524"/>
      <c r="K1194" s="524"/>
      <c r="L1194" s="524"/>
      <c r="M1194" s="524"/>
      <c r="N1194" s="524"/>
      <c r="O1194" s="524"/>
      <c r="P1194" s="524"/>
      <c r="Q1194" s="524"/>
      <c r="R1194" s="524"/>
      <c r="S1194" s="524"/>
      <c r="T1194" s="524"/>
      <c r="U1194" s="524"/>
      <c r="V1194" s="524"/>
      <c r="W1194" s="525"/>
      <c r="X1194" s="529"/>
      <c r="Y1194" s="530"/>
      <c r="Z1194" s="531"/>
      <c r="AA1194" s="179"/>
    </row>
    <row r="1195" spans="1:27" s="170" customFormat="1" ht="21.75" customHeight="1">
      <c r="A1195" s="519" t="s">
        <v>239</v>
      </c>
      <c r="B1195" s="520" t="s">
        <v>916</v>
      </c>
      <c r="C1195" s="521"/>
      <c r="D1195" s="521"/>
      <c r="E1195" s="521"/>
      <c r="F1195" s="521"/>
      <c r="G1195" s="521"/>
      <c r="H1195" s="521"/>
      <c r="I1195" s="521"/>
      <c r="J1195" s="521"/>
      <c r="K1195" s="521"/>
      <c r="L1195" s="521"/>
      <c r="M1195" s="521"/>
      <c r="N1195" s="521"/>
      <c r="O1195" s="521"/>
      <c r="P1195" s="521"/>
      <c r="Q1195" s="521"/>
      <c r="R1195" s="521"/>
      <c r="S1195" s="521"/>
      <c r="T1195" s="521"/>
      <c r="U1195" s="521"/>
      <c r="V1195" s="521"/>
      <c r="W1195" s="522"/>
      <c r="X1195" s="526"/>
      <c r="Y1195" s="527"/>
      <c r="Z1195" s="528"/>
      <c r="AA1195" s="179"/>
    </row>
    <row r="1196" spans="1:27" s="170" customFormat="1" ht="21.75" customHeight="1">
      <c r="A1196" s="518"/>
      <c r="B1196" s="523"/>
      <c r="C1196" s="524"/>
      <c r="D1196" s="524"/>
      <c r="E1196" s="524"/>
      <c r="F1196" s="524"/>
      <c r="G1196" s="524"/>
      <c r="H1196" s="524"/>
      <c r="I1196" s="524"/>
      <c r="J1196" s="524"/>
      <c r="K1196" s="524"/>
      <c r="L1196" s="524"/>
      <c r="M1196" s="524"/>
      <c r="N1196" s="524"/>
      <c r="O1196" s="524"/>
      <c r="P1196" s="524"/>
      <c r="Q1196" s="524"/>
      <c r="R1196" s="524"/>
      <c r="S1196" s="524"/>
      <c r="T1196" s="524"/>
      <c r="U1196" s="524"/>
      <c r="V1196" s="524"/>
      <c r="W1196" s="525"/>
      <c r="X1196" s="529"/>
      <c r="Y1196" s="530"/>
      <c r="Z1196" s="531"/>
      <c r="AA1196" s="179"/>
    </row>
    <row r="1197" spans="1:27" s="170" customFormat="1" ht="19.5" customHeight="1">
      <c r="A1197" s="519" t="s">
        <v>245</v>
      </c>
      <c r="B1197" s="520" t="s">
        <v>917</v>
      </c>
      <c r="C1197" s="521"/>
      <c r="D1197" s="521"/>
      <c r="E1197" s="521"/>
      <c r="F1197" s="521"/>
      <c r="G1197" s="521"/>
      <c r="H1197" s="521"/>
      <c r="I1197" s="521"/>
      <c r="J1197" s="521"/>
      <c r="K1197" s="521"/>
      <c r="L1197" s="521"/>
      <c r="M1197" s="521"/>
      <c r="N1197" s="521"/>
      <c r="O1197" s="521"/>
      <c r="P1197" s="521"/>
      <c r="Q1197" s="521"/>
      <c r="R1197" s="521"/>
      <c r="S1197" s="521"/>
      <c r="T1197" s="521"/>
      <c r="U1197" s="521"/>
      <c r="V1197" s="521"/>
      <c r="W1197" s="522"/>
      <c r="X1197" s="526"/>
      <c r="Y1197" s="527"/>
      <c r="Z1197" s="528"/>
      <c r="AA1197" s="179"/>
    </row>
    <row r="1198" spans="1:27" s="170" customFormat="1" ht="19.5" customHeight="1">
      <c r="A1198" s="518"/>
      <c r="B1198" s="523"/>
      <c r="C1198" s="524"/>
      <c r="D1198" s="524"/>
      <c r="E1198" s="524"/>
      <c r="F1198" s="524"/>
      <c r="G1198" s="524"/>
      <c r="H1198" s="524"/>
      <c r="I1198" s="524"/>
      <c r="J1198" s="524"/>
      <c r="K1198" s="524"/>
      <c r="L1198" s="524"/>
      <c r="M1198" s="524"/>
      <c r="N1198" s="524"/>
      <c r="O1198" s="524"/>
      <c r="P1198" s="524"/>
      <c r="Q1198" s="524"/>
      <c r="R1198" s="524"/>
      <c r="S1198" s="524"/>
      <c r="T1198" s="524"/>
      <c r="U1198" s="524"/>
      <c r="V1198" s="524"/>
      <c r="W1198" s="525"/>
      <c r="X1198" s="529"/>
      <c r="Y1198" s="530"/>
      <c r="Z1198" s="531"/>
      <c r="AA1198" s="179"/>
    </row>
    <row r="1199" spans="1:27" s="170" customFormat="1" ht="15.75" customHeight="1">
      <c r="A1199" s="519" t="s">
        <v>279</v>
      </c>
      <c r="B1199" s="520" t="s">
        <v>611</v>
      </c>
      <c r="C1199" s="745"/>
      <c r="D1199" s="745"/>
      <c r="E1199" s="745"/>
      <c r="F1199" s="745"/>
      <c r="G1199" s="745"/>
      <c r="H1199" s="745"/>
      <c r="I1199" s="745"/>
      <c r="J1199" s="745"/>
      <c r="K1199" s="745"/>
      <c r="L1199" s="745"/>
      <c r="M1199" s="745"/>
      <c r="N1199" s="745"/>
      <c r="O1199" s="745"/>
      <c r="P1199" s="745"/>
      <c r="Q1199" s="745"/>
      <c r="R1199" s="745"/>
      <c r="S1199" s="745"/>
      <c r="T1199" s="745"/>
      <c r="U1199" s="745"/>
      <c r="V1199" s="745"/>
      <c r="W1199" s="746"/>
      <c r="X1199" s="526"/>
      <c r="Y1199" s="527"/>
      <c r="Z1199" s="528"/>
      <c r="AA1199" s="179"/>
    </row>
    <row r="1200" spans="1:27" s="170" customFormat="1" ht="15.75" customHeight="1">
      <c r="A1200" s="517"/>
      <c r="B1200" s="747"/>
      <c r="C1200" s="653"/>
      <c r="D1200" s="653"/>
      <c r="E1200" s="653"/>
      <c r="F1200" s="653"/>
      <c r="G1200" s="653"/>
      <c r="H1200" s="653"/>
      <c r="I1200" s="653"/>
      <c r="J1200" s="653"/>
      <c r="K1200" s="653"/>
      <c r="L1200" s="653"/>
      <c r="M1200" s="653"/>
      <c r="N1200" s="653"/>
      <c r="O1200" s="653"/>
      <c r="P1200" s="653"/>
      <c r="Q1200" s="653"/>
      <c r="R1200" s="653"/>
      <c r="S1200" s="653"/>
      <c r="T1200" s="653"/>
      <c r="U1200" s="653"/>
      <c r="V1200" s="653"/>
      <c r="W1200" s="654"/>
      <c r="X1200" s="532"/>
      <c r="Y1200" s="540"/>
      <c r="Z1200" s="541"/>
      <c r="AA1200" s="179"/>
    </row>
    <row r="1201" spans="1:27" s="170" customFormat="1" ht="23.25" customHeight="1">
      <c r="A1201" s="517"/>
      <c r="B1201" s="378"/>
      <c r="C1201" s="748" t="s">
        <v>612</v>
      </c>
      <c r="D1201" s="749"/>
      <c r="E1201" s="750"/>
      <c r="F1201" s="754"/>
      <c r="G1201" s="755"/>
      <c r="H1201" s="755"/>
      <c r="I1201" s="755"/>
      <c r="J1201" s="755"/>
      <c r="K1201" s="755"/>
      <c r="L1201" s="755"/>
      <c r="M1201" s="755"/>
      <c r="N1201" s="755"/>
      <c r="O1201" s="755"/>
      <c r="P1201" s="755"/>
      <c r="Q1201" s="755"/>
      <c r="R1201" s="755"/>
      <c r="S1201" s="755"/>
      <c r="T1201" s="755"/>
      <c r="U1201" s="755"/>
      <c r="V1201" s="756"/>
      <c r="W1201" s="391"/>
      <c r="X1201" s="532"/>
      <c r="Y1201" s="540"/>
      <c r="Z1201" s="541"/>
      <c r="AA1201" s="179"/>
    </row>
    <row r="1202" spans="1:27" s="170" customFormat="1" ht="23.25" customHeight="1">
      <c r="A1202" s="517"/>
      <c r="B1202" s="378"/>
      <c r="C1202" s="751"/>
      <c r="D1202" s="752"/>
      <c r="E1202" s="753"/>
      <c r="F1202" s="757"/>
      <c r="G1202" s="757"/>
      <c r="H1202" s="757"/>
      <c r="I1202" s="757"/>
      <c r="J1202" s="757"/>
      <c r="K1202" s="757"/>
      <c r="L1202" s="757"/>
      <c r="M1202" s="757"/>
      <c r="N1202" s="757"/>
      <c r="O1202" s="757"/>
      <c r="P1202" s="757"/>
      <c r="Q1202" s="757"/>
      <c r="R1202" s="757"/>
      <c r="S1202" s="757"/>
      <c r="T1202" s="757"/>
      <c r="U1202" s="757"/>
      <c r="V1202" s="758"/>
      <c r="W1202" s="391"/>
      <c r="X1202" s="532"/>
      <c r="Y1202" s="540"/>
      <c r="Z1202" s="541"/>
      <c r="AA1202" s="179"/>
    </row>
    <row r="1203" spans="1:27" s="170" customFormat="1" ht="13.5" customHeight="1">
      <c r="A1203" s="517"/>
      <c r="B1203" s="378"/>
      <c r="C1203" s="392"/>
      <c r="D1203" s="392"/>
      <c r="E1203" s="392"/>
      <c r="F1203" s="392"/>
      <c r="G1203" s="392"/>
      <c r="H1203" s="392"/>
      <c r="I1203" s="392"/>
      <c r="J1203" s="392"/>
      <c r="K1203" s="392"/>
      <c r="L1203" s="392"/>
      <c r="M1203" s="392"/>
      <c r="N1203" s="392"/>
      <c r="O1203" s="392"/>
      <c r="P1203" s="392"/>
      <c r="Q1203" s="392"/>
      <c r="R1203" s="392"/>
      <c r="S1203" s="392"/>
      <c r="T1203" s="392"/>
      <c r="U1203" s="392"/>
      <c r="V1203" s="392"/>
      <c r="W1203" s="391"/>
      <c r="X1203" s="532"/>
      <c r="Y1203" s="540"/>
      <c r="Z1203" s="541"/>
      <c r="AA1203" s="179"/>
    </row>
    <row r="1204" spans="1:27" s="170" customFormat="1" ht="23.25" customHeight="1">
      <c r="A1204" s="517"/>
      <c r="B1204" s="378"/>
      <c r="C1204" s="717" t="s">
        <v>613</v>
      </c>
      <c r="D1204" s="718"/>
      <c r="E1204" s="719"/>
      <c r="F1204" s="720"/>
      <c r="G1204" s="721"/>
      <c r="H1204" s="493" t="s">
        <v>481</v>
      </c>
      <c r="I1204" s="494"/>
      <c r="J1204" s="717" t="s">
        <v>614</v>
      </c>
      <c r="K1204" s="718"/>
      <c r="L1204" s="719"/>
      <c r="M1204" s="720"/>
      <c r="N1204" s="721"/>
      <c r="O1204" s="493" t="s">
        <v>481</v>
      </c>
      <c r="P1204" s="392"/>
      <c r="Q1204" s="392"/>
      <c r="R1204" s="392"/>
      <c r="S1204" s="392"/>
      <c r="T1204" s="392"/>
      <c r="U1204" s="392"/>
      <c r="V1204" s="392"/>
      <c r="W1204" s="391"/>
      <c r="X1204" s="532"/>
      <c r="Y1204" s="540"/>
      <c r="Z1204" s="541"/>
      <c r="AA1204" s="179"/>
    </row>
    <row r="1205" spans="1:27" s="170" customFormat="1" ht="9.75" customHeight="1">
      <c r="A1205" s="518"/>
      <c r="B1205" s="368"/>
      <c r="C1205" s="369"/>
      <c r="D1205" s="369"/>
      <c r="E1205" s="369"/>
      <c r="F1205" s="369"/>
      <c r="G1205" s="369"/>
      <c r="H1205" s="369"/>
      <c r="I1205" s="369"/>
      <c r="J1205" s="369"/>
      <c r="K1205" s="369"/>
      <c r="L1205" s="369"/>
      <c r="M1205" s="369"/>
      <c r="N1205" s="369"/>
      <c r="O1205" s="369"/>
      <c r="P1205" s="369"/>
      <c r="Q1205" s="369"/>
      <c r="R1205" s="369"/>
      <c r="S1205" s="369"/>
      <c r="T1205" s="369"/>
      <c r="U1205" s="369"/>
      <c r="V1205" s="369"/>
      <c r="W1205" s="370"/>
      <c r="X1205" s="529"/>
      <c r="Y1205" s="530"/>
      <c r="Z1205" s="531"/>
      <c r="AA1205" s="179"/>
    </row>
    <row r="1206" spans="1:27" s="170" customFormat="1" ht="62.25" customHeight="1">
      <c r="A1206" s="179"/>
      <c r="B1206" s="434"/>
      <c r="C1206" s="379"/>
      <c r="D1206" s="379"/>
      <c r="E1206" s="379"/>
      <c r="F1206" s="379"/>
      <c r="G1206" s="379"/>
      <c r="H1206" s="379"/>
      <c r="I1206" s="379"/>
      <c r="J1206" s="379"/>
      <c r="K1206" s="379"/>
      <c r="L1206" s="379"/>
      <c r="M1206" s="379"/>
      <c r="N1206" s="379"/>
      <c r="O1206" s="379"/>
      <c r="P1206" s="379"/>
      <c r="Q1206" s="379"/>
      <c r="R1206" s="379"/>
      <c r="S1206" s="379"/>
      <c r="T1206" s="379"/>
      <c r="U1206" s="379"/>
      <c r="V1206" s="379"/>
      <c r="W1206" s="379"/>
      <c r="X1206" s="379"/>
      <c r="Y1206" s="434"/>
      <c r="Z1206" s="434"/>
      <c r="AA1206" s="434"/>
    </row>
    <row r="1207" spans="1:27" s="170" customFormat="1" ht="9.75" customHeight="1">
      <c r="A1207" s="179"/>
      <c r="B1207" s="434"/>
      <c r="C1207" s="379"/>
      <c r="D1207" s="379"/>
      <c r="E1207" s="379"/>
      <c r="F1207" s="379"/>
      <c r="G1207" s="379"/>
      <c r="H1207" s="379"/>
      <c r="I1207" s="379"/>
      <c r="J1207" s="379"/>
      <c r="K1207" s="379"/>
      <c r="L1207" s="379"/>
      <c r="M1207" s="379"/>
      <c r="N1207" s="379"/>
      <c r="O1207" s="379"/>
      <c r="P1207" s="379"/>
      <c r="Q1207" s="379"/>
      <c r="R1207" s="379"/>
      <c r="S1207" s="379"/>
      <c r="T1207" s="379"/>
      <c r="U1207" s="379"/>
      <c r="V1207" s="379"/>
      <c r="W1207" s="379"/>
      <c r="X1207" s="379"/>
      <c r="Y1207" s="434"/>
      <c r="Z1207" s="434"/>
      <c r="AA1207" s="434"/>
    </row>
    <row r="1208" spans="1:27" s="174" customFormat="1" ht="15" customHeight="1">
      <c r="A1208" s="177" t="s">
        <v>925</v>
      </c>
      <c r="B1208" s="194"/>
      <c r="C1208" s="195"/>
      <c r="D1208" s="195"/>
      <c r="E1208" s="195"/>
      <c r="F1208" s="195"/>
      <c r="G1208" s="195"/>
      <c r="H1208" s="195"/>
      <c r="I1208" s="195"/>
      <c r="J1208" s="196"/>
      <c r="K1208" s="196"/>
      <c r="L1208" s="196"/>
      <c r="M1208" s="196"/>
      <c r="N1208" s="196"/>
      <c r="O1208" s="196"/>
      <c r="P1208" s="196"/>
      <c r="Q1208" s="196"/>
      <c r="R1208" s="196"/>
      <c r="S1208" s="196"/>
      <c r="T1208" s="196"/>
      <c r="U1208" s="196"/>
      <c r="V1208" s="196"/>
      <c r="W1208" s="196"/>
      <c r="X1208" s="196"/>
      <c r="Y1208" s="197"/>
      <c r="Z1208" s="197"/>
      <c r="AA1208" s="197"/>
    </row>
    <row r="1209" spans="1:27" s="174" customFormat="1" ht="15" customHeight="1">
      <c r="A1209" s="580" t="s">
        <v>432</v>
      </c>
      <c r="B1209" s="581"/>
      <c r="C1209" s="581"/>
      <c r="D1209" s="581"/>
      <c r="E1209" s="581"/>
      <c r="F1209" s="581"/>
      <c r="G1209" s="581"/>
      <c r="H1209" s="581"/>
      <c r="I1209" s="581"/>
      <c r="J1209" s="581"/>
      <c r="K1209" s="581"/>
      <c r="L1209" s="581"/>
      <c r="M1209" s="581"/>
      <c r="N1209" s="581"/>
      <c r="O1209" s="581"/>
      <c r="P1209" s="581"/>
      <c r="Q1209" s="581"/>
      <c r="R1209" s="581"/>
      <c r="S1209" s="581"/>
      <c r="T1209" s="581"/>
      <c r="U1209" s="581"/>
      <c r="V1209" s="581"/>
      <c r="W1209" s="581"/>
      <c r="X1209" s="581"/>
      <c r="Y1209" s="581"/>
      <c r="Z1209" s="581"/>
      <c r="AA1209" s="196"/>
    </row>
    <row r="1210" spans="1:27" s="170" customFormat="1" ht="36.75" customHeight="1">
      <c r="A1210" s="519" t="s">
        <v>217</v>
      </c>
      <c r="B1210" s="520" t="s">
        <v>615</v>
      </c>
      <c r="C1210" s="596"/>
      <c r="D1210" s="596"/>
      <c r="E1210" s="596"/>
      <c r="F1210" s="596"/>
      <c r="G1210" s="596"/>
      <c r="H1210" s="596"/>
      <c r="I1210" s="596"/>
      <c r="J1210" s="596"/>
      <c r="K1210" s="596"/>
      <c r="L1210" s="596"/>
      <c r="M1210" s="596"/>
      <c r="N1210" s="596"/>
      <c r="O1210" s="596"/>
      <c r="P1210" s="596"/>
      <c r="Q1210" s="596"/>
      <c r="R1210" s="596"/>
      <c r="S1210" s="596"/>
      <c r="T1210" s="596"/>
      <c r="U1210" s="596"/>
      <c r="V1210" s="596"/>
      <c r="W1210" s="597"/>
      <c r="X1210" s="526"/>
      <c r="Y1210" s="527"/>
      <c r="Z1210" s="528"/>
      <c r="AA1210" s="179"/>
    </row>
    <row r="1211" spans="1:27" s="170" customFormat="1" ht="21.75" customHeight="1">
      <c r="A1211" s="517"/>
      <c r="B1211" s="714" t="s">
        <v>616</v>
      </c>
      <c r="C1211" s="715"/>
      <c r="D1211" s="715"/>
      <c r="E1211" s="715"/>
      <c r="F1211" s="715"/>
      <c r="G1211" s="715"/>
      <c r="H1211" s="715"/>
      <c r="I1211" s="715"/>
      <c r="J1211" s="715"/>
      <c r="K1211" s="715"/>
      <c r="L1211" s="715"/>
      <c r="M1211" s="715"/>
      <c r="N1211" s="715"/>
      <c r="O1211" s="715"/>
      <c r="P1211" s="715"/>
      <c r="Q1211" s="715"/>
      <c r="R1211" s="715"/>
      <c r="S1211" s="715"/>
      <c r="T1211" s="715"/>
      <c r="U1211" s="715"/>
      <c r="V1211" s="715"/>
      <c r="W1211" s="716"/>
      <c r="X1211" s="532"/>
      <c r="Y1211" s="540"/>
      <c r="Z1211" s="541"/>
      <c r="AA1211" s="179"/>
    </row>
    <row r="1212" spans="1:27" s="170" customFormat="1" ht="36.75" customHeight="1">
      <c r="A1212" s="517"/>
      <c r="B1212" s="378"/>
      <c r="C1212" s="488"/>
      <c r="D1212" s="488"/>
      <c r="E1212" s="488"/>
      <c r="F1212" s="488"/>
      <c r="G1212" s="488"/>
      <c r="H1212" s="488"/>
      <c r="I1212" s="488"/>
      <c r="J1212" s="488"/>
      <c r="K1212" s="488"/>
      <c r="L1212" s="488"/>
      <c r="M1212" s="488"/>
      <c r="N1212" s="488"/>
      <c r="O1212" s="488"/>
      <c r="P1212" s="488"/>
      <c r="Q1212" s="488"/>
      <c r="R1212" s="488"/>
      <c r="S1212" s="488"/>
      <c r="T1212" s="488"/>
      <c r="U1212" s="488"/>
      <c r="V1212" s="488"/>
      <c r="W1212" s="489"/>
      <c r="X1212" s="532"/>
      <c r="Y1212" s="540"/>
      <c r="Z1212" s="541"/>
      <c r="AA1212" s="179"/>
    </row>
    <row r="1213" spans="1:27" s="170" customFormat="1" ht="24.75" customHeight="1">
      <c r="A1213" s="519" t="s">
        <v>239</v>
      </c>
      <c r="B1213" s="520" t="s">
        <v>918</v>
      </c>
      <c r="C1213" s="521"/>
      <c r="D1213" s="521"/>
      <c r="E1213" s="521"/>
      <c r="F1213" s="521"/>
      <c r="G1213" s="521"/>
      <c r="H1213" s="521"/>
      <c r="I1213" s="521"/>
      <c r="J1213" s="521"/>
      <c r="K1213" s="521"/>
      <c r="L1213" s="521"/>
      <c r="M1213" s="521"/>
      <c r="N1213" s="521"/>
      <c r="O1213" s="521"/>
      <c r="P1213" s="521"/>
      <c r="Q1213" s="521"/>
      <c r="R1213" s="521"/>
      <c r="S1213" s="521"/>
      <c r="T1213" s="521"/>
      <c r="U1213" s="521"/>
      <c r="V1213" s="521"/>
      <c r="W1213" s="522"/>
      <c r="X1213" s="526"/>
      <c r="Y1213" s="527"/>
      <c r="Z1213" s="528"/>
      <c r="AA1213" s="179"/>
    </row>
    <row r="1214" spans="1:27" s="170" customFormat="1" ht="24.75" customHeight="1">
      <c r="A1214" s="518"/>
      <c r="B1214" s="523"/>
      <c r="C1214" s="524"/>
      <c r="D1214" s="524"/>
      <c r="E1214" s="524"/>
      <c r="F1214" s="524"/>
      <c r="G1214" s="524"/>
      <c r="H1214" s="524"/>
      <c r="I1214" s="524"/>
      <c r="J1214" s="524"/>
      <c r="K1214" s="524"/>
      <c r="L1214" s="524"/>
      <c r="M1214" s="524"/>
      <c r="N1214" s="524"/>
      <c r="O1214" s="524"/>
      <c r="P1214" s="524"/>
      <c r="Q1214" s="524"/>
      <c r="R1214" s="524"/>
      <c r="S1214" s="524"/>
      <c r="T1214" s="524"/>
      <c r="U1214" s="524"/>
      <c r="V1214" s="524"/>
      <c r="W1214" s="525"/>
      <c r="X1214" s="529"/>
      <c r="Y1214" s="530"/>
      <c r="Z1214" s="531"/>
      <c r="AA1214" s="179"/>
    </row>
    <row r="1215" spans="1:27" s="170" customFormat="1" ht="36.75" customHeight="1">
      <c r="A1215" s="519" t="s">
        <v>245</v>
      </c>
      <c r="B1215" s="520" t="s">
        <v>617</v>
      </c>
      <c r="C1215" s="596"/>
      <c r="D1215" s="596"/>
      <c r="E1215" s="596"/>
      <c r="F1215" s="596"/>
      <c r="G1215" s="596"/>
      <c r="H1215" s="596"/>
      <c r="I1215" s="596"/>
      <c r="J1215" s="596"/>
      <c r="K1215" s="596"/>
      <c r="L1215" s="596"/>
      <c r="M1215" s="596"/>
      <c r="N1215" s="596"/>
      <c r="O1215" s="596"/>
      <c r="P1215" s="596"/>
      <c r="Q1215" s="596"/>
      <c r="R1215" s="596"/>
      <c r="S1215" s="596"/>
      <c r="T1215" s="596"/>
      <c r="U1215" s="596"/>
      <c r="V1215" s="596"/>
      <c r="W1215" s="597"/>
      <c r="X1215" s="526"/>
      <c r="Y1215" s="527"/>
      <c r="Z1215" s="528"/>
      <c r="AA1215" s="179"/>
    </row>
    <row r="1216" spans="1:27" s="170" customFormat="1" ht="18.75" customHeight="1">
      <c r="A1216" s="517"/>
      <c r="B1216" s="714" t="s">
        <v>618</v>
      </c>
      <c r="C1216" s="715"/>
      <c r="D1216" s="715"/>
      <c r="E1216" s="715"/>
      <c r="F1216" s="715"/>
      <c r="G1216" s="715"/>
      <c r="H1216" s="715"/>
      <c r="I1216" s="715"/>
      <c r="J1216" s="715"/>
      <c r="K1216" s="715"/>
      <c r="L1216" s="715"/>
      <c r="M1216" s="715"/>
      <c r="N1216" s="715"/>
      <c r="O1216" s="715"/>
      <c r="P1216" s="715"/>
      <c r="Q1216" s="715"/>
      <c r="R1216" s="715"/>
      <c r="S1216" s="715"/>
      <c r="T1216" s="715"/>
      <c r="U1216" s="715"/>
      <c r="V1216" s="715"/>
      <c r="W1216" s="716"/>
      <c r="X1216" s="532"/>
      <c r="Y1216" s="540"/>
      <c r="Z1216" s="541"/>
      <c r="AA1216" s="179"/>
    </row>
    <row r="1217" spans="1:27" s="170" customFormat="1" ht="36.75" customHeight="1">
      <c r="A1217" s="517"/>
      <c r="B1217" s="378"/>
      <c r="C1217" s="488"/>
      <c r="D1217" s="488"/>
      <c r="E1217" s="488"/>
      <c r="F1217" s="488"/>
      <c r="G1217" s="488"/>
      <c r="H1217" s="488"/>
      <c r="I1217" s="488"/>
      <c r="J1217" s="488"/>
      <c r="K1217" s="488"/>
      <c r="L1217" s="488"/>
      <c r="M1217" s="488"/>
      <c r="N1217" s="488"/>
      <c r="O1217" s="488"/>
      <c r="P1217" s="488"/>
      <c r="Q1217" s="488"/>
      <c r="R1217" s="488"/>
      <c r="S1217" s="488"/>
      <c r="T1217" s="488"/>
      <c r="U1217" s="488"/>
      <c r="V1217" s="488"/>
      <c r="W1217" s="489"/>
      <c r="X1217" s="532"/>
      <c r="Y1217" s="540"/>
      <c r="Z1217" s="541"/>
      <c r="AA1217" s="179"/>
    </row>
    <row r="1218" spans="1:27" s="170" customFormat="1" ht="26.25" customHeight="1">
      <c r="A1218" s="519" t="s">
        <v>279</v>
      </c>
      <c r="B1218" s="520" t="s">
        <v>919</v>
      </c>
      <c r="C1218" s="521"/>
      <c r="D1218" s="521"/>
      <c r="E1218" s="521"/>
      <c r="F1218" s="521"/>
      <c r="G1218" s="521"/>
      <c r="H1218" s="521"/>
      <c r="I1218" s="521"/>
      <c r="J1218" s="521"/>
      <c r="K1218" s="521"/>
      <c r="L1218" s="521"/>
      <c r="M1218" s="521"/>
      <c r="N1218" s="521"/>
      <c r="O1218" s="521"/>
      <c r="P1218" s="521"/>
      <c r="Q1218" s="521"/>
      <c r="R1218" s="521"/>
      <c r="S1218" s="521"/>
      <c r="T1218" s="521"/>
      <c r="U1218" s="521"/>
      <c r="V1218" s="521"/>
      <c r="W1218" s="522"/>
      <c r="X1218" s="526"/>
      <c r="Y1218" s="527"/>
      <c r="Z1218" s="528"/>
      <c r="AA1218" s="179"/>
    </row>
    <row r="1219" spans="1:27" s="170" customFormat="1" ht="26.25" customHeight="1">
      <c r="A1219" s="518"/>
      <c r="B1219" s="523"/>
      <c r="C1219" s="524"/>
      <c r="D1219" s="524"/>
      <c r="E1219" s="524"/>
      <c r="F1219" s="524"/>
      <c r="G1219" s="524"/>
      <c r="H1219" s="524"/>
      <c r="I1219" s="524"/>
      <c r="J1219" s="524"/>
      <c r="K1219" s="524"/>
      <c r="L1219" s="524"/>
      <c r="M1219" s="524"/>
      <c r="N1219" s="524"/>
      <c r="O1219" s="524"/>
      <c r="P1219" s="524"/>
      <c r="Q1219" s="524"/>
      <c r="R1219" s="524"/>
      <c r="S1219" s="524"/>
      <c r="T1219" s="524"/>
      <c r="U1219" s="524"/>
      <c r="V1219" s="524"/>
      <c r="W1219" s="525"/>
      <c r="X1219" s="529"/>
      <c r="Y1219" s="530"/>
      <c r="Z1219" s="531"/>
      <c r="AA1219" s="179"/>
    </row>
    <row r="1220" spans="1:27" s="170" customFormat="1" ht="26.25" customHeight="1">
      <c r="A1220" s="519" t="s">
        <v>280</v>
      </c>
      <c r="B1220" s="520" t="s">
        <v>1023</v>
      </c>
      <c r="C1220" s="521"/>
      <c r="D1220" s="521"/>
      <c r="E1220" s="521"/>
      <c r="F1220" s="521"/>
      <c r="G1220" s="521"/>
      <c r="H1220" s="521"/>
      <c r="I1220" s="521"/>
      <c r="J1220" s="521"/>
      <c r="K1220" s="521"/>
      <c r="L1220" s="521"/>
      <c r="M1220" s="521"/>
      <c r="N1220" s="521"/>
      <c r="O1220" s="521"/>
      <c r="P1220" s="521"/>
      <c r="Q1220" s="521"/>
      <c r="R1220" s="521"/>
      <c r="S1220" s="521"/>
      <c r="T1220" s="521"/>
      <c r="U1220" s="521"/>
      <c r="V1220" s="521"/>
      <c r="W1220" s="522"/>
      <c r="X1220" s="526"/>
      <c r="Y1220" s="527"/>
      <c r="Z1220" s="528"/>
      <c r="AA1220" s="179"/>
    </row>
    <row r="1221" spans="1:27" s="170" customFormat="1" ht="13.5" customHeight="1">
      <c r="A1221" s="518"/>
      <c r="B1221" s="523"/>
      <c r="C1221" s="524"/>
      <c r="D1221" s="524"/>
      <c r="E1221" s="524"/>
      <c r="F1221" s="524"/>
      <c r="G1221" s="524"/>
      <c r="H1221" s="524"/>
      <c r="I1221" s="524"/>
      <c r="J1221" s="524"/>
      <c r="K1221" s="524"/>
      <c r="L1221" s="524"/>
      <c r="M1221" s="524"/>
      <c r="N1221" s="524"/>
      <c r="O1221" s="524"/>
      <c r="P1221" s="524"/>
      <c r="Q1221" s="524"/>
      <c r="R1221" s="524"/>
      <c r="S1221" s="524"/>
      <c r="T1221" s="524"/>
      <c r="U1221" s="524"/>
      <c r="V1221" s="524"/>
      <c r="W1221" s="525"/>
      <c r="X1221" s="529"/>
      <c r="Y1221" s="530"/>
      <c r="Z1221" s="531"/>
      <c r="AA1221" s="179"/>
    </row>
    <row r="1222" spans="1:27" s="174" customFormat="1" ht="15" customHeight="1">
      <c r="A1222" s="580" t="s">
        <v>619</v>
      </c>
      <c r="B1222" s="581"/>
      <c r="C1222" s="581"/>
      <c r="D1222" s="581"/>
      <c r="E1222" s="581"/>
      <c r="F1222" s="581"/>
      <c r="G1222" s="581"/>
      <c r="H1222" s="581"/>
      <c r="I1222" s="581"/>
      <c r="J1222" s="581"/>
      <c r="K1222" s="581"/>
      <c r="L1222" s="581"/>
      <c r="M1222" s="581"/>
      <c r="N1222" s="581"/>
      <c r="O1222" s="581"/>
      <c r="P1222" s="581"/>
      <c r="Q1222" s="581"/>
      <c r="R1222" s="581"/>
      <c r="S1222" s="581"/>
      <c r="T1222" s="581"/>
      <c r="U1222" s="581"/>
      <c r="V1222" s="581"/>
      <c r="W1222" s="581"/>
      <c r="X1222" s="581"/>
      <c r="Y1222" s="581"/>
      <c r="Z1222" s="581"/>
      <c r="AA1222" s="196"/>
    </row>
    <row r="1223" spans="1:27" s="170" customFormat="1" ht="48.75" customHeight="1">
      <c r="A1223" s="519" t="s">
        <v>282</v>
      </c>
      <c r="B1223" s="708" t="s">
        <v>921</v>
      </c>
      <c r="C1223" s="709"/>
      <c r="D1223" s="709"/>
      <c r="E1223" s="709"/>
      <c r="F1223" s="709"/>
      <c r="G1223" s="709"/>
      <c r="H1223" s="709"/>
      <c r="I1223" s="709"/>
      <c r="J1223" s="709"/>
      <c r="K1223" s="709"/>
      <c r="L1223" s="709"/>
      <c r="M1223" s="709"/>
      <c r="N1223" s="709"/>
      <c r="O1223" s="709"/>
      <c r="P1223" s="709"/>
      <c r="Q1223" s="709"/>
      <c r="R1223" s="709"/>
      <c r="S1223" s="709"/>
      <c r="T1223" s="709"/>
      <c r="U1223" s="709"/>
      <c r="V1223" s="709"/>
      <c r="W1223" s="710"/>
      <c r="X1223" s="526"/>
      <c r="Y1223" s="527"/>
      <c r="Z1223" s="528"/>
      <c r="AA1223" s="179"/>
    </row>
    <row r="1224" spans="1:27" s="170" customFormat="1" ht="37.5" customHeight="1">
      <c r="A1224" s="518"/>
      <c r="B1224" s="711"/>
      <c r="C1224" s="712"/>
      <c r="D1224" s="712"/>
      <c r="E1224" s="712"/>
      <c r="F1224" s="712"/>
      <c r="G1224" s="712"/>
      <c r="H1224" s="712"/>
      <c r="I1224" s="712"/>
      <c r="J1224" s="712"/>
      <c r="K1224" s="712"/>
      <c r="L1224" s="712"/>
      <c r="M1224" s="712"/>
      <c r="N1224" s="712"/>
      <c r="O1224" s="712"/>
      <c r="P1224" s="712"/>
      <c r="Q1224" s="712"/>
      <c r="R1224" s="712"/>
      <c r="S1224" s="712"/>
      <c r="T1224" s="712"/>
      <c r="U1224" s="712"/>
      <c r="V1224" s="712"/>
      <c r="W1224" s="713"/>
      <c r="X1224" s="529"/>
      <c r="Y1224" s="530"/>
      <c r="Z1224" s="531"/>
      <c r="AA1224" s="179"/>
    </row>
    <row r="1225" spans="1:27" s="170" customFormat="1" ht="17.25" customHeight="1">
      <c r="A1225" s="519" t="s">
        <v>284</v>
      </c>
      <c r="B1225" s="520" t="s">
        <v>920</v>
      </c>
      <c r="C1225" s="521"/>
      <c r="D1225" s="521"/>
      <c r="E1225" s="521"/>
      <c r="F1225" s="521"/>
      <c r="G1225" s="521"/>
      <c r="H1225" s="521"/>
      <c r="I1225" s="521"/>
      <c r="J1225" s="521"/>
      <c r="K1225" s="521"/>
      <c r="L1225" s="521"/>
      <c r="M1225" s="521"/>
      <c r="N1225" s="521"/>
      <c r="O1225" s="521"/>
      <c r="P1225" s="521"/>
      <c r="Q1225" s="521"/>
      <c r="R1225" s="521"/>
      <c r="S1225" s="521"/>
      <c r="T1225" s="521"/>
      <c r="U1225" s="521"/>
      <c r="V1225" s="521"/>
      <c r="W1225" s="522"/>
      <c r="X1225" s="526"/>
      <c r="Y1225" s="527"/>
      <c r="Z1225" s="528"/>
      <c r="AA1225" s="179"/>
    </row>
    <row r="1226" spans="1:27" s="170" customFormat="1" ht="17.25" customHeight="1">
      <c r="A1226" s="518"/>
      <c r="B1226" s="523"/>
      <c r="C1226" s="524"/>
      <c r="D1226" s="524"/>
      <c r="E1226" s="524"/>
      <c r="F1226" s="524"/>
      <c r="G1226" s="524"/>
      <c r="H1226" s="524"/>
      <c r="I1226" s="524"/>
      <c r="J1226" s="524"/>
      <c r="K1226" s="524"/>
      <c r="L1226" s="524"/>
      <c r="M1226" s="524"/>
      <c r="N1226" s="524"/>
      <c r="O1226" s="524"/>
      <c r="P1226" s="524"/>
      <c r="Q1226" s="524"/>
      <c r="R1226" s="524"/>
      <c r="S1226" s="524"/>
      <c r="T1226" s="524"/>
      <c r="U1226" s="524"/>
      <c r="V1226" s="524"/>
      <c r="W1226" s="525"/>
      <c r="X1226" s="529"/>
      <c r="Y1226" s="530"/>
      <c r="Z1226" s="531"/>
      <c r="AA1226" s="179"/>
    </row>
    <row r="1227" spans="1:27" s="170" customFormat="1" ht="51" customHeight="1">
      <c r="A1227" s="519" t="s">
        <v>286</v>
      </c>
      <c r="B1227" s="708" t="s">
        <v>620</v>
      </c>
      <c r="C1227" s="709"/>
      <c r="D1227" s="709"/>
      <c r="E1227" s="709"/>
      <c r="F1227" s="709"/>
      <c r="G1227" s="709"/>
      <c r="H1227" s="709"/>
      <c r="I1227" s="709"/>
      <c r="J1227" s="709"/>
      <c r="K1227" s="709"/>
      <c r="L1227" s="709"/>
      <c r="M1227" s="709"/>
      <c r="N1227" s="709"/>
      <c r="O1227" s="709"/>
      <c r="P1227" s="709"/>
      <c r="Q1227" s="709"/>
      <c r="R1227" s="709"/>
      <c r="S1227" s="709"/>
      <c r="T1227" s="709"/>
      <c r="U1227" s="709"/>
      <c r="V1227" s="709"/>
      <c r="W1227" s="710"/>
      <c r="X1227" s="526"/>
      <c r="Y1227" s="527"/>
      <c r="Z1227" s="528"/>
      <c r="AA1227" s="179"/>
    </row>
    <row r="1228" spans="1:27" s="170" customFormat="1" ht="36" customHeight="1">
      <c r="A1228" s="518"/>
      <c r="B1228" s="711"/>
      <c r="C1228" s="712"/>
      <c r="D1228" s="712"/>
      <c r="E1228" s="712"/>
      <c r="F1228" s="712"/>
      <c r="G1228" s="712"/>
      <c r="H1228" s="712"/>
      <c r="I1228" s="712"/>
      <c r="J1228" s="712"/>
      <c r="K1228" s="712"/>
      <c r="L1228" s="712"/>
      <c r="M1228" s="712"/>
      <c r="N1228" s="712"/>
      <c r="O1228" s="712"/>
      <c r="P1228" s="712"/>
      <c r="Q1228" s="712"/>
      <c r="R1228" s="712"/>
      <c r="S1228" s="712"/>
      <c r="T1228" s="712"/>
      <c r="U1228" s="712"/>
      <c r="V1228" s="712"/>
      <c r="W1228" s="713"/>
      <c r="X1228" s="529"/>
      <c r="Y1228" s="530"/>
      <c r="Z1228" s="531"/>
      <c r="AA1228" s="179"/>
    </row>
    <row r="1229" spans="1:27" s="170" customFormat="1" ht="26.25" customHeight="1">
      <c r="A1229" s="519" t="s">
        <v>341</v>
      </c>
      <c r="B1229" s="520" t="s">
        <v>1024</v>
      </c>
      <c r="C1229" s="521"/>
      <c r="D1229" s="521"/>
      <c r="E1229" s="521"/>
      <c r="F1229" s="521"/>
      <c r="G1229" s="521"/>
      <c r="H1229" s="521"/>
      <c r="I1229" s="521"/>
      <c r="J1229" s="521"/>
      <c r="K1229" s="521"/>
      <c r="L1229" s="521"/>
      <c r="M1229" s="521"/>
      <c r="N1229" s="521"/>
      <c r="O1229" s="521"/>
      <c r="P1229" s="521"/>
      <c r="Q1229" s="521"/>
      <c r="R1229" s="521"/>
      <c r="S1229" s="521"/>
      <c r="T1229" s="521"/>
      <c r="U1229" s="521"/>
      <c r="V1229" s="521"/>
      <c r="W1229" s="522"/>
      <c r="X1229" s="526"/>
      <c r="Y1229" s="527"/>
      <c r="Z1229" s="528"/>
      <c r="AA1229" s="179"/>
    </row>
    <row r="1230" spans="1:27" s="170" customFormat="1" ht="26.25" customHeight="1">
      <c r="A1230" s="518"/>
      <c r="B1230" s="523"/>
      <c r="C1230" s="524"/>
      <c r="D1230" s="524"/>
      <c r="E1230" s="524"/>
      <c r="F1230" s="524"/>
      <c r="G1230" s="524"/>
      <c r="H1230" s="524"/>
      <c r="I1230" s="524"/>
      <c r="J1230" s="524"/>
      <c r="K1230" s="524"/>
      <c r="L1230" s="524"/>
      <c r="M1230" s="524"/>
      <c r="N1230" s="524"/>
      <c r="O1230" s="524"/>
      <c r="P1230" s="524"/>
      <c r="Q1230" s="524"/>
      <c r="R1230" s="524"/>
      <c r="S1230" s="524"/>
      <c r="T1230" s="524"/>
      <c r="U1230" s="524"/>
      <c r="V1230" s="524"/>
      <c r="W1230" s="525"/>
      <c r="X1230" s="529"/>
      <c r="Y1230" s="530"/>
      <c r="Z1230" s="531"/>
      <c r="AA1230" s="179"/>
    </row>
    <row r="1231" spans="1:27" s="170" customFormat="1" ht="26.25" customHeight="1">
      <c r="A1231" s="519" t="s">
        <v>349</v>
      </c>
      <c r="B1231" s="520" t="s">
        <v>1025</v>
      </c>
      <c r="C1231" s="521"/>
      <c r="D1231" s="521"/>
      <c r="E1231" s="521"/>
      <c r="F1231" s="521"/>
      <c r="G1231" s="521"/>
      <c r="H1231" s="521"/>
      <c r="I1231" s="521"/>
      <c r="J1231" s="521"/>
      <c r="K1231" s="521"/>
      <c r="L1231" s="521"/>
      <c r="M1231" s="521"/>
      <c r="N1231" s="521"/>
      <c r="O1231" s="521"/>
      <c r="P1231" s="521"/>
      <c r="Q1231" s="521"/>
      <c r="R1231" s="521"/>
      <c r="S1231" s="521"/>
      <c r="T1231" s="521"/>
      <c r="U1231" s="521"/>
      <c r="V1231" s="521"/>
      <c r="W1231" s="522"/>
      <c r="X1231" s="526"/>
      <c r="Y1231" s="527"/>
      <c r="Z1231" s="528"/>
      <c r="AA1231" s="179"/>
    </row>
    <row r="1232" spans="1:27" s="170" customFormat="1" ht="13.5" customHeight="1">
      <c r="A1232" s="518"/>
      <c r="B1232" s="523"/>
      <c r="C1232" s="524"/>
      <c r="D1232" s="524"/>
      <c r="E1232" s="524"/>
      <c r="F1232" s="524"/>
      <c r="G1232" s="524"/>
      <c r="H1232" s="524"/>
      <c r="I1232" s="524"/>
      <c r="J1232" s="524"/>
      <c r="K1232" s="524"/>
      <c r="L1232" s="524"/>
      <c r="M1232" s="524"/>
      <c r="N1232" s="524"/>
      <c r="O1232" s="524"/>
      <c r="P1232" s="524"/>
      <c r="Q1232" s="524"/>
      <c r="R1232" s="524"/>
      <c r="S1232" s="524"/>
      <c r="T1232" s="524"/>
      <c r="U1232" s="524"/>
      <c r="V1232" s="524"/>
      <c r="W1232" s="525"/>
      <c r="X1232" s="529"/>
      <c r="Y1232" s="530"/>
      <c r="Z1232" s="531"/>
      <c r="AA1232" s="179"/>
    </row>
    <row r="1233" spans="1:27" s="192" customFormat="1" ht="10.5" customHeight="1">
      <c r="A1233" s="478"/>
      <c r="B1233" s="478"/>
      <c r="C1233" s="478"/>
      <c r="D1233" s="478"/>
      <c r="E1233" s="478"/>
      <c r="F1233" s="478"/>
      <c r="G1233" s="478"/>
      <c r="H1233" s="478"/>
      <c r="I1233" s="478"/>
      <c r="J1233" s="478"/>
      <c r="K1233" s="478"/>
      <c r="L1233" s="478"/>
      <c r="M1233" s="478"/>
      <c r="N1233" s="478"/>
      <c r="O1233" s="478"/>
      <c r="P1233" s="478"/>
      <c r="Q1233" s="478"/>
      <c r="R1233" s="478"/>
      <c r="S1233" s="478"/>
      <c r="T1233" s="478"/>
      <c r="U1233" s="478"/>
      <c r="V1233" s="478"/>
      <c r="W1233" s="478"/>
      <c r="X1233" s="478"/>
      <c r="Y1233" s="197"/>
      <c r="Z1233" s="197"/>
      <c r="AA1233" s="197"/>
    </row>
    <row r="1234" spans="1:27" s="174" customFormat="1" ht="17.25" customHeight="1">
      <c r="A1234" s="177" t="s">
        <v>926</v>
      </c>
      <c r="B1234" s="194"/>
      <c r="C1234" s="195"/>
      <c r="D1234" s="195"/>
      <c r="E1234" s="195"/>
      <c r="F1234" s="195"/>
      <c r="G1234" s="195"/>
      <c r="H1234" s="195"/>
      <c r="I1234" s="195"/>
      <c r="J1234" s="196"/>
      <c r="K1234" s="196"/>
      <c r="L1234" s="196"/>
      <c r="M1234" s="196"/>
      <c r="N1234" s="196"/>
      <c r="O1234" s="196"/>
      <c r="P1234" s="196"/>
      <c r="Q1234" s="196"/>
      <c r="R1234" s="196"/>
      <c r="S1234" s="196"/>
      <c r="T1234" s="196"/>
      <c r="U1234" s="196"/>
      <c r="V1234" s="196"/>
      <c r="W1234" s="196"/>
      <c r="X1234" s="196"/>
      <c r="Y1234" s="197"/>
      <c r="Z1234" s="197"/>
      <c r="AA1234" s="197"/>
    </row>
    <row r="1235" spans="1:27" s="170" customFormat="1" ht="29.25" customHeight="1">
      <c r="A1235" s="519" t="s">
        <v>217</v>
      </c>
      <c r="B1235" s="520" t="s">
        <v>922</v>
      </c>
      <c r="C1235" s="521"/>
      <c r="D1235" s="521"/>
      <c r="E1235" s="521"/>
      <c r="F1235" s="521"/>
      <c r="G1235" s="521"/>
      <c r="H1235" s="521"/>
      <c r="I1235" s="521"/>
      <c r="J1235" s="521"/>
      <c r="K1235" s="521"/>
      <c r="L1235" s="521"/>
      <c r="M1235" s="521"/>
      <c r="N1235" s="521"/>
      <c r="O1235" s="521"/>
      <c r="P1235" s="521"/>
      <c r="Q1235" s="521"/>
      <c r="R1235" s="521"/>
      <c r="S1235" s="521"/>
      <c r="T1235" s="521"/>
      <c r="U1235" s="521"/>
      <c r="V1235" s="521"/>
      <c r="W1235" s="522"/>
      <c r="X1235" s="526"/>
      <c r="Y1235" s="527"/>
      <c r="Z1235" s="528"/>
      <c r="AA1235" s="179"/>
    </row>
    <row r="1236" spans="1:27" s="170" customFormat="1" ht="29.25" customHeight="1">
      <c r="A1236" s="518"/>
      <c r="B1236" s="523"/>
      <c r="C1236" s="524"/>
      <c r="D1236" s="524"/>
      <c r="E1236" s="524"/>
      <c r="F1236" s="524"/>
      <c r="G1236" s="524"/>
      <c r="H1236" s="524"/>
      <c r="I1236" s="524"/>
      <c r="J1236" s="524"/>
      <c r="K1236" s="524"/>
      <c r="L1236" s="524"/>
      <c r="M1236" s="524"/>
      <c r="N1236" s="524"/>
      <c r="O1236" s="524"/>
      <c r="P1236" s="524"/>
      <c r="Q1236" s="524"/>
      <c r="R1236" s="524"/>
      <c r="S1236" s="524"/>
      <c r="T1236" s="524"/>
      <c r="U1236" s="524"/>
      <c r="V1236" s="524"/>
      <c r="W1236" s="525"/>
      <c r="X1236" s="529"/>
      <c r="Y1236" s="530"/>
      <c r="Z1236" s="531"/>
      <c r="AA1236" s="179"/>
    </row>
    <row r="1237" spans="1:27" s="170" customFormat="1" ht="10.5" customHeight="1">
      <c r="A1237" s="519" t="s">
        <v>239</v>
      </c>
      <c r="B1237" s="520" t="s">
        <v>923</v>
      </c>
      <c r="C1237" s="521"/>
      <c r="D1237" s="521"/>
      <c r="E1237" s="521"/>
      <c r="F1237" s="521"/>
      <c r="G1237" s="521"/>
      <c r="H1237" s="521"/>
      <c r="I1237" s="521"/>
      <c r="J1237" s="521"/>
      <c r="K1237" s="521"/>
      <c r="L1237" s="521"/>
      <c r="M1237" s="521"/>
      <c r="N1237" s="521"/>
      <c r="O1237" s="521"/>
      <c r="P1237" s="521"/>
      <c r="Q1237" s="521"/>
      <c r="R1237" s="521"/>
      <c r="S1237" s="521"/>
      <c r="T1237" s="521"/>
      <c r="U1237" s="521"/>
      <c r="V1237" s="521"/>
      <c r="W1237" s="522"/>
      <c r="X1237" s="526"/>
      <c r="Y1237" s="527"/>
      <c r="Z1237" s="528"/>
      <c r="AA1237" s="179"/>
    </row>
    <row r="1238" spans="1:27" s="170" customFormat="1" ht="30" customHeight="1">
      <c r="A1238" s="518"/>
      <c r="B1238" s="523"/>
      <c r="C1238" s="524"/>
      <c r="D1238" s="524"/>
      <c r="E1238" s="524"/>
      <c r="F1238" s="524"/>
      <c r="G1238" s="524"/>
      <c r="H1238" s="524"/>
      <c r="I1238" s="524"/>
      <c r="J1238" s="524"/>
      <c r="K1238" s="524"/>
      <c r="L1238" s="524"/>
      <c r="M1238" s="524"/>
      <c r="N1238" s="524"/>
      <c r="O1238" s="524"/>
      <c r="P1238" s="524"/>
      <c r="Q1238" s="524"/>
      <c r="R1238" s="524"/>
      <c r="S1238" s="524"/>
      <c r="T1238" s="524"/>
      <c r="U1238" s="524"/>
      <c r="V1238" s="524"/>
      <c r="W1238" s="525"/>
      <c r="X1238" s="529"/>
      <c r="Y1238" s="530"/>
      <c r="Z1238" s="531"/>
      <c r="AA1238" s="179"/>
    </row>
    <row r="1239" spans="1:27" s="192" customFormat="1" ht="9" customHeight="1">
      <c r="A1239" s="478"/>
      <c r="B1239" s="478"/>
      <c r="C1239" s="478"/>
      <c r="D1239" s="478"/>
      <c r="E1239" s="478"/>
      <c r="F1239" s="478"/>
      <c r="G1239" s="478"/>
      <c r="H1239" s="478"/>
      <c r="I1239" s="478"/>
      <c r="J1239" s="478"/>
      <c r="K1239" s="478"/>
      <c r="L1239" s="478"/>
      <c r="M1239" s="478"/>
      <c r="N1239" s="478"/>
      <c r="O1239" s="478"/>
      <c r="P1239" s="478"/>
      <c r="Q1239" s="478"/>
      <c r="R1239" s="478"/>
      <c r="S1239" s="478"/>
      <c r="T1239" s="478"/>
      <c r="U1239" s="478"/>
      <c r="V1239" s="478"/>
      <c r="W1239" s="478"/>
      <c r="X1239" s="478"/>
      <c r="Y1239" s="197"/>
      <c r="Z1239" s="197"/>
      <c r="AA1239" s="197"/>
    </row>
    <row r="1240" spans="1:27" s="174" customFormat="1" ht="17.25" customHeight="1">
      <c r="A1240" s="177" t="s">
        <v>927</v>
      </c>
      <c r="B1240" s="194"/>
      <c r="C1240" s="195"/>
      <c r="D1240" s="195"/>
      <c r="E1240" s="195"/>
      <c r="F1240" s="195"/>
      <c r="G1240" s="195"/>
      <c r="H1240" s="195"/>
      <c r="I1240" s="195"/>
      <c r="J1240" s="196"/>
      <c r="K1240" s="196"/>
      <c r="L1240" s="196"/>
      <c r="M1240" s="196"/>
      <c r="N1240" s="196"/>
      <c r="O1240" s="196"/>
      <c r="P1240" s="196"/>
      <c r="Q1240" s="196"/>
      <c r="R1240" s="196"/>
      <c r="S1240" s="196"/>
      <c r="T1240" s="196"/>
      <c r="U1240" s="196"/>
      <c r="V1240" s="196"/>
      <c r="W1240" s="196"/>
      <c r="X1240" s="196"/>
      <c r="Y1240" s="197"/>
      <c r="Z1240" s="197"/>
      <c r="AA1240" s="197"/>
    </row>
    <row r="1241" spans="1:27" s="170" customFormat="1" ht="27" customHeight="1">
      <c r="A1241" s="519" t="s">
        <v>217</v>
      </c>
      <c r="B1241" s="520" t="s">
        <v>929</v>
      </c>
      <c r="C1241" s="521"/>
      <c r="D1241" s="521"/>
      <c r="E1241" s="521"/>
      <c r="F1241" s="521"/>
      <c r="G1241" s="521"/>
      <c r="H1241" s="521"/>
      <c r="I1241" s="521"/>
      <c r="J1241" s="521"/>
      <c r="K1241" s="521"/>
      <c r="L1241" s="521"/>
      <c r="M1241" s="521"/>
      <c r="N1241" s="521"/>
      <c r="O1241" s="521"/>
      <c r="P1241" s="521"/>
      <c r="Q1241" s="521"/>
      <c r="R1241" s="521"/>
      <c r="S1241" s="521"/>
      <c r="T1241" s="521"/>
      <c r="U1241" s="521"/>
      <c r="V1241" s="521"/>
      <c r="W1241" s="522"/>
      <c r="X1241" s="526"/>
      <c r="Y1241" s="527"/>
      <c r="Z1241" s="528"/>
      <c r="AA1241" s="179"/>
    </row>
    <row r="1242" spans="1:27" s="170" customFormat="1" ht="27" customHeight="1">
      <c r="A1242" s="517"/>
      <c r="B1242" s="650"/>
      <c r="C1242" s="651"/>
      <c r="D1242" s="651"/>
      <c r="E1242" s="651"/>
      <c r="F1242" s="651"/>
      <c r="G1242" s="651"/>
      <c r="H1242" s="651"/>
      <c r="I1242" s="651"/>
      <c r="J1242" s="651"/>
      <c r="K1242" s="651"/>
      <c r="L1242" s="651"/>
      <c r="M1242" s="651"/>
      <c r="N1242" s="651"/>
      <c r="O1242" s="651"/>
      <c r="P1242" s="651"/>
      <c r="Q1242" s="651"/>
      <c r="R1242" s="651"/>
      <c r="S1242" s="651"/>
      <c r="T1242" s="651"/>
      <c r="U1242" s="651"/>
      <c r="V1242" s="651"/>
      <c r="W1242" s="722"/>
      <c r="X1242" s="532"/>
      <c r="Y1242" s="540"/>
      <c r="Z1242" s="541"/>
      <c r="AA1242" s="179"/>
    </row>
    <row r="1243" spans="1:27" s="170" customFormat="1" ht="83.25" customHeight="1">
      <c r="A1243" s="673"/>
      <c r="B1243" s="725" t="s">
        <v>621</v>
      </c>
      <c r="C1243" s="726"/>
      <c r="D1243" s="726"/>
      <c r="E1243" s="726"/>
      <c r="F1243" s="712" t="s">
        <v>622</v>
      </c>
      <c r="G1243" s="727"/>
      <c r="H1243" s="727"/>
      <c r="I1243" s="727"/>
      <c r="J1243" s="727"/>
      <c r="K1243" s="727"/>
      <c r="L1243" s="727"/>
      <c r="M1243" s="727"/>
      <c r="N1243" s="727"/>
      <c r="O1243" s="727"/>
      <c r="P1243" s="727"/>
      <c r="Q1243" s="727"/>
      <c r="R1243" s="727"/>
      <c r="S1243" s="727"/>
      <c r="T1243" s="727"/>
      <c r="U1243" s="727"/>
      <c r="V1243" s="727"/>
      <c r="W1243" s="728"/>
      <c r="X1243" s="646"/>
      <c r="Y1243" s="723"/>
      <c r="Z1243" s="724"/>
      <c r="AA1243" s="179"/>
    </row>
    <row r="1244" spans="1:27" s="170" customFormat="1" ht="22.5" customHeight="1">
      <c r="A1244" s="519" t="s">
        <v>239</v>
      </c>
      <c r="B1244" s="520" t="s">
        <v>623</v>
      </c>
      <c r="C1244" s="596"/>
      <c r="D1244" s="596"/>
      <c r="E1244" s="596"/>
      <c r="F1244" s="596"/>
      <c r="G1244" s="596"/>
      <c r="H1244" s="596"/>
      <c r="I1244" s="596"/>
      <c r="J1244" s="596"/>
      <c r="K1244" s="596"/>
      <c r="L1244" s="596"/>
      <c r="M1244" s="596"/>
      <c r="N1244" s="596"/>
      <c r="O1244" s="596"/>
      <c r="P1244" s="596"/>
      <c r="Q1244" s="596"/>
      <c r="R1244" s="596"/>
      <c r="S1244" s="596"/>
      <c r="T1244" s="596"/>
      <c r="U1244" s="596"/>
      <c r="V1244" s="596"/>
      <c r="W1244" s="597"/>
      <c r="X1244" s="526"/>
      <c r="Y1244" s="527"/>
      <c r="Z1244" s="528"/>
      <c r="AA1244" s="179"/>
    </row>
    <row r="1245" spans="1:27" s="170" customFormat="1" ht="7.5" customHeight="1">
      <c r="A1245" s="517"/>
      <c r="B1245" s="378"/>
      <c r="C1245" s="379"/>
      <c r="D1245" s="379"/>
      <c r="E1245" s="379"/>
      <c r="F1245" s="379"/>
      <c r="G1245" s="379"/>
      <c r="H1245" s="379"/>
      <c r="I1245" s="379"/>
      <c r="J1245" s="379"/>
      <c r="K1245" s="379"/>
      <c r="L1245" s="379"/>
      <c r="M1245" s="379"/>
      <c r="N1245" s="379"/>
      <c r="O1245" s="379"/>
      <c r="P1245" s="379"/>
      <c r="Q1245" s="379"/>
      <c r="R1245" s="379"/>
      <c r="S1245" s="379"/>
      <c r="T1245" s="379"/>
      <c r="U1245" s="379"/>
      <c r="V1245" s="379"/>
      <c r="W1245" s="391"/>
      <c r="X1245" s="532"/>
      <c r="Y1245" s="540"/>
      <c r="Z1245" s="541"/>
      <c r="AA1245" s="179"/>
    </row>
    <row r="1246" spans="1:27" s="170" customFormat="1" ht="30" customHeight="1">
      <c r="A1246" s="518"/>
      <c r="B1246" s="523" t="s">
        <v>624</v>
      </c>
      <c r="C1246" s="679"/>
      <c r="D1246" s="679"/>
      <c r="E1246" s="679"/>
      <c r="F1246" s="679"/>
      <c r="G1246" s="679"/>
      <c r="H1246" s="679"/>
      <c r="I1246" s="679"/>
      <c r="J1246" s="679"/>
      <c r="K1246" s="679"/>
      <c r="L1246" s="679"/>
      <c r="M1246" s="679"/>
      <c r="N1246" s="679"/>
      <c r="O1246" s="679"/>
      <c r="P1246" s="679"/>
      <c r="Q1246" s="679"/>
      <c r="R1246" s="679"/>
      <c r="S1246" s="679"/>
      <c r="T1246" s="679"/>
      <c r="U1246" s="679"/>
      <c r="V1246" s="679"/>
      <c r="W1246" s="680"/>
      <c r="X1246" s="529"/>
      <c r="Y1246" s="530"/>
      <c r="Z1246" s="531"/>
      <c r="AA1246" s="179"/>
    </row>
    <row r="1247" spans="1:27" s="192" customFormat="1" ht="10.5" customHeight="1">
      <c r="A1247" s="478"/>
      <c r="B1247" s="478"/>
      <c r="C1247" s="478"/>
      <c r="D1247" s="478"/>
      <c r="E1247" s="478"/>
      <c r="F1247" s="478"/>
      <c r="G1247" s="478"/>
      <c r="H1247" s="478"/>
      <c r="I1247" s="478"/>
      <c r="J1247" s="478"/>
      <c r="K1247" s="478"/>
      <c r="L1247" s="478"/>
      <c r="M1247" s="478"/>
      <c r="N1247" s="478"/>
      <c r="O1247" s="478"/>
      <c r="P1247" s="478"/>
      <c r="Q1247" s="478"/>
      <c r="R1247" s="478"/>
      <c r="S1247" s="478"/>
      <c r="T1247" s="478"/>
      <c r="U1247" s="478"/>
      <c r="V1247" s="478"/>
      <c r="W1247" s="478"/>
      <c r="X1247" s="478"/>
      <c r="Y1247" s="197"/>
      <c r="Z1247" s="197"/>
      <c r="AA1247" s="197"/>
    </row>
    <row r="1248" spans="1:27" s="174" customFormat="1" ht="17.25" customHeight="1">
      <c r="A1248" s="177" t="s">
        <v>928</v>
      </c>
      <c r="B1248" s="194"/>
      <c r="C1248" s="195"/>
      <c r="D1248" s="195"/>
      <c r="E1248" s="195"/>
      <c r="F1248" s="195"/>
      <c r="G1248" s="195"/>
      <c r="H1248" s="195"/>
      <c r="I1248" s="195"/>
      <c r="J1248" s="196"/>
      <c r="K1248" s="196"/>
      <c r="L1248" s="196"/>
      <c r="M1248" s="196"/>
      <c r="N1248" s="196"/>
      <c r="O1248" s="196"/>
      <c r="P1248" s="196"/>
      <c r="Q1248" s="196"/>
      <c r="R1248" s="196"/>
      <c r="S1248" s="196"/>
      <c r="T1248" s="196"/>
      <c r="U1248" s="196"/>
      <c r="V1248" s="196"/>
      <c r="W1248" s="196"/>
      <c r="X1248" s="196"/>
      <c r="Y1248" s="197"/>
      <c r="Z1248" s="197"/>
      <c r="AA1248" s="197"/>
    </row>
    <row r="1249" spans="1:27" s="170" customFormat="1" ht="24" customHeight="1">
      <c r="A1249" s="519" t="s">
        <v>217</v>
      </c>
      <c r="B1249" s="520" t="s">
        <v>625</v>
      </c>
      <c r="C1249" s="521"/>
      <c r="D1249" s="521"/>
      <c r="E1249" s="521"/>
      <c r="F1249" s="521"/>
      <c r="G1249" s="521"/>
      <c r="H1249" s="521"/>
      <c r="I1249" s="521"/>
      <c r="J1249" s="521"/>
      <c r="K1249" s="521"/>
      <c r="L1249" s="521"/>
      <c r="M1249" s="521"/>
      <c r="N1249" s="521"/>
      <c r="O1249" s="521"/>
      <c r="P1249" s="521"/>
      <c r="Q1249" s="521"/>
      <c r="R1249" s="521"/>
      <c r="S1249" s="521"/>
      <c r="T1249" s="521"/>
      <c r="U1249" s="521"/>
      <c r="V1249" s="521"/>
      <c r="W1249" s="522"/>
      <c r="X1249" s="526"/>
      <c r="Y1249" s="527"/>
      <c r="Z1249" s="528"/>
      <c r="AA1249" s="179"/>
    </row>
    <row r="1250" spans="1:27" s="170" customFormat="1" ht="24" customHeight="1">
      <c r="A1250" s="518"/>
      <c r="B1250" s="523"/>
      <c r="C1250" s="524"/>
      <c r="D1250" s="524"/>
      <c r="E1250" s="524"/>
      <c r="F1250" s="524"/>
      <c r="G1250" s="524"/>
      <c r="H1250" s="524"/>
      <c r="I1250" s="524"/>
      <c r="J1250" s="524"/>
      <c r="K1250" s="524"/>
      <c r="L1250" s="524"/>
      <c r="M1250" s="524"/>
      <c r="N1250" s="524"/>
      <c r="O1250" s="524"/>
      <c r="P1250" s="524"/>
      <c r="Q1250" s="524"/>
      <c r="R1250" s="524"/>
      <c r="S1250" s="524"/>
      <c r="T1250" s="524"/>
      <c r="U1250" s="524"/>
      <c r="V1250" s="524"/>
      <c r="W1250" s="525"/>
      <c r="X1250" s="529"/>
      <c r="Y1250" s="530"/>
      <c r="Z1250" s="531"/>
      <c r="AA1250" s="179"/>
    </row>
    <row r="1251" spans="1:27" s="170" customFormat="1" ht="10.5" customHeight="1">
      <c r="A1251" s="519" t="s">
        <v>239</v>
      </c>
      <c r="B1251" s="520" t="s">
        <v>626</v>
      </c>
      <c r="C1251" s="521"/>
      <c r="D1251" s="521"/>
      <c r="E1251" s="521"/>
      <c r="F1251" s="521"/>
      <c r="G1251" s="521"/>
      <c r="H1251" s="521"/>
      <c r="I1251" s="521"/>
      <c r="J1251" s="521"/>
      <c r="K1251" s="521"/>
      <c r="L1251" s="521"/>
      <c r="M1251" s="521"/>
      <c r="N1251" s="521"/>
      <c r="O1251" s="521"/>
      <c r="P1251" s="521"/>
      <c r="Q1251" s="521"/>
      <c r="R1251" s="521"/>
      <c r="S1251" s="521"/>
      <c r="T1251" s="521"/>
      <c r="U1251" s="521"/>
      <c r="V1251" s="521"/>
      <c r="W1251" s="522"/>
      <c r="X1251" s="526"/>
      <c r="Y1251" s="527"/>
      <c r="Z1251" s="528"/>
      <c r="AA1251" s="179"/>
    </row>
    <row r="1252" spans="1:27" s="170" customFormat="1" ht="30" customHeight="1">
      <c r="A1252" s="518"/>
      <c r="B1252" s="523"/>
      <c r="C1252" s="524"/>
      <c r="D1252" s="524"/>
      <c r="E1252" s="524"/>
      <c r="F1252" s="524"/>
      <c r="G1252" s="524"/>
      <c r="H1252" s="524"/>
      <c r="I1252" s="524"/>
      <c r="J1252" s="524"/>
      <c r="K1252" s="524"/>
      <c r="L1252" s="524"/>
      <c r="M1252" s="524"/>
      <c r="N1252" s="524"/>
      <c r="O1252" s="524"/>
      <c r="P1252" s="524"/>
      <c r="Q1252" s="524"/>
      <c r="R1252" s="524"/>
      <c r="S1252" s="524"/>
      <c r="T1252" s="524"/>
      <c r="U1252" s="524"/>
      <c r="V1252" s="524"/>
      <c r="W1252" s="525"/>
      <c r="X1252" s="529"/>
      <c r="Y1252" s="530"/>
      <c r="Z1252" s="531"/>
      <c r="AA1252" s="179"/>
    </row>
    <row r="1253" spans="1:27" s="192" customFormat="1" ht="15" customHeight="1">
      <c r="A1253" s="478"/>
      <c r="B1253" s="478"/>
      <c r="C1253" s="478"/>
      <c r="D1253" s="478"/>
      <c r="E1253" s="478"/>
      <c r="F1253" s="478"/>
      <c r="G1253" s="478"/>
      <c r="H1253" s="478"/>
      <c r="I1253" s="478"/>
      <c r="J1253" s="478"/>
      <c r="K1253" s="478"/>
      <c r="L1253" s="478"/>
      <c r="M1253" s="478"/>
      <c r="N1253" s="478"/>
      <c r="O1253" s="478"/>
      <c r="P1253" s="478"/>
      <c r="Q1253" s="478"/>
      <c r="R1253" s="478"/>
      <c r="S1253" s="478"/>
      <c r="T1253" s="478"/>
      <c r="U1253" s="478"/>
      <c r="V1253" s="478"/>
      <c r="W1253" s="478"/>
      <c r="X1253" s="478"/>
      <c r="Y1253" s="197"/>
      <c r="Z1253" s="197"/>
      <c r="AA1253" s="197"/>
    </row>
    <row r="1254" spans="1:27" s="174" customFormat="1" ht="17.25" customHeight="1">
      <c r="A1254" s="177" t="s">
        <v>935</v>
      </c>
      <c r="B1254" s="194"/>
      <c r="C1254" s="195"/>
      <c r="D1254" s="195"/>
      <c r="E1254" s="195"/>
      <c r="F1254" s="195"/>
      <c r="G1254" s="195"/>
      <c r="H1254" s="195"/>
      <c r="I1254" s="195"/>
      <c r="J1254" s="196"/>
      <c r="K1254" s="196"/>
      <c r="L1254" s="196"/>
      <c r="M1254" s="196"/>
      <c r="N1254" s="196"/>
      <c r="O1254" s="196"/>
      <c r="P1254" s="196"/>
      <c r="Q1254" s="196"/>
      <c r="R1254" s="196"/>
      <c r="S1254" s="196"/>
      <c r="T1254" s="196"/>
      <c r="U1254" s="196"/>
      <c r="V1254" s="196"/>
      <c r="W1254" s="196"/>
      <c r="X1254" s="196"/>
      <c r="Y1254" s="197"/>
      <c r="Z1254" s="197"/>
      <c r="AA1254" s="197"/>
    </row>
    <row r="1255" spans="1:27" s="170" customFormat="1" ht="17.25" customHeight="1">
      <c r="A1255" s="519" t="s">
        <v>217</v>
      </c>
      <c r="B1255" s="520" t="s">
        <v>940</v>
      </c>
      <c r="C1255" s="521"/>
      <c r="D1255" s="521"/>
      <c r="E1255" s="521"/>
      <c r="F1255" s="521"/>
      <c r="G1255" s="521"/>
      <c r="H1255" s="521"/>
      <c r="I1255" s="521"/>
      <c r="J1255" s="521"/>
      <c r="K1255" s="521"/>
      <c r="L1255" s="521"/>
      <c r="M1255" s="521"/>
      <c r="N1255" s="521"/>
      <c r="O1255" s="521"/>
      <c r="P1255" s="521"/>
      <c r="Q1255" s="521"/>
      <c r="R1255" s="521"/>
      <c r="S1255" s="521"/>
      <c r="T1255" s="521"/>
      <c r="U1255" s="521"/>
      <c r="V1255" s="521"/>
      <c r="W1255" s="522"/>
      <c r="X1255" s="526"/>
      <c r="Y1255" s="527"/>
      <c r="Z1255" s="528"/>
      <c r="AA1255" s="179"/>
    </row>
    <row r="1256" spans="1:27" s="170" customFormat="1" ht="17.25" customHeight="1">
      <c r="A1256" s="518"/>
      <c r="B1256" s="523"/>
      <c r="C1256" s="524"/>
      <c r="D1256" s="524"/>
      <c r="E1256" s="524"/>
      <c r="F1256" s="524"/>
      <c r="G1256" s="524"/>
      <c r="H1256" s="524"/>
      <c r="I1256" s="524"/>
      <c r="J1256" s="524"/>
      <c r="K1256" s="524"/>
      <c r="L1256" s="524"/>
      <c r="M1256" s="524"/>
      <c r="N1256" s="524"/>
      <c r="O1256" s="524"/>
      <c r="P1256" s="524"/>
      <c r="Q1256" s="524"/>
      <c r="R1256" s="524"/>
      <c r="S1256" s="524"/>
      <c r="T1256" s="524"/>
      <c r="U1256" s="524"/>
      <c r="V1256" s="524"/>
      <c r="W1256" s="525"/>
      <c r="X1256" s="529"/>
      <c r="Y1256" s="530"/>
      <c r="Z1256" s="531"/>
      <c r="AA1256" s="179"/>
    </row>
    <row r="1257" spans="1:27" s="170" customFormat="1" ht="32.25" customHeight="1">
      <c r="A1257" s="519" t="s">
        <v>239</v>
      </c>
      <c r="B1257" s="571" t="s">
        <v>930</v>
      </c>
      <c r="C1257" s="572"/>
      <c r="D1257" s="572"/>
      <c r="E1257" s="572"/>
      <c r="F1257" s="572"/>
      <c r="G1257" s="572"/>
      <c r="H1257" s="572"/>
      <c r="I1257" s="572"/>
      <c r="J1257" s="572"/>
      <c r="K1257" s="572"/>
      <c r="L1257" s="572"/>
      <c r="M1257" s="572"/>
      <c r="N1257" s="572"/>
      <c r="O1257" s="572"/>
      <c r="P1257" s="572"/>
      <c r="Q1257" s="572"/>
      <c r="R1257" s="572"/>
      <c r="S1257" s="572"/>
      <c r="T1257" s="572"/>
      <c r="U1257" s="572"/>
      <c r="V1257" s="572"/>
      <c r="W1257" s="573"/>
      <c r="X1257" s="738"/>
      <c r="Y1257" s="739"/>
      <c r="Z1257" s="740"/>
      <c r="AA1257" s="179"/>
    </row>
    <row r="1258" spans="1:27" s="170" customFormat="1" ht="17.25" customHeight="1">
      <c r="A1258" s="517"/>
      <c r="B1258" s="347" t="s">
        <v>931</v>
      </c>
      <c r="C1258" s="729" t="s">
        <v>936</v>
      </c>
      <c r="D1258" s="730"/>
      <c r="E1258" s="730"/>
      <c r="F1258" s="730"/>
      <c r="G1258" s="730"/>
      <c r="H1258" s="730"/>
      <c r="I1258" s="730"/>
      <c r="J1258" s="730"/>
      <c r="K1258" s="730"/>
      <c r="L1258" s="730"/>
      <c r="M1258" s="730"/>
      <c r="N1258" s="730"/>
      <c r="O1258" s="730"/>
      <c r="P1258" s="730"/>
      <c r="Q1258" s="730"/>
      <c r="R1258" s="730"/>
      <c r="S1258" s="730"/>
      <c r="T1258" s="730"/>
      <c r="U1258" s="730"/>
      <c r="V1258" s="730"/>
      <c r="W1258" s="731"/>
      <c r="X1258" s="532"/>
      <c r="Y1258" s="533"/>
      <c r="Z1258" s="534"/>
      <c r="AA1258" s="179"/>
    </row>
    <row r="1259" spans="1:27" s="170" customFormat="1" ht="17.25" customHeight="1">
      <c r="A1259" s="736"/>
      <c r="B1259" s="348" t="s">
        <v>932</v>
      </c>
      <c r="C1259" s="732" t="s">
        <v>937</v>
      </c>
      <c r="D1259" s="733"/>
      <c r="E1259" s="733"/>
      <c r="F1259" s="733"/>
      <c r="G1259" s="733"/>
      <c r="H1259" s="733"/>
      <c r="I1259" s="733"/>
      <c r="J1259" s="733"/>
      <c r="K1259" s="733"/>
      <c r="L1259" s="733"/>
      <c r="M1259" s="733"/>
      <c r="N1259" s="733"/>
      <c r="O1259" s="733"/>
      <c r="P1259" s="733"/>
      <c r="Q1259" s="733"/>
      <c r="R1259" s="733"/>
      <c r="S1259" s="733"/>
      <c r="T1259" s="733"/>
      <c r="U1259" s="733"/>
      <c r="V1259" s="733"/>
      <c r="W1259" s="734"/>
      <c r="X1259" s="535"/>
      <c r="Y1259" s="536"/>
      <c r="Z1259" s="537"/>
      <c r="AA1259" s="179"/>
    </row>
    <row r="1260" spans="1:27" s="170" customFormat="1" ht="17.25" customHeight="1">
      <c r="A1260" s="736"/>
      <c r="B1260" s="348" t="s">
        <v>933</v>
      </c>
      <c r="C1260" s="732" t="s">
        <v>938</v>
      </c>
      <c r="D1260" s="733"/>
      <c r="E1260" s="733"/>
      <c r="F1260" s="733"/>
      <c r="G1260" s="733"/>
      <c r="H1260" s="733"/>
      <c r="I1260" s="733"/>
      <c r="J1260" s="733"/>
      <c r="K1260" s="733"/>
      <c r="L1260" s="733"/>
      <c r="M1260" s="733"/>
      <c r="N1260" s="733"/>
      <c r="O1260" s="733"/>
      <c r="P1260" s="733"/>
      <c r="Q1260" s="733"/>
      <c r="R1260" s="733"/>
      <c r="S1260" s="733"/>
      <c r="T1260" s="733"/>
      <c r="U1260" s="733"/>
      <c r="V1260" s="733"/>
      <c r="W1260" s="734"/>
      <c r="X1260" s="535"/>
      <c r="Y1260" s="536"/>
      <c r="Z1260" s="537"/>
      <c r="AA1260" s="179"/>
    </row>
    <row r="1261" spans="1:27" s="170" customFormat="1" ht="17.25" customHeight="1">
      <c r="A1261" s="737"/>
      <c r="B1261" s="346" t="s">
        <v>934</v>
      </c>
      <c r="C1261" s="735" t="s">
        <v>939</v>
      </c>
      <c r="D1261" s="569"/>
      <c r="E1261" s="569"/>
      <c r="F1261" s="569"/>
      <c r="G1261" s="569"/>
      <c r="H1261" s="569"/>
      <c r="I1261" s="569"/>
      <c r="J1261" s="569"/>
      <c r="K1261" s="569"/>
      <c r="L1261" s="569"/>
      <c r="M1261" s="569"/>
      <c r="N1261" s="569"/>
      <c r="O1261" s="569"/>
      <c r="P1261" s="569"/>
      <c r="Q1261" s="569"/>
      <c r="R1261" s="569"/>
      <c r="S1261" s="569"/>
      <c r="T1261" s="569"/>
      <c r="U1261" s="569"/>
      <c r="V1261" s="569"/>
      <c r="W1261" s="570"/>
      <c r="X1261" s="529"/>
      <c r="Y1261" s="530"/>
      <c r="Z1261" s="531"/>
      <c r="AA1261" s="179"/>
    </row>
    <row r="1262" spans="1:27" s="170" customFormat="1" ht="21.75" customHeight="1">
      <c r="A1262" s="519" t="s">
        <v>245</v>
      </c>
      <c r="B1262" s="520" t="s">
        <v>942</v>
      </c>
      <c r="C1262" s="521"/>
      <c r="D1262" s="521"/>
      <c r="E1262" s="521"/>
      <c r="F1262" s="521"/>
      <c r="G1262" s="521"/>
      <c r="H1262" s="521"/>
      <c r="I1262" s="521"/>
      <c r="J1262" s="521"/>
      <c r="K1262" s="521"/>
      <c r="L1262" s="521"/>
      <c r="M1262" s="521"/>
      <c r="N1262" s="521"/>
      <c r="O1262" s="521"/>
      <c r="P1262" s="521"/>
      <c r="Q1262" s="521"/>
      <c r="R1262" s="521"/>
      <c r="S1262" s="521"/>
      <c r="T1262" s="521"/>
      <c r="U1262" s="521"/>
      <c r="V1262" s="521"/>
      <c r="W1262" s="522"/>
      <c r="X1262" s="526"/>
      <c r="Y1262" s="527"/>
      <c r="Z1262" s="528"/>
      <c r="AA1262" s="179"/>
    </row>
    <row r="1263" spans="1:27" s="170" customFormat="1" ht="21.75" customHeight="1">
      <c r="A1263" s="518"/>
      <c r="B1263" s="523"/>
      <c r="C1263" s="524"/>
      <c r="D1263" s="524"/>
      <c r="E1263" s="524"/>
      <c r="F1263" s="524"/>
      <c r="G1263" s="524"/>
      <c r="H1263" s="524"/>
      <c r="I1263" s="524"/>
      <c r="J1263" s="524"/>
      <c r="K1263" s="524"/>
      <c r="L1263" s="524"/>
      <c r="M1263" s="524"/>
      <c r="N1263" s="524"/>
      <c r="O1263" s="524"/>
      <c r="P1263" s="524"/>
      <c r="Q1263" s="524"/>
      <c r="R1263" s="524"/>
      <c r="S1263" s="524"/>
      <c r="T1263" s="524"/>
      <c r="U1263" s="524"/>
      <c r="V1263" s="524"/>
      <c r="W1263" s="525"/>
      <c r="X1263" s="529"/>
      <c r="Y1263" s="530"/>
      <c r="Z1263" s="531"/>
      <c r="AA1263" s="179"/>
    </row>
    <row r="1264" spans="1:27" s="192" customFormat="1" ht="9" customHeight="1">
      <c r="A1264" s="478"/>
      <c r="B1264" s="478"/>
      <c r="C1264" s="478"/>
      <c r="D1264" s="478"/>
      <c r="E1264" s="478"/>
      <c r="F1264" s="478"/>
      <c r="G1264" s="478"/>
      <c r="H1264" s="478"/>
      <c r="I1264" s="478"/>
      <c r="J1264" s="478"/>
      <c r="K1264" s="478"/>
      <c r="L1264" s="478"/>
      <c r="M1264" s="478"/>
      <c r="N1264" s="478"/>
      <c r="O1264" s="478"/>
      <c r="P1264" s="478"/>
      <c r="Q1264" s="478"/>
      <c r="R1264" s="478"/>
      <c r="S1264" s="478"/>
      <c r="T1264" s="478"/>
      <c r="U1264" s="478"/>
      <c r="V1264" s="478"/>
      <c r="W1264" s="478"/>
      <c r="X1264" s="478"/>
      <c r="Y1264" s="197"/>
      <c r="Z1264" s="197"/>
      <c r="AA1264" s="197"/>
    </row>
    <row r="1265" spans="1:27" s="174" customFormat="1" ht="17.25" customHeight="1">
      <c r="A1265" s="177" t="s">
        <v>1026</v>
      </c>
      <c r="B1265" s="194"/>
      <c r="C1265" s="195"/>
      <c r="D1265" s="195"/>
      <c r="E1265" s="195"/>
      <c r="F1265" s="195"/>
      <c r="G1265" s="195"/>
      <c r="H1265" s="195"/>
      <c r="I1265" s="195"/>
      <c r="J1265" s="196"/>
      <c r="K1265" s="196"/>
      <c r="L1265" s="196"/>
      <c r="M1265" s="196"/>
      <c r="N1265" s="196"/>
      <c r="O1265" s="196"/>
      <c r="P1265" s="196"/>
      <c r="Q1265" s="196"/>
      <c r="R1265" s="196"/>
      <c r="S1265" s="196"/>
      <c r="T1265" s="196"/>
      <c r="U1265" s="196"/>
      <c r="V1265" s="196"/>
      <c r="W1265" s="196"/>
      <c r="X1265" s="196"/>
      <c r="Y1265" s="197"/>
      <c r="Z1265" s="197"/>
      <c r="AA1265" s="197"/>
    </row>
    <row r="1266" spans="1:27" s="170" customFormat="1" ht="21.75" customHeight="1">
      <c r="A1266" s="519" t="s">
        <v>217</v>
      </c>
      <c r="B1266" s="520" t="s">
        <v>679</v>
      </c>
      <c r="C1266" s="521"/>
      <c r="D1266" s="521"/>
      <c r="E1266" s="521"/>
      <c r="F1266" s="521"/>
      <c r="G1266" s="521"/>
      <c r="H1266" s="521"/>
      <c r="I1266" s="521"/>
      <c r="J1266" s="521"/>
      <c r="K1266" s="521"/>
      <c r="L1266" s="521"/>
      <c r="M1266" s="521"/>
      <c r="N1266" s="521"/>
      <c r="O1266" s="521"/>
      <c r="P1266" s="521"/>
      <c r="Q1266" s="521"/>
      <c r="R1266" s="521"/>
      <c r="S1266" s="521"/>
      <c r="T1266" s="521"/>
      <c r="U1266" s="521"/>
      <c r="V1266" s="521"/>
      <c r="W1266" s="522"/>
      <c r="X1266" s="526"/>
      <c r="Y1266" s="527"/>
      <c r="Z1266" s="528"/>
      <c r="AA1266" s="179"/>
    </row>
    <row r="1267" spans="1:27" s="170" customFormat="1" ht="24" customHeight="1">
      <c r="A1267" s="518"/>
      <c r="B1267" s="523"/>
      <c r="C1267" s="524"/>
      <c r="D1267" s="524"/>
      <c r="E1267" s="524"/>
      <c r="F1267" s="524"/>
      <c r="G1267" s="524"/>
      <c r="H1267" s="524"/>
      <c r="I1267" s="524"/>
      <c r="J1267" s="524"/>
      <c r="K1267" s="524"/>
      <c r="L1267" s="524"/>
      <c r="M1267" s="524"/>
      <c r="N1267" s="524"/>
      <c r="O1267" s="524"/>
      <c r="P1267" s="524"/>
      <c r="Q1267" s="524"/>
      <c r="R1267" s="524"/>
      <c r="S1267" s="524"/>
      <c r="T1267" s="524"/>
      <c r="U1267" s="524"/>
      <c r="V1267" s="524"/>
      <c r="W1267" s="525"/>
      <c r="X1267" s="529"/>
      <c r="Y1267" s="530"/>
      <c r="Z1267" s="531"/>
      <c r="AA1267" s="179"/>
    </row>
    <row r="1268" spans="1:27" s="170" customFormat="1" ht="17.25" customHeight="1">
      <c r="A1268" s="519" t="s">
        <v>239</v>
      </c>
      <c r="B1268" s="520" t="s">
        <v>680</v>
      </c>
      <c r="C1268" s="521"/>
      <c r="D1268" s="521"/>
      <c r="E1268" s="521"/>
      <c r="F1268" s="521"/>
      <c r="G1268" s="521"/>
      <c r="H1268" s="521"/>
      <c r="I1268" s="521"/>
      <c r="J1268" s="521"/>
      <c r="K1268" s="521"/>
      <c r="L1268" s="521"/>
      <c r="M1268" s="521"/>
      <c r="N1268" s="521"/>
      <c r="O1268" s="521"/>
      <c r="P1268" s="521"/>
      <c r="Q1268" s="521"/>
      <c r="R1268" s="521"/>
      <c r="S1268" s="521"/>
      <c r="T1268" s="521"/>
      <c r="U1268" s="521"/>
      <c r="V1268" s="521"/>
      <c r="W1268" s="522"/>
      <c r="X1268" s="526"/>
      <c r="Y1268" s="527"/>
      <c r="Z1268" s="528"/>
      <c r="AA1268" s="179"/>
    </row>
    <row r="1269" spans="1:27" s="170" customFormat="1" ht="12" customHeight="1">
      <c r="A1269" s="518"/>
      <c r="B1269" s="523"/>
      <c r="C1269" s="524"/>
      <c r="D1269" s="524"/>
      <c r="E1269" s="524"/>
      <c r="F1269" s="524"/>
      <c r="G1269" s="524"/>
      <c r="H1269" s="524"/>
      <c r="I1269" s="524"/>
      <c r="J1269" s="524"/>
      <c r="K1269" s="524"/>
      <c r="L1269" s="524"/>
      <c r="M1269" s="524"/>
      <c r="N1269" s="524"/>
      <c r="O1269" s="524"/>
      <c r="P1269" s="524"/>
      <c r="Q1269" s="524"/>
      <c r="R1269" s="524"/>
      <c r="S1269" s="524"/>
      <c r="T1269" s="524"/>
      <c r="U1269" s="524"/>
      <c r="V1269" s="524"/>
      <c r="W1269" s="525"/>
      <c r="X1269" s="529"/>
      <c r="Y1269" s="530"/>
      <c r="Z1269" s="531"/>
      <c r="AA1269" s="179"/>
    </row>
    <row r="1270" spans="1:27" s="170" customFormat="1" ht="21.75" customHeight="1">
      <c r="A1270" s="519" t="s">
        <v>245</v>
      </c>
      <c r="B1270" s="520" t="s">
        <v>943</v>
      </c>
      <c r="C1270" s="521"/>
      <c r="D1270" s="521"/>
      <c r="E1270" s="521"/>
      <c r="F1270" s="521"/>
      <c r="G1270" s="521"/>
      <c r="H1270" s="521"/>
      <c r="I1270" s="521"/>
      <c r="J1270" s="521"/>
      <c r="K1270" s="521"/>
      <c r="L1270" s="521"/>
      <c r="M1270" s="521"/>
      <c r="N1270" s="521"/>
      <c r="O1270" s="521"/>
      <c r="P1270" s="521"/>
      <c r="Q1270" s="521"/>
      <c r="R1270" s="521"/>
      <c r="S1270" s="521"/>
      <c r="T1270" s="521"/>
      <c r="U1270" s="521"/>
      <c r="V1270" s="521"/>
      <c r="W1270" s="522"/>
      <c r="X1270" s="526"/>
      <c r="Y1270" s="527"/>
      <c r="Z1270" s="528"/>
      <c r="AA1270" s="179"/>
    </row>
    <row r="1271" spans="1:27" s="170" customFormat="1" ht="21.75" customHeight="1">
      <c r="A1271" s="518"/>
      <c r="B1271" s="523"/>
      <c r="C1271" s="524"/>
      <c r="D1271" s="524"/>
      <c r="E1271" s="524"/>
      <c r="F1271" s="524"/>
      <c r="G1271" s="524"/>
      <c r="H1271" s="524"/>
      <c r="I1271" s="524"/>
      <c r="J1271" s="524"/>
      <c r="K1271" s="524"/>
      <c r="L1271" s="524"/>
      <c r="M1271" s="524"/>
      <c r="N1271" s="524"/>
      <c r="O1271" s="524"/>
      <c r="P1271" s="524"/>
      <c r="Q1271" s="524"/>
      <c r="R1271" s="524"/>
      <c r="S1271" s="524"/>
      <c r="T1271" s="524"/>
      <c r="U1271" s="524"/>
      <c r="V1271" s="524"/>
      <c r="W1271" s="525"/>
      <c r="X1271" s="529"/>
      <c r="Y1271" s="530"/>
      <c r="Z1271" s="531"/>
      <c r="AA1271" s="179"/>
    </row>
    <row r="1272" spans="1:27" s="192" customFormat="1" ht="18" customHeight="1">
      <c r="A1272" s="478"/>
      <c r="B1272" s="478"/>
      <c r="C1272" s="478"/>
      <c r="D1272" s="478"/>
      <c r="E1272" s="478"/>
      <c r="F1272" s="478"/>
      <c r="G1272" s="478"/>
      <c r="H1272" s="478"/>
      <c r="I1272" s="478"/>
      <c r="J1272" s="478"/>
      <c r="K1272" s="478"/>
      <c r="L1272" s="478"/>
      <c r="M1272" s="478"/>
      <c r="N1272" s="478"/>
      <c r="O1272" s="478"/>
      <c r="P1272" s="478"/>
      <c r="Q1272" s="478"/>
      <c r="R1272" s="478"/>
      <c r="S1272" s="478"/>
      <c r="T1272" s="478"/>
      <c r="U1272" s="478"/>
      <c r="V1272" s="478"/>
      <c r="W1272" s="478"/>
      <c r="X1272" s="478"/>
      <c r="Y1272" s="197"/>
      <c r="Z1272" s="197"/>
      <c r="AA1272" s="197"/>
    </row>
    <row r="1273" spans="1:27" s="192" customFormat="1" ht="39" customHeight="1">
      <c r="A1273" s="478"/>
      <c r="B1273" s="478"/>
      <c r="C1273" s="478"/>
      <c r="D1273" s="478"/>
      <c r="E1273" s="478"/>
      <c r="F1273" s="478"/>
      <c r="G1273" s="478"/>
      <c r="H1273" s="478"/>
      <c r="I1273" s="478"/>
      <c r="J1273" s="478"/>
      <c r="K1273" s="478"/>
      <c r="L1273" s="478"/>
      <c r="M1273" s="478"/>
      <c r="N1273" s="478"/>
      <c r="O1273" s="478"/>
      <c r="P1273" s="478"/>
      <c r="Q1273" s="478"/>
      <c r="R1273" s="478"/>
      <c r="S1273" s="478"/>
      <c r="T1273" s="478"/>
      <c r="U1273" s="478"/>
      <c r="V1273" s="478"/>
      <c r="W1273" s="478"/>
      <c r="X1273" s="478"/>
      <c r="Y1273" s="197"/>
      <c r="Z1273" s="197"/>
      <c r="AA1273" s="197"/>
    </row>
    <row r="1274" spans="1:27" s="192" customFormat="1" ht="30" customHeight="1" thickBot="1">
      <c r="A1274" s="478"/>
      <c r="B1274" s="478"/>
      <c r="C1274" s="478"/>
      <c r="D1274" s="478"/>
      <c r="E1274" s="478"/>
      <c r="F1274" s="478"/>
      <c r="G1274" s="478"/>
      <c r="H1274" s="478"/>
      <c r="I1274" s="478"/>
      <c r="J1274" s="478"/>
      <c r="K1274" s="478"/>
      <c r="L1274" s="478"/>
      <c r="M1274" s="478"/>
      <c r="N1274" s="478"/>
      <c r="O1274" s="478"/>
      <c r="P1274" s="478"/>
      <c r="Q1274" s="478"/>
      <c r="R1274" s="478"/>
      <c r="S1274" s="478"/>
      <c r="T1274" s="478"/>
      <c r="U1274" s="478"/>
      <c r="V1274" s="478"/>
      <c r="W1274" s="478"/>
      <c r="X1274" s="478"/>
      <c r="Y1274" s="197"/>
      <c r="Z1274" s="197"/>
      <c r="AA1274" s="197"/>
    </row>
    <row r="1275" spans="1:27" s="192" customFormat="1" ht="12.75" customHeight="1" thickTop="1">
      <c r="A1275" s="478"/>
      <c r="B1275" s="495"/>
      <c r="C1275" s="496"/>
      <c r="D1275" s="496"/>
      <c r="E1275" s="496"/>
      <c r="F1275" s="496"/>
      <c r="G1275" s="496"/>
      <c r="H1275" s="496"/>
      <c r="I1275" s="496"/>
      <c r="J1275" s="496"/>
      <c r="K1275" s="496"/>
      <c r="L1275" s="496"/>
      <c r="M1275" s="496"/>
      <c r="N1275" s="496"/>
      <c r="O1275" s="496"/>
      <c r="P1275" s="496"/>
      <c r="Q1275" s="496"/>
      <c r="R1275" s="496"/>
      <c r="S1275" s="496"/>
      <c r="T1275" s="496"/>
      <c r="U1275" s="496"/>
      <c r="V1275" s="496"/>
      <c r="W1275" s="496"/>
      <c r="X1275" s="496"/>
      <c r="Y1275" s="497"/>
      <c r="Z1275" s="197"/>
      <c r="AA1275" s="197"/>
    </row>
    <row r="1276" spans="1:27" s="192" customFormat="1" ht="39" customHeight="1">
      <c r="A1276" s="478"/>
      <c r="B1276" s="498"/>
      <c r="C1276" s="499" t="s">
        <v>627</v>
      </c>
      <c r="D1276" s="653" t="s">
        <v>628</v>
      </c>
      <c r="E1276" s="653"/>
      <c r="F1276" s="653"/>
      <c r="G1276" s="653"/>
      <c r="H1276" s="653"/>
      <c r="I1276" s="653"/>
      <c r="J1276" s="653"/>
      <c r="K1276" s="653"/>
      <c r="L1276" s="653"/>
      <c r="M1276" s="653"/>
      <c r="N1276" s="653"/>
      <c r="O1276" s="653"/>
      <c r="P1276" s="653"/>
      <c r="Q1276" s="653"/>
      <c r="R1276" s="653"/>
      <c r="S1276" s="653"/>
      <c r="T1276" s="653"/>
      <c r="U1276" s="653"/>
      <c r="V1276" s="653"/>
      <c r="W1276" s="653"/>
      <c r="X1276" s="653"/>
      <c r="Y1276" s="742"/>
      <c r="Z1276" s="197"/>
      <c r="AA1276" s="197"/>
    </row>
    <row r="1277" spans="1:27" s="192" customFormat="1" ht="16.5" customHeight="1">
      <c r="A1277" s="478"/>
      <c r="B1277" s="498"/>
      <c r="C1277" s="416" t="s">
        <v>627</v>
      </c>
      <c r="D1277" s="743" t="s">
        <v>629</v>
      </c>
      <c r="E1277" s="743"/>
      <c r="F1277" s="743"/>
      <c r="G1277" s="743"/>
      <c r="H1277" s="743"/>
      <c r="I1277" s="743"/>
      <c r="J1277" s="743"/>
      <c r="K1277" s="743"/>
      <c r="L1277" s="743"/>
      <c r="M1277" s="743"/>
      <c r="N1277" s="743"/>
      <c r="O1277" s="743"/>
      <c r="P1277" s="743"/>
      <c r="Q1277" s="743"/>
      <c r="R1277" s="743"/>
      <c r="S1277" s="743"/>
      <c r="T1277" s="743"/>
      <c r="U1277" s="743"/>
      <c r="V1277" s="743"/>
      <c r="W1277" s="743"/>
      <c r="X1277" s="743"/>
      <c r="Y1277" s="744"/>
      <c r="Z1277" s="197"/>
      <c r="AA1277" s="197"/>
    </row>
    <row r="1278" spans="1:27" s="192" customFormat="1" ht="16.5" customHeight="1">
      <c r="A1278" s="478"/>
      <c r="B1278" s="498"/>
      <c r="C1278" s="416" t="s">
        <v>627</v>
      </c>
      <c r="D1278" s="743" t="s">
        <v>630</v>
      </c>
      <c r="E1278" s="743"/>
      <c r="F1278" s="743"/>
      <c r="G1278" s="743"/>
      <c r="H1278" s="743"/>
      <c r="I1278" s="743"/>
      <c r="J1278" s="743"/>
      <c r="K1278" s="743"/>
      <c r="L1278" s="743"/>
      <c r="M1278" s="743"/>
      <c r="N1278" s="743"/>
      <c r="O1278" s="743"/>
      <c r="P1278" s="743"/>
      <c r="Q1278" s="743"/>
      <c r="R1278" s="743"/>
      <c r="S1278" s="743"/>
      <c r="T1278" s="743"/>
      <c r="U1278" s="743"/>
      <c r="V1278" s="743"/>
      <c r="W1278" s="743"/>
      <c r="X1278" s="743"/>
      <c r="Y1278" s="744"/>
      <c r="Z1278" s="197"/>
      <c r="AA1278" s="197"/>
    </row>
    <row r="1279" spans="1:27" s="168" customFormat="1" ht="14.25" customHeight="1">
      <c r="A1279" s="422"/>
      <c r="B1279" s="500"/>
      <c r="C1279" s="416"/>
      <c r="D1279" s="416" t="s">
        <v>632</v>
      </c>
      <c r="E1279" s="416"/>
      <c r="F1279" s="416"/>
      <c r="G1279" s="416"/>
      <c r="H1279" s="416"/>
      <c r="I1279" s="416"/>
      <c r="J1279" s="416"/>
      <c r="K1279" s="416"/>
      <c r="L1279" s="416"/>
      <c r="M1279" s="416"/>
      <c r="N1279" s="416"/>
      <c r="O1279" s="416"/>
      <c r="P1279" s="416"/>
      <c r="Q1279" s="416"/>
      <c r="R1279" s="416"/>
      <c r="S1279" s="416"/>
      <c r="T1279" s="416"/>
      <c r="U1279" s="416"/>
      <c r="V1279" s="416"/>
      <c r="W1279" s="416"/>
      <c r="X1279" s="416"/>
      <c r="Y1279" s="501"/>
      <c r="Z1279" s="502"/>
      <c r="AA1279" s="502"/>
    </row>
    <row r="1280" spans="1:27" s="168" customFormat="1" ht="14.25" customHeight="1">
      <c r="A1280" s="422"/>
      <c r="B1280" s="500"/>
      <c r="C1280" s="416"/>
      <c r="D1280" s="416"/>
      <c r="E1280" s="416"/>
      <c r="F1280" s="416" t="s">
        <v>660</v>
      </c>
      <c r="G1280" s="416"/>
      <c r="H1280" s="416"/>
      <c r="I1280" s="416"/>
      <c r="J1280" s="416"/>
      <c r="K1280" s="416"/>
      <c r="L1280" s="416"/>
      <c r="M1280" s="416"/>
      <c r="N1280" s="416"/>
      <c r="O1280" s="416"/>
      <c r="P1280" s="416"/>
      <c r="Q1280" s="416"/>
      <c r="R1280" s="416"/>
      <c r="S1280" s="416"/>
      <c r="T1280" s="416"/>
      <c r="U1280" s="416"/>
      <c r="V1280" s="416"/>
      <c r="W1280" s="416"/>
      <c r="X1280" s="416"/>
      <c r="Y1280" s="501"/>
      <c r="Z1280" s="502"/>
      <c r="AA1280" s="502"/>
    </row>
    <row r="1281" spans="1:27" s="168" customFormat="1" ht="14.25" customHeight="1">
      <c r="A1281" s="422"/>
      <c r="B1281" s="500"/>
      <c r="C1281" s="416"/>
      <c r="D1281" s="416" t="s">
        <v>659</v>
      </c>
      <c r="E1281" s="416"/>
      <c r="F1281" s="416"/>
      <c r="G1281" s="416"/>
      <c r="H1281" s="416"/>
      <c r="I1281" s="416"/>
      <c r="J1281" s="416"/>
      <c r="K1281" s="416"/>
      <c r="L1281" s="416"/>
      <c r="M1281" s="416"/>
      <c r="N1281" s="416"/>
      <c r="O1281" s="416"/>
      <c r="P1281" s="416"/>
      <c r="Q1281" s="416"/>
      <c r="R1281" s="416"/>
      <c r="S1281" s="416"/>
      <c r="T1281" s="416"/>
      <c r="U1281" s="416"/>
      <c r="V1281" s="416"/>
      <c r="W1281" s="416"/>
      <c r="X1281" s="416"/>
      <c r="Y1281" s="501"/>
      <c r="Z1281" s="502"/>
      <c r="AA1281" s="502"/>
    </row>
    <row r="1282" spans="1:27" s="168" customFormat="1" ht="14.25" customHeight="1">
      <c r="A1282" s="422"/>
      <c r="B1282" s="500"/>
      <c r="C1282" s="416"/>
      <c r="D1282" s="416"/>
      <c r="E1282" s="416"/>
      <c r="F1282" s="416"/>
      <c r="G1282" s="416"/>
      <c r="H1282" s="416"/>
      <c r="I1282" s="416"/>
      <c r="J1282" s="416"/>
      <c r="K1282" s="416"/>
      <c r="L1282" s="416"/>
      <c r="M1282" s="416"/>
      <c r="N1282" s="416"/>
      <c r="O1282" s="416"/>
      <c r="P1282" s="416"/>
      <c r="Q1282" s="416"/>
      <c r="R1282" s="416"/>
      <c r="S1282" s="416"/>
      <c r="T1282" s="416"/>
      <c r="U1282" s="416"/>
      <c r="V1282" s="416"/>
      <c r="W1282" s="416"/>
      <c r="X1282" s="416"/>
      <c r="Y1282" s="501"/>
      <c r="Z1282" s="502"/>
      <c r="AA1282" s="502"/>
    </row>
    <row r="1283" spans="1:27" s="168" customFormat="1" ht="14.25" customHeight="1">
      <c r="A1283" s="422"/>
      <c r="B1283" s="500"/>
      <c r="C1283" s="741" t="s">
        <v>631</v>
      </c>
      <c r="D1283" s="741"/>
      <c r="E1283" s="741"/>
      <c r="F1283" s="741"/>
      <c r="G1283" s="741"/>
      <c r="H1283" s="741"/>
      <c r="I1283" s="741"/>
      <c r="J1283" s="741"/>
      <c r="K1283" s="741"/>
      <c r="L1283" s="741"/>
      <c r="M1283" s="741"/>
      <c r="N1283" s="741"/>
      <c r="O1283" s="741"/>
      <c r="P1283" s="741"/>
      <c r="Q1283" s="741"/>
      <c r="R1283" s="741"/>
      <c r="S1283" s="741"/>
      <c r="T1283" s="741"/>
      <c r="U1283" s="741"/>
      <c r="V1283" s="741"/>
      <c r="W1283" s="741"/>
      <c r="X1283" s="741"/>
      <c r="Y1283" s="501"/>
      <c r="Z1283" s="502"/>
      <c r="AA1283" s="502"/>
    </row>
    <row r="1284" spans="1:27" ht="12" customHeight="1" thickBot="1">
      <c r="A1284" s="468"/>
      <c r="B1284" s="503"/>
      <c r="C1284" s="504"/>
      <c r="D1284" s="504"/>
      <c r="E1284" s="504"/>
      <c r="F1284" s="504"/>
      <c r="G1284" s="504"/>
      <c r="H1284" s="504"/>
      <c r="I1284" s="504"/>
      <c r="J1284" s="504"/>
      <c r="K1284" s="504"/>
      <c r="L1284" s="504"/>
      <c r="M1284" s="504"/>
      <c r="N1284" s="504"/>
      <c r="O1284" s="504"/>
      <c r="P1284" s="504"/>
      <c r="Q1284" s="504"/>
      <c r="R1284" s="504"/>
      <c r="S1284" s="504"/>
      <c r="T1284" s="504"/>
      <c r="U1284" s="504"/>
      <c r="V1284" s="504"/>
      <c r="W1284" s="504"/>
      <c r="X1284" s="504"/>
      <c r="Y1284" s="505"/>
      <c r="Z1284" s="502"/>
      <c r="AA1284" s="502"/>
    </row>
    <row r="1285" spans="1:27" ht="12.95" customHeight="1" thickTop="1">
      <c r="Y1285" s="502"/>
      <c r="Z1285" s="502"/>
      <c r="AA1285" s="502"/>
    </row>
    <row r="1286" spans="1:27" ht="24">
      <c r="A1286" s="506"/>
      <c r="B1286" s="423"/>
      <c r="X1286" s="426"/>
      <c r="Y1286" s="502"/>
      <c r="Z1286" s="502"/>
      <c r="AA1286" s="502"/>
    </row>
    <row r="1287" spans="1:27" ht="24">
      <c r="A1287" s="506"/>
      <c r="B1287" s="423"/>
      <c r="C1287" s="435"/>
      <c r="Y1287" s="502"/>
      <c r="Z1287" s="502"/>
      <c r="AA1287" s="502"/>
    </row>
    <row r="1288" spans="1:27" ht="23.45" customHeight="1">
      <c r="A1288" s="422"/>
      <c r="B1288" s="422"/>
      <c r="C1288" s="507"/>
      <c r="Y1288" s="502"/>
      <c r="Z1288" s="502"/>
      <c r="AA1288" s="502"/>
    </row>
    <row r="1289" spans="1:27" ht="24">
      <c r="A1289" s="422"/>
      <c r="B1289" s="422"/>
      <c r="C1289" s="422"/>
      <c r="Y1289" s="502"/>
      <c r="Z1289" s="502"/>
      <c r="AA1289" s="502"/>
    </row>
    <row r="1290" spans="1:27" ht="24">
      <c r="A1290" s="427"/>
      <c r="Y1290" s="502"/>
      <c r="Z1290" s="502"/>
      <c r="AA1290" s="502"/>
    </row>
    <row r="1291" spans="1:27" ht="24">
      <c r="A1291" s="427"/>
      <c r="Y1291" s="502"/>
      <c r="Z1291" s="502"/>
      <c r="AA1291" s="502"/>
    </row>
    <row r="1292" spans="1:27" ht="12.95" customHeight="1">
      <c r="Y1292" s="502"/>
      <c r="Z1292" s="502"/>
      <c r="AA1292" s="502"/>
    </row>
    <row r="1293" spans="1:27" ht="24">
      <c r="A1293" s="423"/>
      <c r="B1293" s="423"/>
      <c r="C1293" s="423"/>
      <c r="Y1293" s="502"/>
      <c r="Z1293" s="502"/>
      <c r="AA1293" s="502"/>
    </row>
    <row r="1294" spans="1:27" ht="24">
      <c r="A1294" s="422"/>
      <c r="B1294" s="422"/>
      <c r="C1294" s="422"/>
      <c r="Y1294" s="502"/>
      <c r="Z1294" s="502"/>
      <c r="AA1294" s="502"/>
    </row>
    <row r="1295" spans="1:27" ht="24">
      <c r="A1295" s="427"/>
      <c r="Y1295" s="502"/>
      <c r="Z1295" s="502"/>
      <c r="AA1295" s="502"/>
    </row>
    <row r="1296" spans="1:27" ht="24">
      <c r="A1296" s="506"/>
      <c r="B1296" s="508"/>
      <c r="C1296" s="509"/>
      <c r="Y1296" s="502"/>
      <c r="Z1296" s="502"/>
      <c r="AA1296" s="502"/>
    </row>
    <row r="1297" spans="1:27" ht="24">
      <c r="A1297" s="506"/>
      <c r="B1297" s="508"/>
      <c r="C1297" s="509"/>
      <c r="Y1297" s="502"/>
      <c r="Z1297" s="502"/>
      <c r="AA1297" s="502"/>
    </row>
    <row r="1298" spans="1:27" ht="24">
      <c r="A1298" s="506"/>
      <c r="B1298" s="508"/>
      <c r="C1298" s="509"/>
      <c r="Y1298" s="502"/>
      <c r="Z1298" s="502"/>
      <c r="AA1298" s="502"/>
    </row>
    <row r="1299" spans="1:27" ht="15.6" customHeight="1">
      <c r="A1299" s="509"/>
      <c r="B1299" s="509"/>
      <c r="C1299" s="509"/>
      <c r="Y1299" s="502"/>
      <c r="Z1299" s="502"/>
      <c r="AA1299" s="502"/>
    </row>
    <row r="1300" spans="1:27" ht="24">
      <c r="A1300" s="423"/>
      <c r="B1300" s="423"/>
      <c r="C1300" s="423"/>
      <c r="Y1300" s="502"/>
      <c r="Z1300" s="502"/>
      <c r="AA1300" s="502"/>
    </row>
    <row r="1301" spans="1:27" ht="24">
      <c r="A1301" s="510"/>
      <c r="B1301" s="510"/>
      <c r="C1301" s="510"/>
      <c r="Y1301" s="502"/>
      <c r="Z1301" s="502"/>
      <c r="AA1301" s="502"/>
    </row>
    <row r="1302" spans="1:27" ht="17.25" customHeight="1">
      <c r="A1302" s="510"/>
      <c r="B1302" s="510"/>
      <c r="C1302" s="510"/>
      <c r="Y1302" s="502"/>
      <c r="Z1302" s="502"/>
      <c r="AA1302" s="502"/>
    </row>
    <row r="1303" spans="1:27" ht="24">
      <c r="A1303" s="511"/>
      <c r="B1303" s="509"/>
      <c r="C1303" s="509"/>
      <c r="Y1303" s="502"/>
      <c r="Z1303" s="502"/>
      <c r="AA1303" s="502"/>
    </row>
    <row r="1304" spans="1:27" ht="24">
      <c r="A1304" s="512"/>
      <c r="B1304" s="509"/>
      <c r="C1304" s="509"/>
      <c r="Y1304" s="502"/>
      <c r="Z1304" s="502"/>
      <c r="AA1304" s="502"/>
    </row>
    <row r="1305" spans="1:27" ht="24">
      <c r="A1305" s="423"/>
      <c r="B1305" s="423"/>
      <c r="C1305" s="423"/>
      <c r="Y1305" s="502"/>
      <c r="Z1305" s="502"/>
      <c r="AA1305" s="502"/>
    </row>
    <row r="1306" spans="1:27" ht="24">
      <c r="A1306" s="423"/>
      <c r="B1306" s="423"/>
      <c r="C1306" s="423"/>
      <c r="Y1306" s="502"/>
      <c r="Z1306" s="502"/>
      <c r="AA1306" s="502"/>
    </row>
    <row r="1307" spans="1:27" ht="15.75" customHeight="1">
      <c r="A1307" s="423"/>
      <c r="B1307" s="423"/>
      <c r="C1307" s="423"/>
      <c r="Y1307" s="502"/>
      <c r="Z1307" s="502"/>
      <c r="AA1307" s="502"/>
    </row>
    <row r="1308" spans="1:27" ht="15.75" customHeight="1">
      <c r="A1308" s="511"/>
      <c r="B1308" s="511"/>
      <c r="C1308" s="511"/>
      <c r="Y1308" s="502"/>
      <c r="Z1308" s="502"/>
      <c r="AA1308" s="502"/>
    </row>
    <row r="1309" spans="1:27" ht="23.85" customHeight="1">
      <c r="A1309" s="448"/>
      <c r="B1309" s="448"/>
      <c r="C1309" s="448"/>
      <c r="Y1309" s="502"/>
      <c r="Z1309" s="502"/>
      <c r="AA1309" s="502"/>
    </row>
    <row r="1310" spans="1:27" ht="24">
      <c r="A1310" s="506"/>
      <c r="B1310" s="509"/>
      <c r="C1310" s="509"/>
      <c r="Y1310" s="502"/>
      <c r="Z1310" s="502"/>
      <c r="AA1310" s="502"/>
    </row>
    <row r="1311" spans="1:27" ht="24">
      <c r="A1311" s="506"/>
      <c r="B1311" s="509"/>
      <c r="C1311" s="509"/>
      <c r="Y1311" s="502"/>
      <c r="Z1311" s="502"/>
      <c r="AA1311" s="502"/>
    </row>
    <row r="1312" spans="1:27" ht="15.6" customHeight="1">
      <c r="A1312" s="509"/>
      <c r="B1312" s="509"/>
      <c r="C1312" s="509"/>
      <c r="Y1312" s="502"/>
      <c r="Z1312" s="502"/>
      <c r="AA1312" s="502"/>
    </row>
    <row r="1313" spans="1:27" ht="15.6" customHeight="1">
      <c r="A1313" s="509"/>
      <c r="B1313" s="509"/>
      <c r="C1313" s="509"/>
      <c r="Y1313" s="502"/>
      <c r="Z1313" s="502"/>
      <c r="AA1313" s="502"/>
    </row>
    <row r="1314" spans="1:27" ht="24">
      <c r="A1314" s="512"/>
      <c r="B1314" s="509"/>
      <c r="C1314" s="509"/>
      <c r="Y1314" s="502"/>
      <c r="Z1314" s="502"/>
      <c r="AA1314" s="502"/>
    </row>
    <row r="1315" spans="1:27" ht="24">
      <c r="A1315" s="448"/>
      <c r="B1315" s="509"/>
      <c r="C1315" s="509"/>
      <c r="Y1315" s="502"/>
      <c r="Z1315" s="502"/>
      <c r="AA1315" s="502"/>
    </row>
    <row r="1316" spans="1:27" ht="24">
      <c r="A1316" s="423"/>
      <c r="B1316" s="423"/>
      <c r="C1316" s="423"/>
      <c r="Y1316" s="502"/>
      <c r="Z1316" s="502"/>
      <c r="AA1316" s="502"/>
    </row>
    <row r="1317" spans="1:27" ht="24">
      <c r="A1317" s="423"/>
      <c r="B1317" s="423"/>
      <c r="C1317" s="423"/>
      <c r="Y1317" s="502"/>
      <c r="Z1317" s="502"/>
      <c r="AA1317" s="502"/>
    </row>
    <row r="1318" spans="1:27" ht="15.75" customHeight="1">
      <c r="A1318" s="423"/>
      <c r="B1318" s="423"/>
      <c r="C1318" s="423"/>
      <c r="Y1318" s="502"/>
      <c r="Z1318" s="502"/>
      <c r="AA1318" s="502"/>
    </row>
    <row r="1319" spans="1:27" ht="17.100000000000001" customHeight="1">
      <c r="A1319" s="423"/>
      <c r="B1319" s="423"/>
      <c r="C1319" s="423"/>
      <c r="Y1319" s="502"/>
      <c r="Z1319" s="502"/>
      <c r="AA1319" s="502"/>
    </row>
    <row r="1320" spans="1:27" ht="24">
      <c r="A1320" s="423"/>
      <c r="B1320" s="423"/>
      <c r="C1320" s="423"/>
      <c r="Y1320" s="502"/>
      <c r="Z1320" s="502"/>
      <c r="AA1320" s="502"/>
    </row>
    <row r="1321" spans="1:27" ht="24">
      <c r="A1321" s="423"/>
      <c r="B1321" s="423"/>
      <c r="C1321" s="423"/>
      <c r="Y1321" s="502"/>
      <c r="Z1321" s="502"/>
      <c r="AA1321" s="502"/>
    </row>
    <row r="1322" spans="1:27" ht="24">
      <c r="A1322" s="408"/>
      <c r="B1322" s="408"/>
      <c r="C1322" s="408"/>
      <c r="D1322" s="406"/>
      <c r="E1322" s="406"/>
      <c r="F1322" s="406"/>
      <c r="G1322" s="406"/>
      <c r="H1322" s="406"/>
      <c r="I1322" s="406"/>
      <c r="J1322" s="406"/>
      <c r="K1322" s="406"/>
      <c r="L1322" s="406"/>
      <c r="M1322" s="406"/>
      <c r="N1322" s="406"/>
      <c r="O1322" s="406"/>
      <c r="P1322" s="406"/>
      <c r="Q1322" s="406"/>
      <c r="R1322" s="406"/>
      <c r="S1322" s="406"/>
      <c r="T1322" s="406"/>
      <c r="U1322" s="406"/>
      <c r="V1322" s="406"/>
      <c r="W1322" s="406"/>
      <c r="Y1322" s="502"/>
      <c r="Z1322" s="502"/>
      <c r="AA1322" s="502"/>
    </row>
    <row r="1323" spans="1:27" ht="24">
      <c r="A1323" s="408"/>
      <c r="B1323" s="408"/>
      <c r="C1323" s="408"/>
      <c r="D1323" s="406"/>
      <c r="E1323" s="406"/>
      <c r="F1323" s="406"/>
      <c r="G1323" s="406"/>
      <c r="H1323" s="406"/>
      <c r="I1323" s="406"/>
      <c r="J1323" s="406"/>
      <c r="K1323" s="406"/>
      <c r="L1323" s="406"/>
      <c r="M1323" s="406"/>
      <c r="N1323" s="406"/>
      <c r="O1323" s="406"/>
      <c r="P1323" s="406"/>
      <c r="Q1323" s="406"/>
      <c r="R1323" s="406"/>
      <c r="S1323" s="406"/>
      <c r="T1323" s="406"/>
      <c r="U1323" s="406"/>
      <c r="V1323" s="406"/>
      <c r="W1323" s="406"/>
      <c r="Y1323" s="502"/>
      <c r="Z1323" s="502"/>
      <c r="AA1323" s="502"/>
    </row>
    <row r="1324" spans="1:27" ht="24">
      <c r="A1324" s="408"/>
      <c r="B1324" s="408"/>
      <c r="C1324" s="408"/>
      <c r="D1324" s="406"/>
      <c r="E1324" s="406"/>
      <c r="F1324" s="406"/>
      <c r="G1324" s="406"/>
      <c r="H1324" s="406"/>
      <c r="I1324" s="406"/>
      <c r="J1324" s="406"/>
      <c r="K1324" s="406"/>
      <c r="L1324" s="406"/>
      <c r="M1324" s="406"/>
      <c r="N1324" s="406"/>
      <c r="O1324" s="406"/>
      <c r="P1324" s="406"/>
      <c r="Q1324" s="406"/>
      <c r="R1324" s="406"/>
      <c r="S1324" s="406"/>
      <c r="T1324" s="406"/>
      <c r="U1324" s="406"/>
      <c r="V1324" s="406"/>
      <c r="W1324" s="406"/>
      <c r="Y1324" s="502"/>
      <c r="Z1324" s="502"/>
      <c r="AA1324" s="502"/>
    </row>
    <row r="1325" spans="1:27" ht="24">
      <c r="A1325" s="408"/>
      <c r="B1325" s="408"/>
      <c r="C1325" s="408"/>
      <c r="D1325" s="406"/>
      <c r="E1325" s="406"/>
      <c r="F1325" s="406"/>
      <c r="G1325" s="406"/>
      <c r="H1325" s="406"/>
      <c r="I1325" s="406"/>
      <c r="J1325" s="406"/>
      <c r="K1325" s="406"/>
      <c r="L1325" s="406"/>
      <c r="M1325" s="406"/>
      <c r="N1325" s="406"/>
      <c r="O1325" s="406"/>
      <c r="P1325" s="406"/>
      <c r="Q1325" s="406"/>
      <c r="R1325" s="406"/>
      <c r="S1325" s="406"/>
      <c r="T1325" s="406"/>
      <c r="U1325" s="406"/>
      <c r="V1325" s="406"/>
      <c r="W1325" s="406"/>
      <c r="Y1325" s="502"/>
      <c r="Z1325" s="502"/>
      <c r="AA1325" s="502"/>
    </row>
    <row r="1326" spans="1:27" ht="16.7" customHeight="1">
      <c r="A1326" s="510"/>
      <c r="B1326" s="510"/>
      <c r="C1326" s="510"/>
      <c r="Y1326" s="502"/>
      <c r="Z1326" s="502"/>
      <c r="AA1326" s="502"/>
    </row>
    <row r="1327" spans="1:27" ht="15.6" customHeight="1">
      <c r="A1327" s="509"/>
      <c r="B1327" s="509"/>
      <c r="C1327" s="509"/>
      <c r="Y1327" s="502"/>
      <c r="Z1327" s="502"/>
      <c r="AA1327" s="502"/>
    </row>
    <row r="1328" spans="1:27" ht="24">
      <c r="A1328" s="448"/>
      <c r="B1328" s="509"/>
      <c r="C1328" s="509"/>
      <c r="Y1328" s="502"/>
      <c r="Z1328" s="502"/>
      <c r="AA1328" s="502"/>
    </row>
    <row r="1329" spans="1:27" ht="24">
      <c r="A1329" s="509"/>
      <c r="B1329" s="423"/>
      <c r="C1329" s="423"/>
      <c r="Y1329" s="502"/>
      <c r="Z1329" s="502"/>
      <c r="AA1329" s="502"/>
    </row>
    <row r="1330" spans="1:27" ht="24">
      <c r="A1330" s="509"/>
      <c r="B1330" s="423"/>
      <c r="C1330" s="423"/>
      <c r="Y1330" s="502"/>
      <c r="Z1330" s="502"/>
      <c r="AA1330" s="502"/>
    </row>
    <row r="1331" spans="1:27" ht="24">
      <c r="A1331" s="509"/>
      <c r="B1331" s="423"/>
      <c r="C1331" s="423"/>
      <c r="Y1331" s="502"/>
      <c r="Z1331" s="502"/>
      <c r="AA1331" s="502"/>
    </row>
    <row r="1332" spans="1:27" ht="24">
      <c r="A1332" s="509"/>
      <c r="B1332" s="423"/>
      <c r="C1332" s="423"/>
      <c r="Y1332" s="502"/>
      <c r="Z1332" s="502"/>
      <c r="AA1332" s="502"/>
    </row>
    <row r="1333" spans="1:27" ht="24">
      <c r="A1333" s="509"/>
      <c r="B1333" s="423"/>
      <c r="C1333" s="423"/>
      <c r="Y1333" s="502"/>
      <c r="Z1333" s="502"/>
      <c r="AA1333" s="502"/>
    </row>
    <row r="1334" spans="1:27" ht="24">
      <c r="A1334" s="509"/>
      <c r="B1334" s="510"/>
      <c r="C1334" s="510"/>
      <c r="Y1334" s="502"/>
      <c r="Z1334" s="502"/>
      <c r="AA1334" s="502"/>
    </row>
    <row r="1335" spans="1:27" ht="24">
      <c r="A1335" s="448"/>
      <c r="B1335" s="509"/>
      <c r="C1335" s="509"/>
      <c r="Y1335" s="502"/>
      <c r="Z1335" s="502"/>
      <c r="AA1335" s="502"/>
    </row>
    <row r="1336" spans="1:27" ht="24">
      <c r="A1336" s="448"/>
      <c r="B1336" s="509"/>
      <c r="C1336" s="509"/>
      <c r="Y1336" s="502"/>
      <c r="Z1336" s="502"/>
      <c r="AA1336" s="502"/>
    </row>
    <row r="1337" spans="1:27" ht="15.6" customHeight="1">
      <c r="A1337" s="509"/>
      <c r="B1337" s="509"/>
      <c r="C1337" s="509"/>
      <c r="Y1337" s="502"/>
      <c r="Z1337" s="502"/>
      <c r="AA1337" s="502"/>
    </row>
    <row r="1338" spans="1:27" ht="15.6" customHeight="1">
      <c r="A1338" s="509"/>
      <c r="B1338" s="509"/>
      <c r="C1338" s="509"/>
      <c r="Y1338" s="502"/>
      <c r="Z1338" s="502"/>
      <c r="AA1338" s="502"/>
    </row>
    <row r="1339" spans="1:27" ht="24">
      <c r="A1339" s="448"/>
      <c r="B1339" s="509"/>
      <c r="C1339" s="509"/>
      <c r="Y1339" s="502"/>
      <c r="Z1339" s="502"/>
      <c r="AA1339" s="502"/>
    </row>
    <row r="1340" spans="1:27" ht="19.7" customHeight="1">
      <c r="A1340" s="423"/>
      <c r="B1340" s="423"/>
      <c r="C1340" s="509"/>
      <c r="Y1340" s="502"/>
      <c r="Z1340" s="502"/>
      <c r="AA1340" s="502"/>
    </row>
    <row r="1341" spans="1:27" ht="24">
      <c r="A1341" s="423"/>
      <c r="B1341" s="423"/>
      <c r="C1341" s="509"/>
      <c r="Y1341" s="502"/>
      <c r="Z1341" s="502"/>
      <c r="AA1341" s="502"/>
    </row>
    <row r="1342" spans="1:27" ht="24">
      <c r="A1342" s="423"/>
      <c r="B1342" s="423"/>
      <c r="C1342" s="509"/>
      <c r="Y1342" s="502"/>
      <c r="Z1342" s="502"/>
      <c r="AA1342" s="502"/>
    </row>
    <row r="1343" spans="1:27" ht="24">
      <c r="A1343" s="423"/>
      <c r="B1343" s="423"/>
      <c r="C1343" s="509"/>
      <c r="Y1343" s="502"/>
      <c r="Z1343" s="502"/>
      <c r="AA1343" s="502"/>
    </row>
    <row r="1344" spans="1:27" ht="24">
      <c r="A1344" s="423"/>
      <c r="B1344" s="423"/>
      <c r="C1344" s="509"/>
      <c r="Y1344" s="502"/>
      <c r="Z1344" s="502"/>
      <c r="AA1344" s="502"/>
    </row>
    <row r="1345" spans="1:27" ht="24">
      <c r="A1345" s="423"/>
      <c r="B1345" s="423"/>
      <c r="C1345" s="509"/>
      <c r="Y1345" s="502"/>
      <c r="Z1345" s="502"/>
      <c r="AA1345" s="502"/>
    </row>
    <row r="1346" spans="1:27" ht="24">
      <c r="A1346" s="423"/>
      <c r="B1346" s="423"/>
      <c r="C1346" s="509"/>
      <c r="Y1346" s="502"/>
      <c r="Z1346" s="502"/>
      <c r="AA1346" s="502"/>
    </row>
    <row r="1347" spans="1:27" ht="24">
      <c r="A1347" s="423"/>
      <c r="B1347" s="423"/>
      <c r="C1347" s="509"/>
      <c r="Y1347" s="502"/>
      <c r="Z1347" s="502"/>
      <c r="AA1347" s="502"/>
    </row>
    <row r="1348" spans="1:27" ht="24">
      <c r="A1348" s="423"/>
      <c r="B1348" s="423"/>
      <c r="C1348" s="509"/>
      <c r="Y1348" s="502"/>
      <c r="Z1348" s="502"/>
      <c r="AA1348" s="502"/>
    </row>
    <row r="1349" spans="1:27" ht="24">
      <c r="A1349" s="423"/>
      <c r="B1349" s="423"/>
      <c r="C1349" s="509"/>
      <c r="Y1349" s="502"/>
      <c r="Z1349" s="502"/>
      <c r="AA1349" s="502"/>
    </row>
    <row r="1350" spans="1:27" ht="24">
      <c r="A1350" s="423"/>
      <c r="B1350" s="423"/>
      <c r="C1350" s="509"/>
      <c r="Y1350" s="502"/>
      <c r="Z1350" s="502"/>
      <c r="AA1350" s="502"/>
    </row>
    <row r="1351" spans="1:27" ht="24">
      <c r="A1351" s="423"/>
      <c r="B1351" s="423"/>
      <c r="C1351" s="509"/>
    </row>
    <row r="1352" spans="1:27" ht="24">
      <c r="A1352" s="423"/>
      <c r="B1352" s="423"/>
      <c r="C1352" s="509"/>
    </row>
    <row r="1353" spans="1:27" ht="24">
      <c r="A1353" s="423"/>
      <c r="B1353" s="423"/>
      <c r="C1353" s="509"/>
    </row>
    <row r="1354" spans="1:27" s="199" customFormat="1" ht="24">
      <c r="A1354" s="448"/>
      <c r="B1354" s="509"/>
      <c r="C1354" s="509"/>
      <c r="D1354" s="509"/>
      <c r="E1354" s="509"/>
      <c r="F1354" s="509"/>
      <c r="G1354" s="509"/>
      <c r="H1354" s="509"/>
      <c r="I1354" s="509"/>
      <c r="J1354" s="509"/>
      <c r="K1354" s="509"/>
      <c r="L1354" s="509"/>
      <c r="M1354" s="509"/>
      <c r="N1354" s="509"/>
      <c r="O1354" s="509"/>
      <c r="P1354" s="509"/>
      <c r="Q1354" s="509"/>
      <c r="R1354" s="509"/>
      <c r="S1354" s="509"/>
      <c r="T1354" s="509"/>
      <c r="U1354" s="509"/>
      <c r="V1354" s="509"/>
      <c r="W1354" s="509"/>
      <c r="X1354" s="509"/>
      <c r="Y1354" s="513"/>
      <c r="Z1354" s="513"/>
      <c r="AA1354" s="513"/>
    </row>
    <row r="1355" spans="1:27" s="199" customFormat="1" ht="24">
      <c r="A1355" s="448"/>
      <c r="B1355" s="509"/>
      <c r="C1355" s="509"/>
      <c r="D1355" s="509"/>
      <c r="E1355" s="509"/>
      <c r="F1355" s="509"/>
      <c r="G1355" s="509"/>
      <c r="H1355" s="509"/>
      <c r="I1355" s="509"/>
      <c r="J1355" s="509"/>
      <c r="K1355" s="509"/>
      <c r="L1355" s="509"/>
      <c r="M1355" s="509"/>
      <c r="N1355" s="509"/>
      <c r="O1355" s="509"/>
      <c r="P1355" s="509"/>
      <c r="Q1355" s="509"/>
      <c r="R1355" s="509"/>
      <c r="S1355" s="509"/>
      <c r="T1355" s="509"/>
      <c r="U1355" s="509"/>
      <c r="V1355" s="509"/>
      <c r="W1355" s="509"/>
      <c r="X1355" s="509"/>
      <c r="Y1355" s="513"/>
      <c r="Z1355" s="513"/>
      <c r="AA1355" s="513"/>
    </row>
    <row r="1356" spans="1:27" s="199" customFormat="1" ht="15.6" customHeight="1">
      <c r="A1356" s="509"/>
      <c r="B1356" s="509"/>
      <c r="C1356" s="509"/>
      <c r="D1356" s="509"/>
      <c r="E1356" s="509"/>
      <c r="F1356" s="509"/>
      <c r="G1356" s="509"/>
      <c r="H1356" s="509"/>
      <c r="I1356" s="509"/>
      <c r="J1356" s="509"/>
      <c r="K1356" s="509"/>
      <c r="L1356" s="509"/>
      <c r="M1356" s="509"/>
      <c r="N1356" s="509"/>
      <c r="O1356" s="509"/>
      <c r="P1356" s="509"/>
      <c r="Q1356" s="509"/>
      <c r="R1356" s="509"/>
      <c r="S1356" s="509"/>
      <c r="T1356" s="509"/>
      <c r="U1356" s="509"/>
      <c r="V1356" s="509"/>
      <c r="W1356" s="509"/>
      <c r="X1356" s="509"/>
      <c r="Y1356" s="513"/>
      <c r="Z1356" s="513"/>
      <c r="AA1356" s="513"/>
    </row>
    <row r="1357" spans="1:27" s="199" customFormat="1" ht="24">
      <c r="A1357" s="512"/>
      <c r="B1357" s="509"/>
      <c r="C1357" s="509"/>
      <c r="D1357" s="509"/>
      <c r="E1357" s="509"/>
      <c r="F1357" s="509"/>
      <c r="G1357" s="509"/>
      <c r="H1357" s="509"/>
      <c r="I1357" s="509"/>
      <c r="J1357" s="509"/>
      <c r="K1357" s="509"/>
      <c r="L1357" s="509"/>
      <c r="M1357" s="509"/>
      <c r="N1357" s="509"/>
      <c r="O1357" s="509"/>
      <c r="P1357" s="509"/>
      <c r="Q1357" s="509"/>
      <c r="R1357" s="509"/>
      <c r="S1357" s="509"/>
      <c r="T1357" s="509"/>
      <c r="U1357" s="509"/>
      <c r="V1357" s="509"/>
      <c r="W1357" s="509"/>
      <c r="X1357" s="509"/>
      <c r="Y1357" s="513"/>
      <c r="Z1357" s="513"/>
      <c r="AA1357" s="513"/>
    </row>
    <row r="1358" spans="1:27" s="199" customFormat="1" ht="17.45" customHeight="1">
      <c r="A1358" s="514"/>
      <c r="B1358" s="514"/>
      <c r="C1358" s="514"/>
      <c r="D1358" s="514"/>
      <c r="E1358" s="514"/>
      <c r="F1358" s="514"/>
      <c r="G1358" s="509"/>
      <c r="H1358" s="509"/>
      <c r="I1358" s="509"/>
      <c r="J1358" s="509"/>
      <c r="K1358" s="509"/>
      <c r="L1358" s="509"/>
      <c r="M1358" s="509"/>
      <c r="N1358" s="509"/>
      <c r="O1358" s="509"/>
      <c r="P1358" s="509"/>
      <c r="Q1358" s="509"/>
      <c r="R1358" s="509"/>
      <c r="S1358" s="509"/>
      <c r="T1358" s="509"/>
      <c r="U1358" s="509"/>
      <c r="V1358" s="509"/>
      <c r="W1358" s="509"/>
      <c r="X1358" s="509"/>
      <c r="Y1358" s="513"/>
      <c r="Z1358" s="513"/>
      <c r="AA1358" s="513"/>
    </row>
    <row r="1359" spans="1:27" s="199" customFormat="1" ht="24">
      <c r="A1359" s="510"/>
      <c r="B1359" s="514"/>
      <c r="C1359" s="514"/>
      <c r="D1359" s="510"/>
      <c r="E1359" s="510"/>
      <c r="F1359" s="510"/>
      <c r="G1359" s="509"/>
      <c r="H1359" s="509"/>
      <c r="I1359" s="509"/>
      <c r="J1359" s="509"/>
      <c r="K1359" s="509"/>
      <c r="L1359" s="509"/>
      <c r="M1359" s="509"/>
      <c r="N1359" s="509"/>
      <c r="O1359" s="509"/>
      <c r="P1359" s="509"/>
      <c r="Q1359" s="509"/>
      <c r="R1359" s="509"/>
      <c r="S1359" s="509"/>
      <c r="T1359" s="509"/>
      <c r="U1359" s="509"/>
      <c r="V1359" s="509"/>
      <c r="W1359" s="509"/>
      <c r="X1359" s="509"/>
      <c r="Y1359" s="513"/>
      <c r="Z1359" s="513"/>
      <c r="AA1359" s="513"/>
    </row>
    <row r="1360" spans="1:27" s="199" customFormat="1" ht="24">
      <c r="A1360" s="510"/>
      <c r="B1360" s="510"/>
      <c r="C1360" s="510"/>
      <c r="D1360" s="510"/>
      <c r="E1360" s="510"/>
      <c r="F1360" s="510"/>
      <c r="G1360" s="509"/>
      <c r="H1360" s="509"/>
      <c r="I1360" s="509"/>
      <c r="J1360" s="509"/>
      <c r="K1360" s="509"/>
      <c r="L1360" s="509"/>
      <c r="M1360" s="509"/>
      <c r="N1360" s="509"/>
      <c r="O1360" s="509"/>
      <c r="P1360" s="509"/>
      <c r="Q1360" s="509"/>
      <c r="R1360" s="509"/>
      <c r="S1360" s="509"/>
      <c r="T1360" s="509"/>
      <c r="U1360" s="509"/>
      <c r="V1360" s="509"/>
      <c r="W1360" s="509"/>
      <c r="X1360" s="509"/>
      <c r="Y1360" s="513"/>
      <c r="Z1360" s="513"/>
      <c r="AA1360" s="513"/>
    </row>
    <row r="1361" spans="1:27" s="199" customFormat="1" ht="24">
      <c r="A1361" s="448"/>
      <c r="B1361" s="509"/>
      <c r="C1361" s="509"/>
      <c r="D1361" s="509"/>
      <c r="E1361" s="509"/>
      <c r="F1361" s="509"/>
      <c r="G1361" s="509"/>
      <c r="H1361" s="509"/>
      <c r="I1361" s="509"/>
      <c r="J1361" s="509"/>
      <c r="K1361" s="509"/>
      <c r="L1361" s="509"/>
      <c r="M1361" s="509"/>
      <c r="N1361" s="509"/>
      <c r="O1361" s="509"/>
      <c r="P1361" s="509"/>
      <c r="Q1361" s="509"/>
      <c r="R1361" s="509"/>
      <c r="S1361" s="509"/>
      <c r="T1361" s="509"/>
      <c r="U1361" s="509"/>
      <c r="V1361" s="509"/>
      <c r="W1361" s="509"/>
      <c r="X1361" s="509"/>
      <c r="Y1361" s="513"/>
      <c r="Z1361" s="513"/>
      <c r="AA1361" s="513"/>
    </row>
    <row r="1362" spans="1:27" s="199" customFormat="1" ht="15.6" customHeight="1">
      <c r="A1362" s="509"/>
      <c r="B1362" s="509"/>
      <c r="C1362" s="509"/>
      <c r="D1362" s="509"/>
      <c r="E1362" s="509"/>
      <c r="F1362" s="509"/>
      <c r="G1362" s="509"/>
      <c r="H1362" s="509"/>
      <c r="I1362" s="509"/>
      <c r="J1362" s="509"/>
      <c r="K1362" s="509"/>
      <c r="L1362" s="509"/>
      <c r="M1362" s="509"/>
      <c r="N1362" s="509"/>
      <c r="O1362" s="509"/>
      <c r="P1362" s="509"/>
      <c r="Q1362" s="509"/>
      <c r="R1362" s="509"/>
      <c r="S1362" s="509"/>
      <c r="T1362" s="509"/>
      <c r="U1362" s="509"/>
      <c r="V1362" s="509"/>
      <c r="W1362" s="509"/>
      <c r="X1362" s="509"/>
      <c r="Y1362" s="513"/>
      <c r="Z1362" s="513"/>
      <c r="AA1362" s="513"/>
    </row>
    <row r="1363" spans="1:27" s="199" customFormat="1" ht="24">
      <c r="A1363" s="448"/>
      <c r="B1363" s="509"/>
      <c r="C1363" s="509"/>
      <c r="D1363" s="509"/>
      <c r="E1363" s="509"/>
      <c r="F1363" s="509"/>
      <c r="G1363" s="509"/>
      <c r="H1363" s="509"/>
      <c r="I1363" s="509"/>
      <c r="J1363" s="509"/>
      <c r="K1363" s="509"/>
      <c r="L1363" s="509"/>
      <c r="M1363" s="509"/>
      <c r="N1363" s="509"/>
      <c r="O1363" s="509"/>
      <c r="P1363" s="509"/>
      <c r="Q1363" s="509"/>
      <c r="R1363" s="509"/>
      <c r="S1363" s="509"/>
      <c r="T1363" s="509"/>
      <c r="U1363" s="509"/>
      <c r="V1363" s="509"/>
      <c r="W1363" s="509"/>
      <c r="X1363" s="509"/>
      <c r="Y1363" s="513"/>
      <c r="Z1363" s="513"/>
      <c r="AA1363" s="513"/>
    </row>
    <row r="1364" spans="1:27" s="199" customFormat="1" ht="23.65" customHeight="1">
      <c r="A1364" s="514"/>
      <c r="B1364" s="514"/>
      <c r="C1364" s="514"/>
      <c r="D1364" s="514"/>
      <c r="E1364" s="514"/>
      <c r="F1364" s="514"/>
      <c r="G1364" s="509"/>
      <c r="H1364" s="509"/>
      <c r="I1364" s="509"/>
      <c r="J1364" s="509"/>
      <c r="K1364" s="509"/>
      <c r="L1364" s="509"/>
      <c r="M1364" s="509"/>
      <c r="N1364" s="509"/>
      <c r="O1364" s="509"/>
      <c r="P1364" s="509"/>
      <c r="Q1364" s="509"/>
      <c r="R1364" s="509"/>
      <c r="S1364" s="509"/>
      <c r="T1364" s="509"/>
      <c r="U1364" s="509"/>
      <c r="V1364" s="509"/>
      <c r="W1364" s="509"/>
      <c r="X1364" s="509"/>
      <c r="Y1364" s="513"/>
      <c r="Z1364" s="513"/>
      <c r="AA1364" s="513"/>
    </row>
    <row r="1365" spans="1:27" s="199" customFormat="1" ht="24">
      <c r="A1365" s="510"/>
      <c r="B1365" s="510"/>
      <c r="C1365" s="510"/>
      <c r="D1365" s="510"/>
      <c r="E1365" s="510"/>
      <c r="F1365" s="510"/>
      <c r="G1365" s="509"/>
      <c r="H1365" s="509"/>
      <c r="I1365" s="509"/>
      <c r="J1365" s="509"/>
      <c r="K1365" s="509"/>
      <c r="L1365" s="509"/>
      <c r="M1365" s="509"/>
      <c r="N1365" s="509"/>
      <c r="O1365" s="509"/>
      <c r="P1365" s="509"/>
      <c r="Q1365" s="509"/>
      <c r="R1365" s="509"/>
      <c r="S1365" s="509"/>
      <c r="T1365" s="509"/>
      <c r="U1365" s="509"/>
      <c r="V1365" s="509"/>
      <c r="W1365" s="509"/>
      <c r="X1365" s="509"/>
      <c r="Y1365" s="513"/>
      <c r="Z1365" s="513"/>
      <c r="AA1365" s="513"/>
    </row>
    <row r="1366" spans="1:27" s="199" customFormat="1" ht="17.45" customHeight="1">
      <c r="A1366" s="514"/>
      <c r="B1366" s="514"/>
      <c r="C1366" s="514"/>
      <c r="D1366" s="514"/>
      <c r="E1366" s="514"/>
      <c r="F1366" s="514"/>
      <c r="G1366" s="509"/>
      <c r="H1366" s="509"/>
      <c r="I1366" s="509"/>
      <c r="J1366" s="509"/>
      <c r="K1366" s="509"/>
      <c r="L1366" s="509"/>
      <c r="M1366" s="509"/>
      <c r="N1366" s="509"/>
      <c r="O1366" s="509"/>
      <c r="P1366" s="509"/>
      <c r="Q1366" s="509"/>
      <c r="R1366" s="509"/>
      <c r="S1366" s="509"/>
      <c r="T1366" s="509"/>
      <c r="U1366" s="509"/>
      <c r="V1366" s="509"/>
      <c r="W1366" s="509"/>
      <c r="X1366" s="509"/>
      <c r="Y1366" s="513"/>
      <c r="Z1366" s="513"/>
      <c r="AA1366" s="513"/>
    </row>
    <row r="1367" spans="1:27" s="199" customFormat="1" ht="24">
      <c r="A1367" s="514"/>
      <c r="B1367" s="510"/>
      <c r="C1367" s="510"/>
      <c r="D1367" s="510"/>
      <c r="E1367" s="510"/>
      <c r="F1367" s="510"/>
      <c r="G1367" s="509"/>
      <c r="H1367" s="509"/>
      <c r="I1367" s="509"/>
      <c r="J1367" s="509"/>
      <c r="K1367" s="509"/>
      <c r="L1367" s="509"/>
      <c r="M1367" s="509"/>
      <c r="N1367" s="509"/>
      <c r="O1367" s="509"/>
      <c r="P1367" s="509"/>
      <c r="Q1367" s="509"/>
      <c r="R1367" s="509"/>
      <c r="S1367" s="509"/>
      <c r="T1367" s="509"/>
      <c r="U1367" s="509"/>
      <c r="V1367" s="509"/>
      <c r="W1367" s="509"/>
      <c r="X1367" s="509"/>
      <c r="Y1367" s="513"/>
      <c r="Z1367" s="513"/>
      <c r="AA1367" s="513"/>
    </row>
    <row r="1368" spans="1:27" s="199" customFormat="1" ht="24">
      <c r="A1368" s="510"/>
      <c r="B1368" s="510"/>
      <c r="C1368" s="510"/>
      <c r="D1368" s="510"/>
      <c r="E1368" s="510"/>
      <c r="F1368" s="510"/>
      <c r="G1368" s="509"/>
      <c r="H1368" s="509"/>
      <c r="I1368" s="509"/>
      <c r="J1368" s="509"/>
      <c r="K1368" s="509"/>
      <c r="L1368" s="509"/>
      <c r="M1368" s="509"/>
      <c r="N1368" s="509"/>
      <c r="O1368" s="509"/>
      <c r="P1368" s="509"/>
      <c r="Q1368" s="509"/>
      <c r="R1368" s="509"/>
      <c r="S1368" s="509"/>
      <c r="T1368" s="509"/>
      <c r="U1368" s="509"/>
      <c r="V1368" s="509"/>
      <c r="W1368" s="509"/>
      <c r="X1368" s="509"/>
      <c r="Y1368" s="513"/>
      <c r="Z1368" s="513"/>
      <c r="AA1368" s="513"/>
    </row>
    <row r="1369" spans="1:27" s="199" customFormat="1" ht="24">
      <c r="A1369" s="448"/>
      <c r="B1369" s="509"/>
      <c r="C1369" s="509"/>
      <c r="D1369" s="509"/>
      <c r="E1369" s="509"/>
      <c r="F1369" s="509"/>
      <c r="G1369" s="509"/>
      <c r="H1369" s="509"/>
      <c r="I1369" s="509"/>
      <c r="J1369" s="509"/>
      <c r="K1369" s="509"/>
      <c r="L1369" s="509"/>
      <c r="M1369" s="509"/>
      <c r="N1369" s="509"/>
      <c r="O1369" s="509"/>
      <c r="P1369" s="509"/>
      <c r="Q1369" s="509"/>
      <c r="R1369" s="509"/>
      <c r="S1369" s="509"/>
      <c r="T1369" s="509"/>
      <c r="U1369" s="509"/>
      <c r="V1369" s="509"/>
      <c r="W1369" s="509"/>
      <c r="X1369" s="509"/>
      <c r="Y1369" s="513"/>
      <c r="Z1369" s="513"/>
      <c r="AA1369" s="513"/>
    </row>
    <row r="1370" spans="1:27" s="199" customFormat="1" ht="15.6" customHeight="1">
      <c r="A1370" s="509"/>
      <c r="B1370" s="509"/>
      <c r="C1370" s="509"/>
      <c r="D1370" s="509"/>
      <c r="E1370" s="509"/>
      <c r="F1370" s="509"/>
      <c r="G1370" s="509"/>
      <c r="H1370" s="509"/>
      <c r="I1370" s="509"/>
      <c r="J1370" s="509"/>
      <c r="K1370" s="509"/>
      <c r="L1370" s="509"/>
      <c r="M1370" s="509"/>
      <c r="N1370" s="509"/>
      <c r="O1370" s="509"/>
      <c r="P1370" s="509"/>
      <c r="Q1370" s="509"/>
      <c r="R1370" s="509"/>
      <c r="S1370" s="509"/>
      <c r="T1370" s="509"/>
      <c r="U1370" s="509"/>
      <c r="V1370" s="509"/>
      <c r="W1370" s="509"/>
      <c r="X1370" s="509"/>
      <c r="Y1370" s="513"/>
      <c r="Z1370" s="513"/>
      <c r="AA1370" s="513"/>
    </row>
    <row r="1371" spans="1:27" s="199" customFormat="1" ht="24">
      <c r="A1371" s="448"/>
      <c r="B1371" s="509"/>
      <c r="C1371" s="509"/>
      <c r="D1371" s="509"/>
      <c r="E1371" s="509"/>
      <c r="F1371" s="509"/>
      <c r="G1371" s="509"/>
      <c r="H1371" s="509"/>
      <c r="I1371" s="509"/>
      <c r="J1371" s="509"/>
      <c r="K1371" s="509"/>
      <c r="L1371" s="509"/>
      <c r="M1371" s="509"/>
      <c r="N1371" s="509"/>
      <c r="O1371" s="509"/>
      <c r="P1371" s="509"/>
      <c r="Q1371" s="509"/>
      <c r="R1371" s="509"/>
      <c r="S1371" s="509"/>
      <c r="T1371" s="509"/>
      <c r="U1371" s="509"/>
      <c r="V1371" s="509"/>
      <c r="W1371" s="509"/>
      <c r="X1371" s="509"/>
      <c r="Y1371" s="513"/>
      <c r="Z1371" s="513"/>
      <c r="AA1371" s="513"/>
    </row>
    <row r="1372" spans="1:27" s="199" customFormat="1" ht="15.6" customHeight="1">
      <c r="A1372" s="509"/>
      <c r="B1372" s="509"/>
      <c r="C1372" s="509"/>
      <c r="D1372" s="509"/>
      <c r="E1372" s="509"/>
      <c r="F1372" s="509"/>
      <c r="G1372" s="509"/>
      <c r="H1372" s="509"/>
      <c r="I1372" s="509"/>
      <c r="J1372" s="509"/>
      <c r="K1372" s="509"/>
      <c r="L1372" s="509"/>
      <c r="M1372" s="509"/>
      <c r="N1372" s="509"/>
      <c r="O1372" s="509"/>
      <c r="P1372" s="509"/>
      <c r="Q1372" s="509"/>
      <c r="R1372" s="509"/>
      <c r="S1372" s="509"/>
      <c r="T1372" s="509"/>
      <c r="U1372" s="509"/>
      <c r="V1372" s="509"/>
      <c r="W1372" s="509"/>
      <c r="X1372" s="509"/>
      <c r="Y1372" s="513"/>
      <c r="Z1372" s="513"/>
      <c r="AA1372" s="513"/>
    </row>
    <row r="1373" spans="1:27" s="199" customFormat="1" ht="24">
      <c r="A1373" s="515"/>
      <c r="B1373" s="515"/>
      <c r="C1373" s="515"/>
      <c r="D1373" s="515"/>
      <c r="E1373" s="509"/>
      <c r="F1373" s="516"/>
      <c r="G1373" s="516"/>
      <c r="H1373" s="509"/>
      <c r="I1373" s="509"/>
      <c r="J1373" s="509"/>
      <c r="K1373" s="509"/>
      <c r="L1373" s="509"/>
      <c r="M1373" s="509"/>
      <c r="N1373" s="509"/>
      <c r="O1373" s="509"/>
      <c r="P1373" s="509"/>
      <c r="Q1373" s="509"/>
      <c r="R1373" s="509"/>
      <c r="S1373" s="509"/>
      <c r="T1373" s="509"/>
      <c r="U1373" s="509"/>
      <c r="V1373" s="516"/>
      <c r="W1373" s="509"/>
      <c r="X1373" s="509"/>
      <c r="Y1373" s="513"/>
      <c r="Z1373" s="513"/>
      <c r="AA1373" s="513"/>
    </row>
    <row r="1374" spans="1:27" s="199" customFormat="1" ht="24">
      <c r="A1374" s="510"/>
      <c r="B1374" s="510"/>
      <c r="C1374" s="510"/>
      <c r="D1374" s="510"/>
      <c r="E1374" s="509"/>
      <c r="F1374" s="510"/>
      <c r="G1374" s="510"/>
      <c r="H1374" s="509"/>
      <c r="I1374" s="509"/>
      <c r="J1374" s="509"/>
      <c r="K1374" s="509"/>
      <c r="L1374" s="509"/>
      <c r="M1374" s="509"/>
      <c r="N1374" s="509"/>
      <c r="O1374" s="509"/>
      <c r="P1374" s="509"/>
      <c r="Q1374" s="509"/>
      <c r="R1374" s="509"/>
      <c r="S1374" s="509"/>
      <c r="T1374" s="509"/>
      <c r="U1374" s="509"/>
      <c r="V1374" s="510"/>
      <c r="W1374" s="509"/>
      <c r="X1374" s="509"/>
      <c r="Y1374" s="513"/>
      <c r="Z1374" s="513"/>
      <c r="AA1374" s="513"/>
    </row>
    <row r="1375" spans="1:27" s="199" customFormat="1" ht="24">
      <c r="A1375" s="515"/>
      <c r="B1375" s="515"/>
      <c r="C1375" s="515"/>
      <c r="D1375" s="515"/>
      <c r="E1375" s="509"/>
      <c r="F1375" s="515"/>
      <c r="G1375" s="515"/>
      <c r="H1375" s="509"/>
      <c r="I1375" s="509"/>
      <c r="J1375" s="509"/>
      <c r="K1375" s="509"/>
      <c r="L1375" s="509"/>
      <c r="M1375" s="509"/>
      <c r="N1375" s="509"/>
      <c r="O1375" s="509"/>
      <c r="P1375" s="509"/>
      <c r="Q1375" s="509"/>
      <c r="R1375" s="509"/>
      <c r="S1375" s="509"/>
      <c r="T1375" s="509"/>
      <c r="U1375" s="509"/>
      <c r="V1375" s="515"/>
      <c r="W1375" s="509"/>
      <c r="X1375" s="509"/>
      <c r="Y1375" s="513"/>
      <c r="Z1375" s="513"/>
      <c r="AA1375" s="513"/>
    </row>
    <row r="1376" spans="1:27" s="199" customFormat="1" ht="24">
      <c r="A1376" s="510"/>
      <c r="B1376" s="510"/>
      <c r="C1376" s="515"/>
      <c r="D1376" s="515"/>
      <c r="E1376" s="509"/>
      <c r="F1376" s="510"/>
      <c r="G1376" s="510"/>
      <c r="H1376" s="509"/>
      <c r="I1376" s="509"/>
      <c r="J1376" s="509"/>
      <c r="K1376" s="509"/>
      <c r="L1376" s="509"/>
      <c r="M1376" s="509"/>
      <c r="N1376" s="509"/>
      <c r="O1376" s="509"/>
      <c r="P1376" s="509"/>
      <c r="Q1376" s="509"/>
      <c r="R1376" s="509"/>
      <c r="S1376" s="509"/>
      <c r="T1376" s="509"/>
      <c r="U1376" s="509"/>
      <c r="V1376" s="510"/>
      <c r="W1376" s="509"/>
      <c r="X1376" s="509"/>
      <c r="Y1376" s="513"/>
      <c r="Z1376" s="513"/>
      <c r="AA1376" s="513"/>
    </row>
    <row r="1377" spans="1:27" s="199" customFormat="1" ht="24">
      <c r="A1377" s="510"/>
      <c r="B1377" s="510"/>
      <c r="C1377" s="510"/>
      <c r="D1377" s="510"/>
      <c r="E1377" s="509"/>
      <c r="F1377" s="510"/>
      <c r="G1377" s="510"/>
      <c r="H1377" s="509"/>
      <c r="I1377" s="509"/>
      <c r="J1377" s="509"/>
      <c r="K1377" s="509"/>
      <c r="L1377" s="509"/>
      <c r="M1377" s="509"/>
      <c r="N1377" s="509"/>
      <c r="O1377" s="509"/>
      <c r="P1377" s="509"/>
      <c r="Q1377" s="509"/>
      <c r="R1377" s="509"/>
      <c r="S1377" s="509"/>
      <c r="T1377" s="509"/>
      <c r="U1377" s="509"/>
      <c r="V1377" s="510"/>
      <c r="W1377" s="509"/>
      <c r="X1377" s="509"/>
      <c r="Y1377" s="513"/>
      <c r="Z1377" s="513"/>
      <c r="AA1377" s="513"/>
    </row>
    <row r="1378" spans="1:27" s="199" customFormat="1" ht="24">
      <c r="A1378" s="515"/>
      <c r="B1378" s="515"/>
      <c r="C1378" s="515"/>
      <c r="D1378" s="515"/>
      <c r="E1378" s="509"/>
      <c r="F1378" s="516"/>
      <c r="G1378" s="516"/>
      <c r="H1378" s="509"/>
      <c r="I1378" s="509"/>
      <c r="J1378" s="509"/>
      <c r="K1378" s="509"/>
      <c r="L1378" s="509"/>
      <c r="M1378" s="509"/>
      <c r="N1378" s="509"/>
      <c r="O1378" s="509"/>
      <c r="P1378" s="509"/>
      <c r="Q1378" s="509"/>
      <c r="R1378" s="509"/>
      <c r="S1378" s="509"/>
      <c r="T1378" s="509"/>
      <c r="U1378" s="509"/>
      <c r="V1378" s="516"/>
      <c r="W1378" s="509"/>
      <c r="X1378" s="509"/>
      <c r="Y1378" s="513"/>
      <c r="Z1378" s="513"/>
      <c r="AA1378" s="513"/>
    </row>
    <row r="1379" spans="1:27" s="199" customFormat="1" ht="21.95" customHeight="1">
      <c r="A1379" s="510"/>
      <c r="B1379" s="510"/>
      <c r="C1379" s="510"/>
      <c r="D1379" s="510"/>
      <c r="E1379" s="509"/>
      <c r="F1379" s="510"/>
      <c r="G1379" s="510"/>
      <c r="H1379" s="509"/>
      <c r="I1379" s="509"/>
      <c r="J1379" s="509"/>
      <c r="K1379" s="509"/>
      <c r="L1379" s="509"/>
      <c r="M1379" s="509"/>
      <c r="N1379" s="509"/>
      <c r="O1379" s="509"/>
      <c r="P1379" s="509"/>
      <c r="Q1379" s="509"/>
      <c r="R1379" s="509"/>
      <c r="S1379" s="509"/>
      <c r="T1379" s="509"/>
      <c r="U1379" s="509"/>
      <c r="V1379" s="510"/>
      <c r="W1379" s="509"/>
      <c r="X1379" s="509"/>
      <c r="Y1379" s="513"/>
      <c r="Z1379" s="513"/>
      <c r="AA1379" s="513"/>
    </row>
    <row r="1380" spans="1:27" s="199" customFormat="1" ht="24">
      <c r="A1380" s="515"/>
      <c r="B1380" s="515"/>
      <c r="C1380" s="515"/>
      <c r="D1380" s="515"/>
      <c r="E1380" s="509"/>
      <c r="F1380" s="516"/>
      <c r="G1380" s="516"/>
      <c r="H1380" s="509"/>
      <c r="I1380" s="509"/>
      <c r="J1380" s="509"/>
      <c r="K1380" s="509"/>
      <c r="L1380" s="509"/>
      <c r="M1380" s="509"/>
      <c r="N1380" s="509"/>
      <c r="O1380" s="509"/>
      <c r="P1380" s="509"/>
      <c r="Q1380" s="509"/>
      <c r="R1380" s="509"/>
      <c r="S1380" s="509"/>
      <c r="T1380" s="509"/>
      <c r="U1380" s="509"/>
      <c r="V1380" s="516"/>
      <c r="W1380" s="509"/>
      <c r="X1380" s="509"/>
      <c r="Y1380" s="513"/>
      <c r="Z1380" s="513"/>
      <c r="AA1380" s="513"/>
    </row>
    <row r="1381" spans="1:27" s="199" customFormat="1" ht="24">
      <c r="A1381" s="510"/>
      <c r="B1381" s="510"/>
      <c r="C1381" s="515"/>
      <c r="D1381" s="515"/>
      <c r="E1381" s="509"/>
      <c r="F1381" s="510"/>
      <c r="G1381" s="510"/>
      <c r="H1381" s="509"/>
      <c r="I1381" s="509"/>
      <c r="J1381" s="509"/>
      <c r="K1381" s="509"/>
      <c r="L1381" s="509"/>
      <c r="M1381" s="509"/>
      <c r="N1381" s="509"/>
      <c r="O1381" s="509"/>
      <c r="P1381" s="509"/>
      <c r="Q1381" s="509"/>
      <c r="R1381" s="509"/>
      <c r="S1381" s="509"/>
      <c r="T1381" s="509"/>
      <c r="U1381" s="509"/>
      <c r="V1381" s="510"/>
      <c r="W1381" s="509"/>
      <c r="X1381" s="509"/>
      <c r="Y1381" s="513"/>
      <c r="Z1381" s="513"/>
      <c r="AA1381" s="513"/>
    </row>
    <row r="1382" spans="1:27" s="199" customFormat="1" ht="24">
      <c r="A1382" s="510"/>
      <c r="B1382" s="510"/>
      <c r="C1382" s="510"/>
      <c r="D1382" s="510"/>
      <c r="E1382" s="509"/>
      <c r="F1382" s="510"/>
      <c r="G1382" s="510"/>
      <c r="H1382" s="509"/>
      <c r="I1382" s="509"/>
      <c r="J1382" s="509"/>
      <c r="K1382" s="509"/>
      <c r="L1382" s="509"/>
      <c r="M1382" s="509"/>
      <c r="N1382" s="509"/>
      <c r="O1382" s="509"/>
      <c r="P1382" s="509"/>
      <c r="Q1382" s="509"/>
      <c r="R1382" s="509"/>
      <c r="S1382" s="509"/>
      <c r="T1382" s="509"/>
      <c r="U1382" s="509"/>
      <c r="V1382" s="510"/>
      <c r="W1382" s="509"/>
      <c r="X1382" s="509"/>
      <c r="Y1382" s="513"/>
      <c r="Z1382" s="513"/>
      <c r="AA1382" s="513"/>
    </row>
    <row r="1383" spans="1:27" s="199" customFormat="1" ht="24">
      <c r="A1383" s="515"/>
      <c r="B1383" s="515"/>
      <c r="C1383" s="515"/>
      <c r="D1383" s="515"/>
      <c r="E1383" s="509"/>
      <c r="F1383" s="516"/>
      <c r="G1383" s="516"/>
      <c r="H1383" s="509"/>
      <c r="I1383" s="509"/>
      <c r="J1383" s="509"/>
      <c r="K1383" s="509"/>
      <c r="L1383" s="509"/>
      <c r="M1383" s="509"/>
      <c r="N1383" s="509"/>
      <c r="O1383" s="509"/>
      <c r="P1383" s="509"/>
      <c r="Q1383" s="509"/>
      <c r="R1383" s="509"/>
      <c r="S1383" s="509"/>
      <c r="T1383" s="509"/>
      <c r="U1383" s="509"/>
      <c r="V1383" s="516"/>
      <c r="W1383" s="509"/>
      <c r="X1383" s="509"/>
      <c r="Y1383" s="513"/>
      <c r="Z1383" s="513"/>
      <c r="AA1383" s="513"/>
    </row>
    <row r="1384" spans="1:27" s="199" customFormat="1" ht="24">
      <c r="A1384" s="510"/>
      <c r="B1384" s="510"/>
      <c r="C1384" s="515"/>
      <c r="D1384" s="515"/>
      <c r="E1384" s="509"/>
      <c r="F1384" s="510"/>
      <c r="G1384" s="510"/>
      <c r="H1384" s="509"/>
      <c r="I1384" s="509"/>
      <c r="J1384" s="509"/>
      <c r="K1384" s="509"/>
      <c r="L1384" s="509"/>
      <c r="M1384" s="509"/>
      <c r="N1384" s="509"/>
      <c r="O1384" s="509"/>
      <c r="P1384" s="509"/>
      <c r="Q1384" s="509"/>
      <c r="R1384" s="509"/>
      <c r="S1384" s="509"/>
      <c r="T1384" s="509"/>
      <c r="U1384" s="509"/>
      <c r="V1384" s="510"/>
      <c r="W1384" s="509"/>
      <c r="X1384" s="509"/>
      <c r="Y1384" s="513"/>
      <c r="Z1384" s="513"/>
      <c r="AA1384" s="513"/>
    </row>
    <row r="1385" spans="1:27" s="199" customFormat="1" ht="24">
      <c r="A1385" s="510"/>
      <c r="B1385" s="510"/>
      <c r="C1385" s="510"/>
      <c r="D1385" s="510"/>
      <c r="E1385" s="509"/>
      <c r="F1385" s="510"/>
      <c r="G1385" s="510"/>
      <c r="H1385" s="509"/>
      <c r="I1385" s="509"/>
      <c r="J1385" s="509"/>
      <c r="K1385" s="509"/>
      <c r="L1385" s="509"/>
      <c r="M1385" s="509"/>
      <c r="N1385" s="509"/>
      <c r="O1385" s="509"/>
      <c r="P1385" s="509"/>
      <c r="Q1385" s="509"/>
      <c r="R1385" s="509"/>
      <c r="S1385" s="509"/>
      <c r="T1385" s="509"/>
      <c r="U1385" s="509"/>
      <c r="V1385" s="510"/>
      <c r="W1385" s="509"/>
      <c r="X1385" s="509"/>
      <c r="Y1385" s="513"/>
      <c r="Z1385" s="513"/>
      <c r="AA1385" s="513"/>
    </row>
    <row r="1386" spans="1:27" s="199" customFormat="1" ht="24">
      <c r="A1386" s="515"/>
      <c r="B1386" s="515"/>
      <c r="C1386" s="515"/>
      <c r="D1386" s="515"/>
      <c r="E1386" s="509"/>
      <c r="F1386" s="516"/>
      <c r="G1386" s="516"/>
      <c r="H1386" s="509"/>
      <c r="I1386" s="509"/>
      <c r="J1386" s="509"/>
      <c r="K1386" s="509"/>
      <c r="L1386" s="509"/>
      <c r="M1386" s="509"/>
      <c r="N1386" s="509"/>
      <c r="O1386" s="509"/>
      <c r="P1386" s="509"/>
      <c r="Q1386" s="509"/>
      <c r="R1386" s="509"/>
      <c r="S1386" s="509"/>
      <c r="T1386" s="509"/>
      <c r="U1386" s="509"/>
      <c r="V1386" s="516"/>
      <c r="W1386" s="509"/>
      <c r="X1386" s="509"/>
      <c r="Y1386" s="513"/>
      <c r="Z1386" s="513"/>
      <c r="AA1386" s="513"/>
    </row>
    <row r="1387" spans="1:27" s="199" customFormat="1" ht="24">
      <c r="A1387" s="510"/>
      <c r="B1387" s="510"/>
      <c r="C1387" s="510"/>
      <c r="D1387" s="510"/>
      <c r="E1387" s="510"/>
      <c r="F1387" s="510"/>
      <c r="G1387" s="510"/>
      <c r="H1387" s="509"/>
      <c r="I1387" s="509"/>
      <c r="J1387" s="509"/>
      <c r="K1387" s="509"/>
      <c r="L1387" s="509"/>
      <c r="M1387" s="509"/>
      <c r="N1387" s="509"/>
      <c r="O1387" s="509"/>
      <c r="P1387" s="509"/>
      <c r="Q1387" s="509"/>
      <c r="R1387" s="509"/>
      <c r="S1387" s="509"/>
      <c r="T1387" s="509"/>
      <c r="U1387" s="509"/>
      <c r="V1387" s="509"/>
      <c r="W1387" s="509"/>
      <c r="X1387" s="509"/>
      <c r="Y1387" s="513"/>
      <c r="Z1387" s="513"/>
      <c r="AA1387" s="513"/>
    </row>
    <row r="1388" spans="1:27" s="199" customFormat="1" ht="24">
      <c r="A1388" s="448"/>
      <c r="B1388" s="509"/>
      <c r="C1388" s="509"/>
      <c r="D1388" s="509"/>
      <c r="E1388" s="509"/>
      <c r="F1388" s="509"/>
      <c r="G1388" s="509"/>
      <c r="H1388" s="509"/>
      <c r="I1388" s="509"/>
      <c r="J1388" s="509"/>
      <c r="K1388" s="509"/>
      <c r="L1388" s="509"/>
      <c r="M1388" s="509"/>
      <c r="N1388" s="509"/>
      <c r="O1388" s="509"/>
      <c r="P1388" s="509"/>
      <c r="Q1388" s="509"/>
      <c r="R1388" s="509"/>
      <c r="S1388" s="509"/>
      <c r="T1388" s="509"/>
      <c r="U1388" s="509"/>
      <c r="V1388" s="509"/>
      <c r="W1388" s="509"/>
      <c r="X1388" s="509"/>
      <c r="Y1388" s="513"/>
      <c r="Z1388" s="513"/>
      <c r="AA1388" s="513"/>
    </row>
    <row r="1389" spans="1:27" s="199" customFormat="1" ht="15.6" customHeight="1">
      <c r="A1389" s="509"/>
      <c r="B1389" s="509"/>
      <c r="C1389" s="509"/>
      <c r="D1389" s="509"/>
      <c r="E1389" s="509"/>
      <c r="F1389" s="509"/>
      <c r="G1389" s="509"/>
      <c r="H1389" s="509"/>
      <c r="I1389" s="509"/>
      <c r="J1389" s="509"/>
      <c r="K1389" s="509"/>
      <c r="L1389" s="509"/>
      <c r="M1389" s="509"/>
      <c r="N1389" s="509"/>
      <c r="O1389" s="509"/>
      <c r="P1389" s="509"/>
      <c r="Q1389" s="509"/>
      <c r="R1389" s="509"/>
      <c r="S1389" s="509"/>
      <c r="T1389" s="509"/>
      <c r="U1389" s="509"/>
      <c r="V1389" s="509"/>
      <c r="W1389" s="509"/>
      <c r="X1389" s="509"/>
      <c r="Y1389" s="513"/>
      <c r="Z1389" s="513"/>
      <c r="AA1389" s="513"/>
    </row>
    <row r="1390" spans="1:27" s="199" customFormat="1" ht="24">
      <c r="A1390" s="512"/>
      <c r="B1390" s="509"/>
      <c r="C1390" s="509"/>
      <c r="D1390" s="509"/>
      <c r="E1390" s="509"/>
      <c r="F1390" s="509"/>
      <c r="G1390" s="509"/>
      <c r="H1390" s="509"/>
      <c r="I1390" s="509"/>
      <c r="J1390" s="509"/>
      <c r="K1390" s="509"/>
      <c r="L1390" s="509"/>
      <c r="M1390" s="509"/>
      <c r="N1390" s="509"/>
      <c r="O1390" s="509"/>
      <c r="P1390" s="509"/>
      <c r="Q1390" s="509"/>
      <c r="R1390" s="509"/>
      <c r="S1390" s="509"/>
      <c r="T1390" s="509"/>
      <c r="U1390" s="509"/>
      <c r="V1390" s="509"/>
      <c r="W1390" s="509"/>
      <c r="X1390" s="509"/>
      <c r="Y1390" s="513"/>
      <c r="Z1390" s="513"/>
      <c r="AA1390" s="513"/>
    </row>
    <row r="1391" spans="1:27" s="199" customFormat="1" ht="17.649999999999999" customHeight="1">
      <c r="A1391" s="448"/>
      <c r="B1391" s="448"/>
      <c r="C1391" s="448"/>
      <c r="D1391" s="448"/>
      <c r="E1391" s="448"/>
      <c r="F1391" s="509"/>
      <c r="G1391" s="509"/>
      <c r="H1391" s="509"/>
      <c r="I1391" s="509"/>
      <c r="J1391" s="509"/>
      <c r="K1391" s="509"/>
      <c r="L1391" s="509"/>
      <c r="M1391" s="509"/>
      <c r="N1391" s="509"/>
      <c r="O1391" s="509"/>
      <c r="P1391" s="509"/>
      <c r="Q1391" s="509"/>
      <c r="R1391" s="509"/>
      <c r="S1391" s="509"/>
      <c r="T1391" s="509"/>
      <c r="U1391" s="509"/>
      <c r="V1391" s="509"/>
      <c r="W1391" s="509"/>
      <c r="X1391" s="509"/>
      <c r="Y1391" s="513"/>
      <c r="Z1391" s="513"/>
      <c r="AA1391" s="513"/>
    </row>
    <row r="1392" spans="1:27" s="199" customFormat="1" ht="24">
      <c r="A1392" s="510"/>
      <c r="B1392" s="510"/>
      <c r="C1392" s="448"/>
      <c r="D1392" s="448"/>
      <c r="E1392" s="510"/>
      <c r="F1392" s="509"/>
      <c r="G1392" s="509"/>
      <c r="H1392" s="509"/>
      <c r="I1392" s="509"/>
      <c r="J1392" s="509"/>
      <c r="K1392" s="509"/>
      <c r="L1392" s="509"/>
      <c r="M1392" s="509"/>
      <c r="N1392" s="509"/>
      <c r="O1392" s="509"/>
      <c r="P1392" s="509"/>
      <c r="Q1392" s="509"/>
      <c r="R1392" s="509"/>
      <c r="S1392" s="509"/>
      <c r="T1392" s="509"/>
      <c r="U1392" s="509"/>
      <c r="V1392" s="509"/>
      <c r="W1392" s="509"/>
      <c r="X1392" s="509"/>
      <c r="Y1392" s="513"/>
      <c r="Z1392" s="513"/>
      <c r="AA1392" s="513"/>
    </row>
    <row r="1393" spans="1:27" s="199" customFormat="1" ht="24">
      <c r="A1393" s="510"/>
      <c r="B1393" s="510"/>
      <c r="C1393" s="510"/>
      <c r="D1393" s="510"/>
      <c r="E1393" s="510"/>
      <c r="F1393" s="509"/>
      <c r="G1393" s="509"/>
      <c r="H1393" s="509"/>
      <c r="I1393" s="509"/>
      <c r="J1393" s="509"/>
      <c r="K1393" s="509"/>
      <c r="L1393" s="509"/>
      <c r="M1393" s="509"/>
      <c r="N1393" s="509"/>
      <c r="O1393" s="509"/>
      <c r="P1393" s="509"/>
      <c r="Q1393" s="509"/>
      <c r="R1393" s="509"/>
      <c r="S1393" s="509"/>
      <c r="T1393" s="509"/>
      <c r="U1393" s="509"/>
      <c r="V1393" s="509"/>
      <c r="W1393" s="509"/>
      <c r="X1393" s="509"/>
      <c r="Y1393" s="513"/>
      <c r="Z1393" s="513"/>
      <c r="AA1393" s="513"/>
    </row>
    <row r="1394" spans="1:27" s="199" customFormat="1" ht="17.649999999999999" customHeight="1">
      <c r="A1394" s="510"/>
      <c r="B1394" s="510"/>
      <c r="C1394" s="448"/>
      <c r="D1394" s="448"/>
      <c r="E1394" s="448"/>
      <c r="F1394" s="509"/>
      <c r="G1394" s="509"/>
      <c r="H1394" s="509"/>
      <c r="I1394" s="509"/>
      <c r="J1394" s="509"/>
      <c r="K1394" s="509"/>
      <c r="L1394" s="509"/>
      <c r="M1394" s="509"/>
      <c r="N1394" s="509"/>
      <c r="O1394" s="509"/>
      <c r="P1394" s="509"/>
      <c r="Q1394" s="509"/>
      <c r="R1394" s="509"/>
      <c r="S1394" s="509"/>
      <c r="T1394" s="509"/>
      <c r="U1394" s="509"/>
      <c r="V1394" s="509"/>
      <c r="W1394" s="509"/>
      <c r="X1394" s="509"/>
      <c r="Y1394" s="513"/>
      <c r="Z1394" s="513"/>
      <c r="AA1394" s="513"/>
    </row>
    <row r="1395" spans="1:27" s="199" customFormat="1" ht="24">
      <c r="A1395" s="510"/>
      <c r="B1395" s="510"/>
      <c r="C1395" s="512"/>
      <c r="D1395" s="512"/>
      <c r="E1395" s="512"/>
      <c r="F1395" s="509"/>
      <c r="G1395" s="509"/>
      <c r="H1395" s="509"/>
      <c r="I1395" s="509"/>
      <c r="J1395" s="509"/>
      <c r="K1395" s="509"/>
      <c r="L1395" s="509"/>
      <c r="M1395" s="509"/>
      <c r="N1395" s="509"/>
      <c r="O1395" s="509"/>
      <c r="P1395" s="509"/>
      <c r="Q1395" s="509"/>
      <c r="R1395" s="509"/>
      <c r="S1395" s="509"/>
      <c r="T1395" s="509"/>
      <c r="U1395" s="509"/>
      <c r="V1395" s="509"/>
      <c r="W1395" s="509"/>
      <c r="X1395" s="509"/>
      <c r="Y1395" s="513"/>
      <c r="Z1395" s="513"/>
      <c r="AA1395" s="513"/>
    </row>
    <row r="1396" spans="1:27" s="199" customFormat="1" ht="24">
      <c r="A1396" s="510"/>
      <c r="B1396" s="510"/>
      <c r="C1396" s="510"/>
      <c r="D1396" s="510"/>
      <c r="E1396" s="510"/>
      <c r="F1396" s="509"/>
      <c r="G1396" s="509"/>
      <c r="H1396" s="509"/>
      <c r="I1396" s="509"/>
      <c r="J1396" s="509"/>
      <c r="K1396" s="509"/>
      <c r="L1396" s="509"/>
      <c r="M1396" s="509"/>
      <c r="N1396" s="509"/>
      <c r="O1396" s="509"/>
      <c r="P1396" s="509"/>
      <c r="Q1396" s="509"/>
      <c r="R1396" s="509"/>
      <c r="S1396" s="509"/>
      <c r="T1396" s="509"/>
      <c r="U1396" s="509"/>
      <c r="V1396" s="509"/>
      <c r="W1396" s="509"/>
      <c r="X1396" s="509"/>
      <c r="Y1396" s="513"/>
      <c r="Z1396" s="513"/>
      <c r="AA1396" s="513"/>
    </row>
    <row r="1397" spans="1:27" s="199" customFormat="1" ht="17.649999999999999" customHeight="1">
      <c r="A1397" s="448"/>
      <c r="B1397" s="448"/>
      <c r="C1397" s="448"/>
      <c r="D1397" s="448"/>
      <c r="E1397" s="448"/>
      <c r="F1397" s="509"/>
      <c r="G1397" s="509"/>
      <c r="H1397" s="509"/>
      <c r="I1397" s="509"/>
      <c r="J1397" s="509"/>
      <c r="K1397" s="509"/>
      <c r="L1397" s="509"/>
      <c r="M1397" s="509"/>
      <c r="N1397" s="509"/>
      <c r="O1397" s="509"/>
      <c r="P1397" s="509"/>
      <c r="Q1397" s="509"/>
      <c r="R1397" s="509"/>
      <c r="S1397" s="509"/>
      <c r="T1397" s="509"/>
      <c r="U1397" s="509"/>
      <c r="V1397" s="509"/>
      <c r="W1397" s="509"/>
      <c r="X1397" s="509"/>
      <c r="Y1397" s="513"/>
      <c r="Z1397" s="513"/>
      <c r="AA1397" s="513"/>
    </row>
    <row r="1398" spans="1:27" s="199" customFormat="1" ht="24">
      <c r="A1398" s="510"/>
      <c r="B1398" s="510"/>
      <c r="C1398" s="448"/>
      <c r="D1398" s="448"/>
      <c r="E1398" s="510"/>
      <c r="F1398" s="509"/>
      <c r="G1398" s="509"/>
      <c r="H1398" s="509"/>
      <c r="I1398" s="509"/>
      <c r="J1398" s="509"/>
      <c r="K1398" s="509"/>
      <c r="L1398" s="509"/>
      <c r="M1398" s="509"/>
      <c r="N1398" s="509"/>
      <c r="O1398" s="509"/>
      <c r="P1398" s="509"/>
      <c r="Q1398" s="509"/>
      <c r="R1398" s="509"/>
      <c r="S1398" s="509"/>
      <c r="T1398" s="509"/>
      <c r="U1398" s="509"/>
      <c r="V1398" s="509"/>
      <c r="W1398" s="509"/>
      <c r="X1398" s="509"/>
      <c r="Y1398" s="513"/>
      <c r="Z1398" s="513"/>
      <c r="AA1398" s="513"/>
    </row>
    <row r="1399" spans="1:27" s="199" customFormat="1" ht="24">
      <c r="A1399" s="510"/>
      <c r="B1399" s="510"/>
      <c r="C1399" s="510"/>
      <c r="D1399" s="510"/>
      <c r="E1399" s="510"/>
      <c r="F1399" s="509"/>
      <c r="G1399" s="509"/>
      <c r="H1399" s="509"/>
      <c r="I1399" s="509"/>
      <c r="J1399" s="509"/>
      <c r="K1399" s="509"/>
      <c r="L1399" s="509"/>
      <c r="M1399" s="509"/>
      <c r="N1399" s="509"/>
      <c r="O1399" s="509"/>
      <c r="P1399" s="509"/>
      <c r="Q1399" s="509"/>
      <c r="R1399" s="509"/>
      <c r="S1399" s="509"/>
      <c r="T1399" s="509"/>
      <c r="U1399" s="509"/>
      <c r="V1399" s="509"/>
      <c r="W1399" s="509"/>
      <c r="X1399" s="509"/>
      <c r="Y1399" s="513"/>
      <c r="Z1399" s="513"/>
      <c r="AA1399" s="513"/>
    </row>
    <row r="1400" spans="1:27" s="199" customFormat="1" ht="17.649999999999999" customHeight="1">
      <c r="A1400" s="448"/>
      <c r="B1400" s="448"/>
      <c r="C1400" s="448"/>
      <c r="D1400" s="448"/>
      <c r="E1400" s="509"/>
      <c r="F1400" s="509"/>
      <c r="G1400" s="509"/>
      <c r="H1400" s="509"/>
      <c r="I1400" s="509"/>
      <c r="J1400" s="509"/>
      <c r="K1400" s="509"/>
      <c r="L1400" s="509"/>
      <c r="M1400" s="509"/>
      <c r="N1400" s="509"/>
      <c r="O1400" s="509"/>
      <c r="P1400" s="509"/>
      <c r="Q1400" s="509"/>
      <c r="R1400" s="509"/>
      <c r="S1400" s="509"/>
      <c r="T1400" s="509"/>
      <c r="U1400" s="509"/>
      <c r="V1400" s="509"/>
      <c r="W1400" s="448"/>
      <c r="X1400" s="509"/>
      <c r="Y1400" s="513"/>
      <c r="Z1400" s="513"/>
      <c r="AA1400" s="513"/>
    </row>
    <row r="1401" spans="1:27" s="199" customFormat="1" ht="24">
      <c r="A1401" s="510"/>
      <c r="B1401" s="510"/>
      <c r="C1401" s="448"/>
      <c r="D1401" s="448"/>
      <c r="E1401" s="509"/>
      <c r="F1401" s="509"/>
      <c r="G1401" s="509"/>
      <c r="H1401" s="509"/>
      <c r="I1401" s="509"/>
      <c r="J1401" s="509"/>
      <c r="K1401" s="509"/>
      <c r="L1401" s="509"/>
      <c r="M1401" s="509"/>
      <c r="N1401" s="509"/>
      <c r="O1401" s="509"/>
      <c r="P1401" s="509"/>
      <c r="Q1401" s="509"/>
      <c r="R1401" s="509"/>
      <c r="S1401" s="509"/>
      <c r="T1401" s="509"/>
      <c r="U1401" s="509"/>
      <c r="V1401" s="509"/>
      <c r="W1401" s="510"/>
      <c r="X1401" s="509"/>
      <c r="Y1401" s="513"/>
      <c r="Z1401" s="513"/>
      <c r="AA1401" s="513"/>
    </row>
    <row r="1402" spans="1:27" s="199" customFormat="1" ht="24">
      <c r="A1402" s="510"/>
      <c r="B1402" s="510"/>
      <c r="C1402" s="448"/>
      <c r="D1402" s="448"/>
      <c r="E1402" s="509"/>
      <c r="F1402" s="509"/>
      <c r="G1402" s="509"/>
      <c r="H1402" s="509"/>
      <c r="I1402" s="509"/>
      <c r="J1402" s="509"/>
      <c r="K1402" s="509"/>
      <c r="L1402" s="509"/>
      <c r="M1402" s="509"/>
      <c r="N1402" s="509"/>
      <c r="O1402" s="509"/>
      <c r="P1402" s="509"/>
      <c r="Q1402" s="509"/>
      <c r="R1402" s="509"/>
      <c r="S1402" s="509"/>
      <c r="T1402" s="509"/>
      <c r="U1402" s="509"/>
      <c r="V1402" s="509"/>
      <c r="W1402" s="510"/>
      <c r="X1402" s="509"/>
      <c r="Y1402" s="513"/>
      <c r="Z1402" s="513"/>
      <c r="AA1402" s="513"/>
    </row>
    <row r="1403" spans="1:27" s="199" customFormat="1" ht="24">
      <c r="A1403" s="510"/>
      <c r="B1403" s="510"/>
      <c r="C1403" s="510"/>
      <c r="D1403" s="510"/>
      <c r="E1403" s="509"/>
      <c r="F1403" s="509"/>
      <c r="G1403" s="509"/>
      <c r="H1403" s="509"/>
      <c r="I1403" s="509"/>
      <c r="J1403" s="509"/>
      <c r="K1403" s="509"/>
      <c r="L1403" s="509"/>
      <c r="M1403" s="509"/>
      <c r="N1403" s="509"/>
      <c r="O1403" s="509"/>
      <c r="P1403" s="509"/>
      <c r="Q1403" s="509"/>
      <c r="R1403" s="509"/>
      <c r="S1403" s="509"/>
      <c r="T1403" s="509"/>
      <c r="U1403" s="509"/>
      <c r="V1403" s="509"/>
      <c r="W1403" s="510"/>
      <c r="X1403" s="509"/>
      <c r="Y1403" s="513"/>
      <c r="Z1403" s="513"/>
      <c r="AA1403" s="513"/>
    </row>
    <row r="1404" spans="1:27" s="199" customFormat="1" ht="17.649999999999999" customHeight="1">
      <c r="A1404" s="448"/>
      <c r="B1404" s="448"/>
      <c r="C1404" s="448"/>
      <c r="D1404" s="448"/>
      <c r="E1404" s="509"/>
      <c r="F1404" s="509"/>
      <c r="G1404" s="509"/>
      <c r="H1404" s="509"/>
      <c r="I1404" s="509"/>
      <c r="J1404" s="509"/>
      <c r="K1404" s="509"/>
      <c r="L1404" s="509"/>
      <c r="M1404" s="509"/>
      <c r="N1404" s="509"/>
      <c r="O1404" s="509"/>
      <c r="P1404" s="509"/>
      <c r="Q1404" s="509"/>
      <c r="R1404" s="509"/>
      <c r="S1404" s="509"/>
      <c r="T1404" s="509"/>
      <c r="U1404" s="509"/>
      <c r="V1404" s="509"/>
      <c r="W1404" s="448"/>
      <c r="X1404" s="509"/>
      <c r="Y1404" s="513"/>
      <c r="Z1404" s="513"/>
      <c r="AA1404" s="513"/>
    </row>
    <row r="1405" spans="1:27" s="199" customFormat="1" ht="24">
      <c r="A1405" s="510"/>
      <c r="B1405" s="510"/>
      <c r="C1405" s="448"/>
      <c r="D1405" s="448"/>
      <c r="E1405" s="510"/>
      <c r="F1405" s="509"/>
      <c r="G1405" s="509"/>
      <c r="H1405" s="509"/>
      <c r="I1405" s="509"/>
      <c r="J1405" s="509"/>
      <c r="K1405" s="509"/>
      <c r="L1405" s="509"/>
      <c r="M1405" s="509"/>
      <c r="N1405" s="509"/>
      <c r="O1405" s="509"/>
      <c r="P1405" s="509"/>
      <c r="Q1405" s="509"/>
      <c r="R1405" s="509"/>
      <c r="S1405" s="509"/>
      <c r="T1405" s="509"/>
      <c r="U1405" s="509"/>
      <c r="V1405" s="509"/>
      <c r="W1405" s="509"/>
      <c r="X1405" s="509"/>
      <c r="Y1405" s="513"/>
      <c r="Z1405" s="513"/>
      <c r="AA1405" s="513"/>
    </row>
    <row r="1406" spans="1:27" s="199" customFormat="1" ht="24">
      <c r="A1406" s="510"/>
      <c r="B1406" s="510"/>
      <c r="C1406" s="510"/>
      <c r="D1406" s="510"/>
      <c r="E1406" s="510"/>
      <c r="F1406" s="509"/>
      <c r="G1406" s="509"/>
      <c r="H1406" s="509"/>
      <c r="I1406" s="509"/>
      <c r="J1406" s="509"/>
      <c r="K1406" s="509"/>
      <c r="L1406" s="509"/>
      <c r="M1406" s="509"/>
      <c r="N1406" s="509"/>
      <c r="O1406" s="509"/>
      <c r="P1406" s="509"/>
      <c r="Q1406" s="509"/>
      <c r="R1406" s="509"/>
      <c r="S1406" s="509"/>
      <c r="T1406" s="509"/>
      <c r="U1406" s="509"/>
      <c r="V1406" s="509"/>
      <c r="W1406" s="509"/>
      <c r="X1406" s="509"/>
      <c r="Y1406" s="513"/>
      <c r="Z1406" s="513"/>
      <c r="AA1406" s="513"/>
    </row>
  </sheetData>
  <mergeCells count="1716">
    <mergeCell ref="X1148:Z1149"/>
    <mergeCell ref="B1150:W1151"/>
    <mergeCell ref="X1150:Z1151"/>
    <mergeCell ref="X1167:Z1168"/>
    <mergeCell ref="A1172:A1173"/>
    <mergeCell ref="B1172:W1173"/>
    <mergeCell ref="X1172:Z1173"/>
    <mergeCell ref="A1174:A1175"/>
    <mergeCell ref="B1174:W1175"/>
    <mergeCell ref="X1174:Z1175"/>
    <mergeCell ref="X884:Z885"/>
    <mergeCell ref="A888:A889"/>
    <mergeCell ref="B888:W889"/>
    <mergeCell ref="X888:Z889"/>
    <mergeCell ref="A890:A891"/>
    <mergeCell ref="B890:W891"/>
    <mergeCell ref="X890:Z891"/>
    <mergeCell ref="X676:Z677"/>
    <mergeCell ref="B676:W677"/>
    <mergeCell ref="M710:O710"/>
    <mergeCell ref="A1176:A1177"/>
    <mergeCell ref="B1176:W1177"/>
    <mergeCell ref="X1176:Z1177"/>
    <mergeCell ref="B1178:W1179"/>
    <mergeCell ref="X1178:Z1179"/>
    <mergeCell ref="A1180:A1181"/>
    <mergeCell ref="B1180:W1181"/>
    <mergeCell ref="X1180:Z1181"/>
    <mergeCell ref="B1156:W1157"/>
    <mergeCell ref="X1156:Z1157"/>
    <mergeCell ref="A1152:A1153"/>
    <mergeCell ref="B1152:W1153"/>
    <mergeCell ref="X1152:Z1153"/>
    <mergeCell ref="B1154:W1155"/>
    <mergeCell ref="X1154:Z1155"/>
    <mergeCell ref="A1144:A1145"/>
    <mergeCell ref="B1144:W1145"/>
    <mergeCell ref="X1144:Z1145"/>
    <mergeCell ref="A1146:A1147"/>
    <mergeCell ref="B1146:W1147"/>
    <mergeCell ref="X1146:Z1147"/>
    <mergeCell ref="B1148:W1149"/>
    <mergeCell ref="B1129:W1130"/>
    <mergeCell ref="X1129:Z1130"/>
    <mergeCell ref="B1131:W1132"/>
    <mergeCell ref="X1131:Z1132"/>
    <mergeCell ref="B1133:W1134"/>
    <mergeCell ref="X1133:Z1134"/>
    <mergeCell ref="B1135:W1136"/>
    <mergeCell ref="X1135:Z1136"/>
    <mergeCell ref="B1137:W1138"/>
    <mergeCell ref="X1137:Z1138"/>
    <mergeCell ref="B1141:W1142"/>
    <mergeCell ref="X1141:Z1142"/>
    <mergeCell ref="A1139:A1140"/>
    <mergeCell ref="B1139:W1140"/>
    <mergeCell ref="A1129:A1130"/>
    <mergeCell ref="A1131:A1132"/>
    <mergeCell ref="A1133:A1134"/>
    <mergeCell ref="A1135:A1136"/>
    <mergeCell ref="A1137:A1138"/>
    <mergeCell ref="A1141:A1142"/>
    <mergeCell ref="X1139:Z1140"/>
    <mergeCell ref="X614:Z615"/>
    <mergeCell ref="B614:W615"/>
    <mergeCell ref="C616:W617"/>
    <mergeCell ref="C618:W619"/>
    <mergeCell ref="C620:W621"/>
    <mergeCell ref="C622:W623"/>
    <mergeCell ref="B624:W625"/>
    <mergeCell ref="A651:A652"/>
    <mergeCell ref="B651:W652"/>
    <mergeCell ref="X651:Z652"/>
    <mergeCell ref="A653:Z653"/>
    <mergeCell ref="A654:A655"/>
    <mergeCell ref="B654:W655"/>
    <mergeCell ref="X654:Z655"/>
    <mergeCell ref="A647:A648"/>
    <mergeCell ref="B647:W648"/>
    <mergeCell ref="X647:Z648"/>
    <mergeCell ref="A649:A650"/>
    <mergeCell ref="B649:W650"/>
    <mergeCell ref="X649:Z650"/>
    <mergeCell ref="A501:A502"/>
    <mergeCell ref="B501:W502"/>
    <mergeCell ref="X501:Z502"/>
    <mergeCell ref="A521:A522"/>
    <mergeCell ref="B521:W522"/>
    <mergeCell ref="X521:Z522"/>
    <mergeCell ref="P13:Q14"/>
    <mergeCell ref="R13:S14"/>
    <mergeCell ref="I51:Q51"/>
    <mergeCell ref="C53:F53"/>
    <mergeCell ref="G53:L53"/>
    <mergeCell ref="C55:F55"/>
    <mergeCell ref="G55:V55"/>
    <mergeCell ref="C56:F56"/>
    <mergeCell ref="G56:L56"/>
    <mergeCell ref="M56:P56"/>
    <mergeCell ref="Q56:T56"/>
    <mergeCell ref="U56:V56"/>
    <mergeCell ref="A27:R29"/>
    <mergeCell ref="S27:AA29"/>
    <mergeCell ref="A32:AA32"/>
    <mergeCell ref="A33:AA33"/>
    <mergeCell ref="A267:A268"/>
    <mergeCell ref="U47:AA47"/>
    <mergeCell ref="A48:A57"/>
    <mergeCell ref="U59:AA59"/>
    <mergeCell ref="A60:A62"/>
    <mergeCell ref="B60:W60"/>
    <mergeCell ref="X60:Z62"/>
    <mergeCell ref="B62:W62"/>
    <mergeCell ref="B48:W49"/>
    <mergeCell ref="X48:Z57"/>
    <mergeCell ref="A1:AA1"/>
    <mergeCell ref="A2:AA2"/>
    <mergeCell ref="A4:G4"/>
    <mergeCell ref="A5:J6"/>
    <mergeCell ref="K5:AA6"/>
    <mergeCell ref="A8:F9"/>
    <mergeCell ref="G8:AA9"/>
    <mergeCell ref="C17:G19"/>
    <mergeCell ref="H17:AA19"/>
    <mergeCell ref="C20:G22"/>
    <mergeCell ref="H20:N20"/>
    <mergeCell ref="H21:AA22"/>
    <mergeCell ref="C23:G25"/>
    <mergeCell ref="K23:Q25"/>
    <mergeCell ref="U23:AA25"/>
    <mergeCell ref="H24:J24"/>
    <mergeCell ref="R24:T24"/>
    <mergeCell ref="T13:U14"/>
    <mergeCell ref="V13:W14"/>
    <mergeCell ref="X13:Y14"/>
    <mergeCell ref="Z13:AA14"/>
    <mergeCell ref="C14:G14"/>
    <mergeCell ref="C15:G16"/>
    <mergeCell ref="H15:AA16"/>
    <mergeCell ref="A10:F11"/>
    <mergeCell ref="G10:AA11"/>
    <mergeCell ref="A13:B25"/>
    <mergeCell ref="C13:G13"/>
    <mergeCell ref="H13:I14"/>
    <mergeCell ref="J13:K14"/>
    <mergeCell ref="L13:M14"/>
    <mergeCell ref="N13:O14"/>
    <mergeCell ref="C50:F50"/>
    <mergeCell ref="G50:L50"/>
    <mergeCell ref="A63:A69"/>
    <mergeCell ref="B63:W64"/>
    <mergeCell ref="X63:Z66"/>
    <mergeCell ref="D67:W67"/>
    <mergeCell ref="X67:Z67"/>
    <mergeCell ref="A91:A95"/>
    <mergeCell ref="B91:W91"/>
    <mergeCell ref="X91:Z95"/>
    <mergeCell ref="B92:W92"/>
    <mergeCell ref="B93:W93"/>
    <mergeCell ref="B94:W94"/>
    <mergeCell ref="B95:W95"/>
    <mergeCell ref="A84:A86"/>
    <mergeCell ref="B84:W85"/>
    <mergeCell ref="X84:Z86"/>
    <mergeCell ref="B86:W86"/>
    <mergeCell ref="A87:A88"/>
    <mergeCell ref="B87:W88"/>
    <mergeCell ref="X87:Z88"/>
    <mergeCell ref="A75:A76"/>
    <mergeCell ref="B75:W76"/>
    <mergeCell ref="X75:Z76"/>
    <mergeCell ref="A82:A83"/>
    <mergeCell ref="B82:W83"/>
    <mergeCell ref="X82:Z83"/>
    <mergeCell ref="D68:W68"/>
    <mergeCell ref="X68:Z68"/>
    <mergeCell ref="D69:W69"/>
    <mergeCell ref="X69:Z69"/>
    <mergeCell ref="A72:A74"/>
    <mergeCell ref="B72:W72"/>
    <mergeCell ref="A114:A115"/>
    <mergeCell ref="B114:W115"/>
    <mergeCell ref="X114:Z115"/>
    <mergeCell ref="A118:A119"/>
    <mergeCell ref="B118:W119"/>
    <mergeCell ref="X118:Z119"/>
    <mergeCell ref="A104:A105"/>
    <mergeCell ref="B104:W105"/>
    <mergeCell ref="X104:Z105"/>
    <mergeCell ref="A110:A113"/>
    <mergeCell ref="B110:W111"/>
    <mergeCell ref="X110:Z113"/>
    <mergeCell ref="B112:W112"/>
    <mergeCell ref="B113:W113"/>
    <mergeCell ref="A96:A97"/>
    <mergeCell ref="B96:W97"/>
    <mergeCell ref="X96:Z97"/>
    <mergeCell ref="A100:A101"/>
    <mergeCell ref="B100:W101"/>
    <mergeCell ref="X100:Z101"/>
    <mergeCell ref="X72:Z74"/>
    <mergeCell ref="B73:W74"/>
    <mergeCell ref="A79:Z79"/>
    <mergeCell ref="A107:Z107"/>
    <mergeCell ref="B78:W78"/>
    <mergeCell ref="X78:Z78"/>
    <mergeCell ref="B77:W77"/>
    <mergeCell ref="X77:Z77"/>
    <mergeCell ref="A98:A99"/>
    <mergeCell ref="B98:W99"/>
    <mergeCell ref="X98:Z99"/>
    <mergeCell ref="D132:W132"/>
    <mergeCell ref="X132:Z132"/>
    <mergeCell ref="A133:A134"/>
    <mergeCell ref="B133:W134"/>
    <mergeCell ref="X133:Z134"/>
    <mergeCell ref="A135:A138"/>
    <mergeCell ref="D137:W137"/>
    <mergeCell ref="X137:Z137"/>
    <mergeCell ref="D138:W138"/>
    <mergeCell ref="D129:W129"/>
    <mergeCell ref="X129:Z129"/>
    <mergeCell ref="D130:W130"/>
    <mergeCell ref="X130:Z130"/>
    <mergeCell ref="D131:W131"/>
    <mergeCell ref="X131:Z131"/>
    <mergeCell ref="U123:AA123"/>
    <mergeCell ref="A124:A132"/>
    <mergeCell ref="B124:W125"/>
    <mergeCell ref="X124:Z125"/>
    <mergeCell ref="D126:W126"/>
    <mergeCell ref="X126:Z126"/>
    <mergeCell ref="D127:W127"/>
    <mergeCell ref="X127:Z127"/>
    <mergeCell ref="D128:W128"/>
    <mergeCell ref="X128:Z128"/>
    <mergeCell ref="B135:W136"/>
    <mergeCell ref="X135:Z136"/>
    <mergeCell ref="A143:A144"/>
    <mergeCell ref="B143:W144"/>
    <mergeCell ref="X143:Z144"/>
    <mergeCell ref="A145:A146"/>
    <mergeCell ref="B145:W146"/>
    <mergeCell ref="X145:Z146"/>
    <mergeCell ref="A139:A140"/>
    <mergeCell ref="B139:W140"/>
    <mergeCell ref="X139:Z140"/>
    <mergeCell ref="A141:A142"/>
    <mergeCell ref="B141:W142"/>
    <mergeCell ref="X141:Z142"/>
    <mergeCell ref="X138:Z138"/>
    <mergeCell ref="A153:A154"/>
    <mergeCell ref="B153:W154"/>
    <mergeCell ref="X153:Z154"/>
    <mergeCell ref="A161:A162"/>
    <mergeCell ref="A147:A148"/>
    <mergeCell ref="B147:W148"/>
    <mergeCell ref="X147:Z148"/>
    <mergeCell ref="U150:AA150"/>
    <mergeCell ref="A151:A152"/>
    <mergeCell ref="B151:W152"/>
    <mergeCell ref="X151:Z152"/>
    <mergeCell ref="B161:W162"/>
    <mergeCell ref="X161:Z162"/>
    <mergeCell ref="A172:A173"/>
    <mergeCell ref="B172:W173"/>
    <mergeCell ref="X172:Z173"/>
    <mergeCell ref="A176:A177"/>
    <mergeCell ref="B176:W177"/>
    <mergeCell ref="X176:Z177"/>
    <mergeCell ref="A165:A169"/>
    <mergeCell ref="B165:W166"/>
    <mergeCell ref="X165:Z169"/>
    <mergeCell ref="B168:W168"/>
    <mergeCell ref="B169:W169"/>
    <mergeCell ref="A194:A195"/>
    <mergeCell ref="B194:W195"/>
    <mergeCell ref="X194:Z195"/>
    <mergeCell ref="A196:A197"/>
    <mergeCell ref="B196:W197"/>
    <mergeCell ref="X196:Z197"/>
    <mergeCell ref="A186:A187"/>
    <mergeCell ref="B186:W187"/>
    <mergeCell ref="X186:Z187"/>
    <mergeCell ref="A190:A191"/>
    <mergeCell ref="B190:W191"/>
    <mergeCell ref="X190:Z191"/>
    <mergeCell ref="A180:A181"/>
    <mergeCell ref="B180:W181"/>
    <mergeCell ref="X180:Z181"/>
    <mergeCell ref="A184:A185"/>
    <mergeCell ref="B184:W185"/>
    <mergeCell ref="X184:Z185"/>
    <mergeCell ref="A178:A179"/>
    <mergeCell ref="B178:W179"/>
    <mergeCell ref="X178:Z179"/>
    <mergeCell ref="A216:A217"/>
    <mergeCell ref="B216:W217"/>
    <mergeCell ref="X216:Z217"/>
    <mergeCell ref="A218:A219"/>
    <mergeCell ref="B218:W219"/>
    <mergeCell ref="X218:Z219"/>
    <mergeCell ref="A210:A211"/>
    <mergeCell ref="B210:W211"/>
    <mergeCell ref="X210:Z211"/>
    <mergeCell ref="A214:A215"/>
    <mergeCell ref="B214:W215"/>
    <mergeCell ref="X214:Z215"/>
    <mergeCell ref="A200:A201"/>
    <mergeCell ref="B200:W201"/>
    <mergeCell ref="X200:Z201"/>
    <mergeCell ref="A204:A205"/>
    <mergeCell ref="B204:W205"/>
    <mergeCell ref="X204:Z205"/>
    <mergeCell ref="A206:A207"/>
    <mergeCell ref="B206:W207"/>
    <mergeCell ref="X206:Z207"/>
    <mergeCell ref="D226:W226"/>
    <mergeCell ref="X226:Z226"/>
    <mergeCell ref="A229:A230"/>
    <mergeCell ref="B229:W230"/>
    <mergeCell ref="X229:Z230"/>
    <mergeCell ref="A231:A232"/>
    <mergeCell ref="B231:W232"/>
    <mergeCell ref="X231:Z232"/>
    <mergeCell ref="A220:A226"/>
    <mergeCell ref="B220:W221"/>
    <mergeCell ref="X220:Z221"/>
    <mergeCell ref="D222:W222"/>
    <mergeCell ref="X222:Z222"/>
    <mergeCell ref="D223:W223"/>
    <mergeCell ref="D224:W224"/>
    <mergeCell ref="X224:Z224"/>
    <mergeCell ref="D225:W225"/>
    <mergeCell ref="X225:Z225"/>
    <mergeCell ref="A243:A244"/>
    <mergeCell ref="B243:W244"/>
    <mergeCell ref="X243:Z244"/>
    <mergeCell ref="A245:A246"/>
    <mergeCell ref="B245:W246"/>
    <mergeCell ref="X245:Z246"/>
    <mergeCell ref="D239:W239"/>
    <mergeCell ref="X239:Z239"/>
    <mergeCell ref="C240:W240"/>
    <mergeCell ref="A241:A242"/>
    <mergeCell ref="B241:W242"/>
    <mergeCell ref="X241:Z242"/>
    <mergeCell ref="A233:A240"/>
    <mergeCell ref="B233:W234"/>
    <mergeCell ref="X233:Z234"/>
    <mergeCell ref="D235:W235"/>
    <mergeCell ref="X235:Z235"/>
    <mergeCell ref="D236:W236"/>
    <mergeCell ref="D237:W237"/>
    <mergeCell ref="X237:Z237"/>
    <mergeCell ref="D238:W238"/>
    <mergeCell ref="X238:Z238"/>
    <mergeCell ref="A261:A262"/>
    <mergeCell ref="B261:W262"/>
    <mergeCell ref="X261:Z262"/>
    <mergeCell ref="A263:A264"/>
    <mergeCell ref="B263:W264"/>
    <mergeCell ref="X263:Z264"/>
    <mergeCell ref="A255:A256"/>
    <mergeCell ref="B255:W256"/>
    <mergeCell ref="X255:Z256"/>
    <mergeCell ref="A259:A260"/>
    <mergeCell ref="B259:W260"/>
    <mergeCell ref="X259:Z260"/>
    <mergeCell ref="A249:A250"/>
    <mergeCell ref="B249:W250"/>
    <mergeCell ref="X249:Z250"/>
    <mergeCell ref="A253:A254"/>
    <mergeCell ref="B253:W254"/>
    <mergeCell ref="X253:Z254"/>
    <mergeCell ref="A275:A276"/>
    <mergeCell ref="B275:W276"/>
    <mergeCell ref="X275:Z276"/>
    <mergeCell ref="A277:A278"/>
    <mergeCell ref="B277:W278"/>
    <mergeCell ref="X277:Z278"/>
    <mergeCell ref="A265:A266"/>
    <mergeCell ref="B265:W266"/>
    <mergeCell ref="X265:Z266"/>
    <mergeCell ref="A273:A274"/>
    <mergeCell ref="B273:W274"/>
    <mergeCell ref="X273:Z274"/>
    <mergeCell ref="B267:W268"/>
    <mergeCell ref="X267:Z268"/>
    <mergeCell ref="X269:Z270"/>
    <mergeCell ref="A269:A270"/>
    <mergeCell ref="B269:W270"/>
    <mergeCell ref="A271:A272"/>
    <mergeCell ref="B271:W272"/>
    <mergeCell ref="X271:Z272"/>
    <mergeCell ref="A289:A290"/>
    <mergeCell ref="B289:W290"/>
    <mergeCell ref="X289:Z290"/>
    <mergeCell ref="A291:A292"/>
    <mergeCell ref="B291:W292"/>
    <mergeCell ref="X291:Z292"/>
    <mergeCell ref="A285:A286"/>
    <mergeCell ref="B285:W286"/>
    <mergeCell ref="X285:Z286"/>
    <mergeCell ref="A287:A288"/>
    <mergeCell ref="B287:W288"/>
    <mergeCell ref="X287:Z288"/>
    <mergeCell ref="A293:A294"/>
    <mergeCell ref="B293:W294"/>
    <mergeCell ref="X293:Z294"/>
    <mergeCell ref="A279:A280"/>
    <mergeCell ref="B279:W280"/>
    <mergeCell ref="X279:Z280"/>
    <mergeCell ref="A281:A282"/>
    <mergeCell ref="B281:W282"/>
    <mergeCell ref="X281:Z282"/>
    <mergeCell ref="X321:Z322"/>
    <mergeCell ref="A307:A308"/>
    <mergeCell ref="B307:W308"/>
    <mergeCell ref="X307:Z308"/>
    <mergeCell ref="A301:A302"/>
    <mergeCell ref="B301:W302"/>
    <mergeCell ref="X301:Z302"/>
    <mergeCell ref="A303:A304"/>
    <mergeCell ref="B303:W304"/>
    <mergeCell ref="X303:Z304"/>
    <mergeCell ref="A299:A300"/>
    <mergeCell ref="B299:W300"/>
    <mergeCell ref="X299:Z300"/>
    <mergeCell ref="A295:A296"/>
    <mergeCell ref="B295:W296"/>
    <mergeCell ref="X295:Z296"/>
    <mergeCell ref="A297:A298"/>
    <mergeCell ref="B297:W298"/>
    <mergeCell ref="X297:Z298"/>
    <mergeCell ref="A311:A312"/>
    <mergeCell ref="B311:W312"/>
    <mergeCell ref="X311:Z312"/>
    <mergeCell ref="A313:A314"/>
    <mergeCell ref="B313:W314"/>
    <mergeCell ref="X313:Z314"/>
    <mergeCell ref="A317:A318"/>
    <mergeCell ref="B317:W318"/>
    <mergeCell ref="X317:Z318"/>
    <mergeCell ref="A321:A322"/>
    <mergeCell ref="B321:W322"/>
    <mergeCell ref="A353:A354"/>
    <mergeCell ref="B353:W354"/>
    <mergeCell ref="X353:Z354"/>
    <mergeCell ref="A355:A356"/>
    <mergeCell ref="B355:W356"/>
    <mergeCell ref="X355:Z356"/>
    <mergeCell ref="D342:W342"/>
    <mergeCell ref="X342:Z342"/>
    <mergeCell ref="D343:W343"/>
    <mergeCell ref="X343:Z343"/>
    <mergeCell ref="D344:W344"/>
    <mergeCell ref="A351:A352"/>
    <mergeCell ref="B351:W352"/>
    <mergeCell ref="X351:Z352"/>
    <mergeCell ref="D339:W339"/>
    <mergeCell ref="X339:Z339"/>
    <mergeCell ref="D340:W340"/>
    <mergeCell ref="X340:Z340"/>
    <mergeCell ref="D341:W341"/>
    <mergeCell ref="X341:Z341"/>
    <mergeCell ref="A347:A348"/>
    <mergeCell ref="B347:W348"/>
    <mergeCell ref="X347:Z348"/>
    <mergeCell ref="A333:A344"/>
    <mergeCell ref="B333:W333"/>
    <mergeCell ref="X333:Z333"/>
    <mergeCell ref="D334:W334"/>
    <mergeCell ref="X334:Z334"/>
    <mergeCell ref="D335:W335"/>
    <mergeCell ref="X335:Z335"/>
    <mergeCell ref="A357:A358"/>
    <mergeCell ref="B357:W358"/>
    <mergeCell ref="X357:Z358"/>
    <mergeCell ref="A359:A360"/>
    <mergeCell ref="B359:W360"/>
    <mergeCell ref="X359:Z360"/>
    <mergeCell ref="A361:A362"/>
    <mergeCell ref="B361:W362"/>
    <mergeCell ref="X361:Z362"/>
    <mergeCell ref="A363:A364"/>
    <mergeCell ref="B363:W364"/>
    <mergeCell ref="X363:Z364"/>
    <mergeCell ref="A365:A366"/>
    <mergeCell ref="B365:W366"/>
    <mergeCell ref="X365:Z366"/>
    <mergeCell ref="A367:A368"/>
    <mergeCell ref="B367:W368"/>
    <mergeCell ref="A464:A465"/>
    <mergeCell ref="B464:W465"/>
    <mergeCell ref="X464:Z465"/>
    <mergeCell ref="A466:A467"/>
    <mergeCell ref="B466:W467"/>
    <mergeCell ref="X466:Z467"/>
    <mergeCell ref="A462:A463"/>
    <mergeCell ref="B462:W463"/>
    <mergeCell ref="X462:Z463"/>
    <mergeCell ref="A458:A459"/>
    <mergeCell ref="B458:W459"/>
    <mergeCell ref="X458:Z459"/>
    <mergeCell ref="A447:A448"/>
    <mergeCell ref="A451:A457"/>
    <mergeCell ref="A416:A417"/>
    <mergeCell ref="B416:W417"/>
    <mergeCell ref="X416:Z417"/>
    <mergeCell ref="A418:A419"/>
    <mergeCell ref="B418:W419"/>
    <mergeCell ref="X418:Z419"/>
    <mergeCell ref="X445:Z446"/>
    <mergeCell ref="X447:Z448"/>
    <mergeCell ref="B436:W437"/>
    <mergeCell ref="C438:W438"/>
    <mergeCell ref="C439:W439"/>
    <mergeCell ref="C440:W440"/>
    <mergeCell ref="X436:Z437"/>
    <mergeCell ref="A434:A435"/>
    <mergeCell ref="A436:A440"/>
    <mergeCell ref="A441:A442"/>
    <mergeCell ref="A443:A444"/>
    <mergeCell ref="A445:A446"/>
    <mergeCell ref="A482:A483"/>
    <mergeCell ref="B482:W483"/>
    <mergeCell ref="X482:Z483"/>
    <mergeCell ref="A484:A485"/>
    <mergeCell ref="B484:W485"/>
    <mergeCell ref="X484:Z485"/>
    <mergeCell ref="A478:A479"/>
    <mergeCell ref="B478:W479"/>
    <mergeCell ref="X478:Z479"/>
    <mergeCell ref="A480:A481"/>
    <mergeCell ref="B480:W481"/>
    <mergeCell ref="X480:Z481"/>
    <mergeCell ref="A470:A471"/>
    <mergeCell ref="B470:W471"/>
    <mergeCell ref="X470:Z471"/>
    <mergeCell ref="A474:A475"/>
    <mergeCell ref="B474:W475"/>
    <mergeCell ref="X474:Z475"/>
    <mergeCell ref="A496:A497"/>
    <mergeCell ref="B496:W497"/>
    <mergeCell ref="X496:Z497"/>
    <mergeCell ref="A498:A500"/>
    <mergeCell ref="B498:W498"/>
    <mergeCell ref="X498:Z498"/>
    <mergeCell ref="D499:W499"/>
    <mergeCell ref="X499:Z499"/>
    <mergeCell ref="D500:W500"/>
    <mergeCell ref="X500:Z500"/>
    <mergeCell ref="A492:A493"/>
    <mergeCell ref="B492:W493"/>
    <mergeCell ref="X492:Z493"/>
    <mergeCell ref="A494:A495"/>
    <mergeCell ref="B494:W495"/>
    <mergeCell ref="X494:Z495"/>
    <mergeCell ref="A486:A487"/>
    <mergeCell ref="B486:W487"/>
    <mergeCell ref="X486:Z487"/>
    <mergeCell ref="A488:A489"/>
    <mergeCell ref="B488:W489"/>
    <mergeCell ref="X488:Z489"/>
    <mergeCell ref="X561:Z562"/>
    <mergeCell ref="D563:W563"/>
    <mergeCell ref="X563:Z563"/>
    <mergeCell ref="D564:W564"/>
    <mergeCell ref="X564:Z564"/>
    <mergeCell ref="A511:A512"/>
    <mergeCell ref="B511:W512"/>
    <mergeCell ref="X511:Z512"/>
    <mergeCell ref="A513:A514"/>
    <mergeCell ref="B513:W514"/>
    <mergeCell ref="X513:Z514"/>
    <mergeCell ref="A503:A504"/>
    <mergeCell ref="B503:W504"/>
    <mergeCell ref="X503:Z504"/>
    <mergeCell ref="A509:A510"/>
    <mergeCell ref="B509:W510"/>
    <mergeCell ref="X509:Z510"/>
    <mergeCell ref="A505:A506"/>
    <mergeCell ref="B505:W506"/>
    <mergeCell ref="X505:Z506"/>
    <mergeCell ref="A559:A560"/>
    <mergeCell ref="B559:W560"/>
    <mergeCell ref="X559:Z560"/>
    <mergeCell ref="A519:A520"/>
    <mergeCell ref="B519:W520"/>
    <mergeCell ref="X519:Z520"/>
    <mergeCell ref="A515:A516"/>
    <mergeCell ref="B515:W516"/>
    <mergeCell ref="X515:Z516"/>
    <mergeCell ref="A517:A518"/>
    <mergeCell ref="B517:W518"/>
    <mergeCell ref="X517:Z518"/>
    <mergeCell ref="B586:W587"/>
    <mergeCell ref="X586:Z587"/>
    <mergeCell ref="A588:A589"/>
    <mergeCell ref="B588:W589"/>
    <mergeCell ref="X588:Z589"/>
    <mergeCell ref="C537:W537"/>
    <mergeCell ref="X537:Z537"/>
    <mergeCell ref="C538:W538"/>
    <mergeCell ref="X538:Z538"/>
    <mergeCell ref="C539:W539"/>
    <mergeCell ref="X539:Z539"/>
    <mergeCell ref="C540:W540"/>
    <mergeCell ref="B580:W580"/>
    <mergeCell ref="A581:A585"/>
    <mergeCell ref="B581:W581"/>
    <mergeCell ref="X581:Z585"/>
    <mergeCell ref="C582:W582"/>
    <mergeCell ref="C583:W583"/>
    <mergeCell ref="C584:W584"/>
    <mergeCell ref="C585:W585"/>
    <mergeCell ref="X566:Z566"/>
    <mergeCell ref="D567:W567"/>
    <mergeCell ref="X567:Z567"/>
    <mergeCell ref="D568:W568"/>
    <mergeCell ref="X568:Z568"/>
    <mergeCell ref="A576:A580"/>
    <mergeCell ref="B576:W577"/>
    <mergeCell ref="X576:Z580"/>
    <mergeCell ref="B578:W578"/>
    <mergeCell ref="B579:W579"/>
    <mergeCell ref="A561:A568"/>
    <mergeCell ref="B561:W562"/>
    <mergeCell ref="C607:W607"/>
    <mergeCell ref="C608:W608"/>
    <mergeCell ref="C609:W609"/>
    <mergeCell ref="C610:W610"/>
    <mergeCell ref="A611:A612"/>
    <mergeCell ref="B611:W612"/>
    <mergeCell ref="A600:A601"/>
    <mergeCell ref="B600:W601"/>
    <mergeCell ref="X600:Z601"/>
    <mergeCell ref="A602:A610"/>
    <mergeCell ref="B602:W602"/>
    <mergeCell ref="X602:Z610"/>
    <mergeCell ref="C603:W603"/>
    <mergeCell ref="C604:W604"/>
    <mergeCell ref="C605:W605"/>
    <mergeCell ref="C606:W606"/>
    <mergeCell ref="D565:W565"/>
    <mergeCell ref="X565:Z565"/>
    <mergeCell ref="D566:W566"/>
    <mergeCell ref="A594:A595"/>
    <mergeCell ref="B594:W595"/>
    <mergeCell ref="X594:Z595"/>
    <mergeCell ref="A598:A599"/>
    <mergeCell ref="B598:W599"/>
    <mergeCell ref="X598:Z599"/>
    <mergeCell ref="A590:A591"/>
    <mergeCell ref="B590:W591"/>
    <mergeCell ref="X590:Z591"/>
    <mergeCell ref="A592:A593"/>
    <mergeCell ref="B592:W593"/>
    <mergeCell ref="X592:Z593"/>
    <mergeCell ref="A586:A587"/>
    <mergeCell ref="X611:Z612"/>
    <mergeCell ref="A637:A638"/>
    <mergeCell ref="B637:W638"/>
    <mergeCell ref="X637:Z638"/>
    <mergeCell ref="A644:Z644"/>
    <mergeCell ref="A645:A646"/>
    <mergeCell ref="B645:W646"/>
    <mergeCell ref="X645:Z646"/>
    <mergeCell ref="A634:A635"/>
    <mergeCell ref="B634:W635"/>
    <mergeCell ref="X634:Z635"/>
    <mergeCell ref="A666:A667"/>
    <mergeCell ref="B666:W667"/>
    <mergeCell ref="X666:Z667"/>
    <mergeCell ref="A670:Z670"/>
    <mergeCell ref="A671:A672"/>
    <mergeCell ref="B671:W672"/>
    <mergeCell ref="X671:Z672"/>
    <mergeCell ref="A662:A663"/>
    <mergeCell ref="B662:W663"/>
    <mergeCell ref="X662:Z663"/>
    <mergeCell ref="A664:A665"/>
    <mergeCell ref="B664:W665"/>
    <mergeCell ref="X664:Z665"/>
    <mergeCell ref="A628:A629"/>
    <mergeCell ref="B628:W629"/>
    <mergeCell ref="X628:Z629"/>
    <mergeCell ref="A632:A633"/>
    <mergeCell ref="B632:W633"/>
    <mergeCell ref="X632:Z633"/>
    <mergeCell ref="A614:A623"/>
    <mergeCell ref="A624:A625"/>
    <mergeCell ref="A656:A657"/>
    <mergeCell ref="B656:W657"/>
    <mergeCell ref="X656:Z657"/>
    <mergeCell ref="A660:A661"/>
    <mergeCell ref="B660:W661"/>
    <mergeCell ref="X660:Z661"/>
    <mergeCell ref="A687:A688"/>
    <mergeCell ref="B687:W688"/>
    <mergeCell ref="X687:Z688"/>
    <mergeCell ref="A691:A692"/>
    <mergeCell ref="B691:W692"/>
    <mergeCell ref="X691:Z692"/>
    <mergeCell ref="A683:A684"/>
    <mergeCell ref="B683:W684"/>
    <mergeCell ref="X683:Z684"/>
    <mergeCell ref="A685:A686"/>
    <mergeCell ref="B685:W686"/>
    <mergeCell ref="X685:Z686"/>
    <mergeCell ref="A680:Z680"/>
    <mergeCell ref="A681:A682"/>
    <mergeCell ref="B681:W682"/>
    <mergeCell ref="X681:Z682"/>
    <mergeCell ref="B673:W673"/>
    <mergeCell ref="C674:W674"/>
    <mergeCell ref="A678:A679"/>
    <mergeCell ref="B678:W679"/>
    <mergeCell ref="X678:Z679"/>
    <mergeCell ref="C675:W675"/>
    <mergeCell ref="A673:A675"/>
    <mergeCell ref="X673:Z675"/>
    <mergeCell ref="A676:A677"/>
    <mergeCell ref="C701:F701"/>
    <mergeCell ref="R701:S701"/>
    <mergeCell ref="U701:V701"/>
    <mergeCell ref="B702:W702"/>
    <mergeCell ref="O703:S704"/>
    <mergeCell ref="T703:U704"/>
    <mergeCell ref="V703:V704"/>
    <mergeCell ref="P698:P699"/>
    <mergeCell ref="Q698:Q699"/>
    <mergeCell ref="R698:S699"/>
    <mergeCell ref="T698:V699"/>
    <mergeCell ref="C700:F700"/>
    <mergeCell ref="R700:S700"/>
    <mergeCell ref="U700:V700"/>
    <mergeCell ref="J698:J699"/>
    <mergeCell ref="K698:K699"/>
    <mergeCell ref="L698:L699"/>
    <mergeCell ref="M698:M699"/>
    <mergeCell ref="N698:N699"/>
    <mergeCell ref="O698:O699"/>
    <mergeCell ref="C698:F699"/>
    <mergeCell ref="G698:G699"/>
    <mergeCell ref="H698:H699"/>
    <mergeCell ref="I698:I699"/>
    <mergeCell ref="B718:W718"/>
    <mergeCell ref="B719:W720"/>
    <mergeCell ref="X719:Z720"/>
    <mergeCell ref="A721:A722"/>
    <mergeCell ref="B721:W722"/>
    <mergeCell ref="X721:Z722"/>
    <mergeCell ref="Q714:R714"/>
    <mergeCell ref="T714:U714"/>
    <mergeCell ref="C717:D717"/>
    <mergeCell ref="F717:G717"/>
    <mergeCell ref="J717:K717"/>
    <mergeCell ref="M717:N717"/>
    <mergeCell ref="Q717:R717"/>
    <mergeCell ref="T717:U717"/>
    <mergeCell ref="C711:L711"/>
    <mergeCell ref="M711:O711"/>
    <mergeCell ref="C714:D714"/>
    <mergeCell ref="F714:G714"/>
    <mergeCell ref="J714:K714"/>
    <mergeCell ref="M714:N714"/>
    <mergeCell ref="A693:A720"/>
    <mergeCell ref="B693:W694"/>
    <mergeCell ref="X693:Z694"/>
    <mergeCell ref="X695:Z705"/>
    <mergeCell ref="B695:W696"/>
    <mergeCell ref="C697:V697"/>
    <mergeCell ref="B705:W705"/>
    <mergeCell ref="B706:W706"/>
    <mergeCell ref="B707:W707"/>
    <mergeCell ref="C709:L709"/>
    <mergeCell ref="M709:O709"/>
    <mergeCell ref="C710:L710"/>
    <mergeCell ref="A734:A735"/>
    <mergeCell ref="B734:W735"/>
    <mergeCell ref="X734:Z735"/>
    <mergeCell ref="A736:Z736"/>
    <mergeCell ref="A737:A738"/>
    <mergeCell ref="B737:W738"/>
    <mergeCell ref="X737:Z738"/>
    <mergeCell ref="A730:A731"/>
    <mergeCell ref="B730:W731"/>
    <mergeCell ref="X730:Z730"/>
    <mergeCell ref="X731:Z731"/>
    <mergeCell ref="A732:A733"/>
    <mergeCell ref="B732:W733"/>
    <mergeCell ref="X732:Z733"/>
    <mergeCell ref="A723:A724"/>
    <mergeCell ref="B723:W724"/>
    <mergeCell ref="X723:Z724"/>
    <mergeCell ref="A727:Z727"/>
    <mergeCell ref="A728:A729"/>
    <mergeCell ref="B728:W729"/>
    <mergeCell ref="X728:Z729"/>
    <mergeCell ref="A747:Z747"/>
    <mergeCell ref="A748:A749"/>
    <mergeCell ref="B748:W749"/>
    <mergeCell ref="X748:Z749"/>
    <mergeCell ref="A750:A751"/>
    <mergeCell ref="B750:W751"/>
    <mergeCell ref="X750:Z751"/>
    <mergeCell ref="A745:A746"/>
    <mergeCell ref="B745:W746"/>
    <mergeCell ref="X745:Z746"/>
    <mergeCell ref="A739:A740"/>
    <mergeCell ref="B739:W740"/>
    <mergeCell ref="X739:Z740"/>
    <mergeCell ref="A741:A742"/>
    <mergeCell ref="B741:W742"/>
    <mergeCell ref="X741:Z742"/>
    <mergeCell ref="A743:A744"/>
    <mergeCell ref="B743:W744"/>
    <mergeCell ref="X743:Z744"/>
    <mergeCell ref="A763:A764"/>
    <mergeCell ref="B763:W764"/>
    <mergeCell ref="X763:Z764"/>
    <mergeCell ref="A765:A766"/>
    <mergeCell ref="B765:W766"/>
    <mergeCell ref="X765:Z766"/>
    <mergeCell ref="A759:A760"/>
    <mergeCell ref="B759:W760"/>
    <mergeCell ref="X759:Z760"/>
    <mergeCell ref="A761:A762"/>
    <mergeCell ref="B761:W762"/>
    <mergeCell ref="X761:Z762"/>
    <mergeCell ref="A754:Z754"/>
    <mergeCell ref="A755:A756"/>
    <mergeCell ref="B755:W756"/>
    <mergeCell ref="X755:Z756"/>
    <mergeCell ref="A757:A758"/>
    <mergeCell ref="B757:W758"/>
    <mergeCell ref="X757:Z758"/>
    <mergeCell ref="A775:A776"/>
    <mergeCell ref="B775:W776"/>
    <mergeCell ref="X775:Z776"/>
    <mergeCell ref="A777:A778"/>
    <mergeCell ref="B777:W778"/>
    <mergeCell ref="X777:Z778"/>
    <mergeCell ref="A771:A772"/>
    <mergeCell ref="B771:W772"/>
    <mergeCell ref="X771:Z772"/>
    <mergeCell ref="A773:A774"/>
    <mergeCell ref="B773:W774"/>
    <mergeCell ref="X773:Z774"/>
    <mergeCell ref="A767:A768"/>
    <mergeCell ref="B767:W768"/>
    <mergeCell ref="X767:Z768"/>
    <mergeCell ref="A769:A770"/>
    <mergeCell ref="B769:W770"/>
    <mergeCell ref="X769:Z770"/>
    <mergeCell ref="A788:A789"/>
    <mergeCell ref="B788:W789"/>
    <mergeCell ref="X788:Z789"/>
    <mergeCell ref="A790:Z790"/>
    <mergeCell ref="A791:A792"/>
    <mergeCell ref="B791:W792"/>
    <mergeCell ref="X791:Z792"/>
    <mergeCell ref="A783:A784"/>
    <mergeCell ref="B783:W784"/>
    <mergeCell ref="X783:Z784"/>
    <mergeCell ref="A785:Z785"/>
    <mergeCell ref="A786:A787"/>
    <mergeCell ref="B786:W787"/>
    <mergeCell ref="X786:Z787"/>
    <mergeCell ref="A779:A780"/>
    <mergeCell ref="B779:W780"/>
    <mergeCell ref="X779:Z780"/>
    <mergeCell ref="A781:A782"/>
    <mergeCell ref="B781:W782"/>
    <mergeCell ref="X781:Z782"/>
    <mergeCell ref="A803:A804"/>
    <mergeCell ref="B803:W804"/>
    <mergeCell ref="X803:Z804"/>
    <mergeCell ref="A807:Z807"/>
    <mergeCell ref="A810:A811"/>
    <mergeCell ref="B810:W811"/>
    <mergeCell ref="X810:Z811"/>
    <mergeCell ref="A798:A799"/>
    <mergeCell ref="B798:W799"/>
    <mergeCell ref="X798:Z799"/>
    <mergeCell ref="A800:Z800"/>
    <mergeCell ref="A801:A802"/>
    <mergeCell ref="B801:W802"/>
    <mergeCell ref="X801:Z802"/>
    <mergeCell ref="A793:A794"/>
    <mergeCell ref="B793:W794"/>
    <mergeCell ref="X793:Z794"/>
    <mergeCell ref="A795:Z795"/>
    <mergeCell ref="A796:A797"/>
    <mergeCell ref="B796:W797"/>
    <mergeCell ref="X796:Z797"/>
    <mergeCell ref="A808:A809"/>
    <mergeCell ref="B808:W809"/>
    <mergeCell ref="X808:Z809"/>
    <mergeCell ref="A828:A829"/>
    <mergeCell ref="B828:W829"/>
    <mergeCell ref="X828:Z829"/>
    <mergeCell ref="A830:A832"/>
    <mergeCell ref="B830:W831"/>
    <mergeCell ref="X830:Z832"/>
    <mergeCell ref="B832:W832"/>
    <mergeCell ref="A821:Z821"/>
    <mergeCell ref="A822:A823"/>
    <mergeCell ref="B822:W823"/>
    <mergeCell ref="X822:Z823"/>
    <mergeCell ref="A826:A827"/>
    <mergeCell ref="B826:W827"/>
    <mergeCell ref="X826:Z827"/>
    <mergeCell ref="A812:A813"/>
    <mergeCell ref="B812:W813"/>
    <mergeCell ref="X812:Z813"/>
    <mergeCell ref="A818:Z818"/>
    <mergeCell ref="A819:A820"/>
    <mergeCell ref="B819:W820"/>
    <mergeCell ref="X819:Z820"/>
    <mergeCell ref="A816:A817"/>
    <mergeCell ref="B816:W817"/>
    <mergeCell ref="X816:Z817"/>
    <mergeCell ref="A814:A815"/>
    <mergeCell ref="B814:W815"/>
    <mergeCell ref="X814:Z815"/>
    <mergeCell ref="A845:A846"/>
    <mergeCell ref="B845:W846"/>
    <mergeCell ref="X845:Z846"/>
    <mergeCell ref="A849:A850"/>
    <mergeCell ref="B849:W850"/>
    <mergeCell ref="X849:Z850"/>
    <mergeCell ref="A839:A840"/>
    <mergeCell ref="B839:W840"/>
    <mergeCell ref="X839:Z840"/>
    <mergeCell ref="A843:A844"/>
    <mergeCell ref="B843:W844"/>
    <mergeCell ref="X843:Z844"/>
    <mergeCell ref="A833:A834"/>
    <mergeCell ref="B833:W834"/>
    <mergeCell ref="X833:Z834"/>
    <mergeCell ref="A835:A836"/>
    <mergeCell ref="B835:W836"/>
    <mergeCell ref="X835:Z836"/>
    <mergeCell ref="A837:A838"/>
    <mergeCell ref="B837:W838"/>
    <mergeCell ref="X837:Z838"/>
    <mergeCell ref="A847:A848"/>
    <mergeCell ref="B847:W848"/>
    <mergeCell ref="X847:Z848"/>
    <mergeCell ref="A862:A863"/>
    <mergeCell ref="B862:W863"/>
    <mergeCell ref="X862:Z863"/>
    <mergeCell ref="A864:A865"/>
    <mergeCell ref="B864:W865"/>
    <mergeCell ref="X864:Z865"/>
    <mergeCell ref="A857:A861"/>
    <mergeCell ref="B857:W857"/>
    <mergeCell ref="C858:W858"/>
    <mergeCell ref="C859:W859"/>
    <mergeCell ref="C860:W860"/>
    <mergeCell ref="C861:W861"/>
    <mergeCell ref="A853:A854"/>
    <mergeCell ref="B853:W854"/>
    <mergeCell ref="X853:Z854"/>
    <mergeCell ref="A855:A856"/>
    <mergeCell ref="B855:W856"/>
    <mergeCell ref="X855:Z856"/>
    <mergeCell ref="X857:Z857"/>
    <mergeCell ref="X858:Z858"/>
    <mergeCell ref="X859:Z859"/>
    <mergeCell ref="X860:Z860"/>
    <mergeCell ref="X861:Z861"/>
    <mergeCell ref="A886:A887"/>
    <mergeCell ref="B886:W887"/>
    <mergeCell ref="X886:Z887"/>
    <mergeCell ref="A892:A893"/>
    <mergeCell ref="B892:W893"/>
    <mergeCell ref="X892:Z893"/>
    <mergeCell ref="A876:A877"/>
    <mergeCell ref="B876:W876"/>
    <mergeCell ref="X876:Z877"/>
    <mergeCell ref="B877:L877"/>
    <mergeCell ref="M877:W877"/>
    <mergeCell ref="A880:A881"/>
    <mergeCell ref="B880:W881"/>
    <mergeCell ref="X880:Z881"/>
    <mergeCell ref="A868:A869"/>
    <mergeCell ref="B868:W869"/>
    <mergeCell ref="X868:Z869"/>
    <mergeCell ref="A870:A875"/>
    <mergeCell ref="B870:W870"/>
    <mergeCell ref="C871:W871"/>
    <mergeCell ref="C872:W872"/>
    <mergeCell ref="C873:W873"/>
    <mergeCell ref="C874:W874"/>
    <mergeCell ref="C875:W875"/>
    <mergeCell ref="A878:A879"/>
    <mergeCell ref="B878:W879"/>
    <mergeCell ref="X878:Z879"/>
    <mergeCell ref="A882:A883"/>
    <mergeCell ref="B882:W883"/>
    <mergeCell ref="X882:Z883"/>
    <mergeCell ref="A884:A885"/>
    <mergeCell ref="B884:W885"/>
    <mergeCell ref="B923:W924"/>
    <mergeCell ref="X923:Z924"/>
    <mergeCell ref="A905:A906"/>
    <mergeCell ref="B905:W906"/>
    <mergeCell ref="X905:Z906"/>
    <mergeCell ref="A907:A908"/>
    <mergeCell ref="B907:W908"/>
    <mergeCell ref="X907:Z908"/>
    <mergeCell ref="A898:A899"/>
    <mergeCell ref="B898:W899"/>
    <mergeCell ref="X898:Z899"/>
    <mergeCell ref="A902:Z902"/>
    <mergeCell ref="A903:A904"/>
    <mergeCell ref="B903:W904"/>
    <mergeCell ref="X903:Z904"/>
    <mergeCell ref="A894:A895"/>
    <mergeCell ref="B894:W895"/>
    <mergeCell ref="X894:Z895"/>
    <mergeCell ref="A896:A897"/>
    <mergeCell ref="B896:W897"/>
    <mergeCell ref="X896:Z897"/>
    <mergeCell ref="A931:Z931"/>
    <mergeCell ref="A932:A934"/>
    <mergeCell ref="B932:W932"/>
    <mergeCell ref="C933:W933"/>
    <mergeCell ref="C934:W934"/>
    <mergeCell ref="A927:A928"/>
    <mergeCell ref="B927:W928"/>
    <mergeCell ref="X927:Z928"/>
    <mergeCell ref="A929:A930"/>
    <mergeCell ref="B929:W930"/>
    <mergeCell ref="X929:Z930"/>
    <mergeCell ref="C918:W918"/>
    <mergeCell ref="A919:A920"/>
    <mergeCell ref="B919:W920"/>
    <mergeCell ref="X919:Z920"/>
    <mergeCell ref="A925:A926"/>
    <mergeCell ref="B925:W926"/>
    <mergeCell ref="X925:Z926"/>
    <mergeCell ref="A909:A918"/>
    <mergeCell ref="B909:W909"/>
    <mergeCell ref="B910:W910"/>
    <mergeCell ref="C911:W911"/>
    <mergeCell ref="C912:W912"/>
    <mergeCell ref="C913:W913"/>
    <mergeCell ref="B914:W914"/>
    <mergeCell ref="C915:W915"/>
    <mergeCell ref="C916:W916"/>
    <mergeCell ref="C917:W917"/>
    <mergeCell ref="A921:A922"/>
    <mergeCell ref="B921:W922"/>
    <mergeCell ref="X921:Z922"/>
    <mergeCell ref="A923:A924"/>
    <mergeCell ref="A960:A961"/>
    <mergeCell ref="X951:Z951"/>
    <mergeCell ref="X952:Z952"/>
    <mergeCell ref="X953:Z953"/>
    <mergeCell ref="C940:W940"/>
    <mergeCell ref="D941:W941"/>
    <mergeCell ref="D942:W942"/>
    <mergeCell ref="A945:Z945"/>
    <mergeCell ref="A946:A947"/>
    <mergeCell ref="B946:W947"/>
    <mergeCell ref="X946:Z947"/>
    <mergeCell ref="A935:Z935"/>
    <mergeCell ref="A936:A942"/>
    <mergeCell ref="B936:W936"/>
    <mergeCell ref="C937:W937"/>
    <mergeCell ref="D938:W938"/>
    <mergeCell ref="D939:W939"/>
    <mergeCell ref="A958:A959"/>
    <mergeCell ref="B958:W959"/>
    <mergeCell ref="X958:Z959"/>
    <mergeCell ref="A948:A949"/>
    <mergeCell ref="B948:W949"/>
    <mergeCell ref="X948:Z949"/>
    <mergeCell ref="A950:A953"/>
    <mergeCell ref="B950:W950"/>
    <mergeCell ref="C951:W951"/>
    <mergeCell ref="C952:W952"/>
    <mergeCell ref="C953:W953"/>
    <mergeCell ref="A954:A955"/>
    <mergeCell ref="B954:W955"/>
    <mergeCell ref="X954:Z955"/>
    <mergeCell ref="A956:A957"/>
    <mergeCell ref="B956:W957"/>
    <mergeCell ref="X956:Z957"/>
    <mergeCell ref="A994:Z994"/>
    <mergeCell ref="A995:A1040"/>
    <mergeCell ref="B995:W996"/>
    <mergeCell ref="X995:Z996"/>
    <mergeCell ref="X997:Z1012"/>
    <mergeCell ref="B998:W999"/>
    <mergeCell ref="C1001:V1001"/>
    <mergeCell ref="C1002:F1003"/>
    <mergeCell ref="G1002:G1003"/>
    <mergeCell ref="H1002:H1003"/>
    <mergeCell ref="C1005:F1005"/>
    <mergeCell ref="R1005:S1005"/>
    <mergeCell ref="U1005:V1005"/>
    <mergeCell ref="C1006:F1006"/>
    <mergeCell ref="R1006:S1006"/>
    <mergeCell ref="U1006:V1006"/>
    <mergeCell ref="O1002:O1003"/>
    <mergeCell ref="P1002:P1003"/>
    <mergeCell ref="Q1002:Q1003"/>
    <mergeCell ref="R1002:S1003"/>
    <mergeCell ref="T1002:V1003"/>
    <mergeCell ref="C1004:F1004"/>
    <mergeCell ref="R1004:S1004"/>
    <mergeCell ref="U1004:V1004"/>
    <mergeCell ref="I1002:I1003"/>
    <mergeCell ref="J1002:J1003"/>
    <mergeCell ref="K1002:K1003"/>
    <mergeCell ref="L1002:L1003"/>
    <mergeCell ref="M1002:M1003"/>
    <mergeCell ref="N1002:N1003"/>
    <mergeCell ref="B1012:W1012"/>
    <mergeCell ref="B1013:W1013"/>
    <mergeCell ref="B1007:W1007"/>
    <mergeCell ref="O1008:S1009"/>
    <mergeCell ref="T1008:U1009"/>
    <mergeCell ref="V1008:V1009"/>
    <mergeCell ref="O1010:S1011"/>
    <mergeCell ref="T1010:U1011"/>
    <mergeCell ref="V1010:V1011"/>
    <mergeCell ref="B1025:W1025"/>
    <mergeCell ref="C1027:L1027"/>
    <mergeCell ref="M1027:O1027"/>
    <mergeCell ref="C1028:L1028"/>
    <mergeCell ref="M1028:O1028"/>
    <mergeCell ref="C1029:L1029"/>
    <mergeCell ref="M1029:O1029"/>
    <mergeCell ref="C1024:D1024"/>
    <mergeCell ref="F1024:G1024"/>
    <mergeCell ref="J1024:K1024"/>
    <mergeCell ref="M1024:N1024"/>
    <mergeCell ref="Q1024:R1024"/>
    <mergeCell ref="T1024:U1024"/>
    <mergeCell ref="C1021:D1021"/>
    <mergeCell ref="F1021:G1021"/>
    <mergeCell ref="J1021:K1021"/>
    <mergeCell ref="M1021:N1021"/>
    <mergeCell ref="Q1021:R1021"/>
    <mergeCell ref="T1021:U1021"/>
    <mergeCell ref="B1036:W1036"/>
    <mergeCell ref="B1037:W1038"/>
    <mergeCell ref="X1037:Z1038"/>
    <mergeCell ref="B1039:W1040"/>
    <mergeCell ref="X1039:Z1040"/>
    <mergeCell ref="A1041:Z1041"/>
    <mergeCell ref="C1035:D1035"/>
    <mergeCell ref="F1035:G1035"/>
    <mergeCell ref="J1035:K1035"/>
    <mergeCell ref="M1035:N1035"/>
    <mergeCell ref="Q1035:R1035"/>
    <mergeCell ref="T1035:U1035"/>
    <mergeCell ref="C1032:D1032"/>
    <mergeCell ref="F1032:G1032"/>
    <mergeCell ref="J1032:K1032"/>
    <mergeCell ref="M1032:N1032"/>
    <mergeCell ref="Q1032:R1032"/>
    <mergeCell ref="T1032:U1032"/>
    <mergeCell ref="X1013:Z1036"/>
    <mergeCell ref="B1014:W1014"/>
    <mergeCell ref="C1016:L1016"/>
    <mergeCell ref="M1016:O1016"/>
    <mergeCell ref="C1017:L1017"/>
    <mergeCell ref="M1017:O1017"/>
    <mergeCell ref="C1018:L1018"/>
    <mergeCell ref="M1018:O1018"/>
    <mergeCell ref="P1049:P1050"/>
    <mergeCell ref="Q1049:Q1050"/>
    <mergeCell ref="R1049:S1050"/>
    <mergeCell ref="T1049:V1050"/>
    <mergeCell ref="C1051:F1051"/>
    <mergeCell ref="R1051:S1051"/>
    <mergeCell ref="U1051:V1051"/>
    <mergeCell ref="J1049:J1050"/>
    <mergeCell ref="K1049:K1050"/>
    <mergeCell ref="L1049:L1050"/>
    <mergeCell ref="M1049:M1050"/>
    <mergeCell ref="N1049:N1050"/>
    <mergeCell ref="O1049:O1050"/>
    <mergeCell ref="A1042:A1073"/>
    <mergeCell ref="B1042:W1043"/>
    <mergeCell ref="X1042:Z1043"/>
    <mergeCell ref="X1044:Z1056"/>
    <mergeCell ref="B1045:W1046"/>
    <mergeCell ref="C1048:V1048"/>
    <mergeCell ref="C1049:F1050"/>
    <mergeCell ref="G1049:G1050"/>
    <mergeCell ref="H1049:H1050"/>
    <mergeCell ref="I1049:I1050"/>
    <mergeCell ref="B1056:W1056"/>
    <mergeCell ref="B1057:W1057"/>
    <mergeCell ref="X1057:Z1069"/>
    <mergeCell ref="B1058:W1058"/>
    <mergeCell ref="C1060:L1060"/>
    <mergeCell ref="N1060:O1060"/>
    <mergeCell ref="Q1060:W1060"/>
    <mergeCell ref="C1061:L1061"/>
    <mergeCell ref="N1061:O1061"/>
    <mergeCell ref="P1081:P1082"/>
    <mergeCell ref="Q1081:Q1082"/>
    <mergeCell ref="M1090:M1091"/>
    <mergeCell ref="C1084:F1084"/>
    <mergeCell ref="X1070:Z1071"/>
    <mergeCell ref="B1072:W1073"/>
    <mergeCell ref="X1072:Z1073"/>
    <mergeCell ref="A1074:Z1074"/>
    <mergeCell ref="T1065:U1065"/>
    <mergeCell ref="C1068:D1068"/>
    <mergeCell ref="F1068:G1068"/>
    <mergeCell ref="J1068:K1068"/>
    <mergeCell ref="M1068:N1068"/>
    <mergeCell ref="Q1068:R1068"/>
    <mergeCell ref="T1068:U1068"/>
    <mergeCell ref="M1062:O1062"/>
    <mergeCell ref="C1065:D1065"/>
    <mergeCell ref="F1065:G1065"/>
    <mergeCell ref="J1065:K1065"/>
    <mergeCell ref="M1065:N1065"/>
    <mergeCell ref="Q1065:R1065"/>
    <mergeCell ref="X1075:Z1076"/>
    <mergeCell ref="N1081:N1082"/>
    <mergeCell ref="O1081:O1082"/>
    <mergeCell ref="X1077:Z1097"/>
    <mergeCell ref="B1077:W1078"/>
    <mergeCell ref="C1101:L1101"/>
    <mergeCell ref="M1101:O1101"/>
    <mergeCell ref="C1102:L1102"/>
    <mergeCell ref="Q1090:Q1091"/>
    <mergeCell ref="M1102:O1102"/>
    <mergeCell ref="C1105:D1105"/>
    <mergeCell ref="B1097:W1097"/>
    <mergeCell ref="B1098:W1098"/>
    <mergeCell ref="C1092:F1092"/>
    <mergeCell ref="T1105:U1105"/>
    <mergeCell ref="R1081:S1082"/>
    <mergeCell ref="T1081:V1082"/>
    <mergeCell ref="C1083:F1083"/>
    <mergeCell ref="R1083:S1083"/>
    <mergeCell ref="C1062:L1062"/>
    <mergeCell ref="C1052:F1052"/>
    <mergeCell ref="R1052:S1052"/>
    <mergeCell ref="U1052:V1052"/>
    <mergeCell ref="B1053:W1053"/>
    <mergeCell ref="O1054:S1055"/>
    <mergeCell ref="T1054:U1055"/>
    <mergeCell ref="V1054:V1055"/>
    <mergeCell ref="B1069:W1069"/>
    <mergeCell ref="B1070:W1071"/>
    <mergeCell ref="J1081:J1082"/>
    <mergeCell ref="B1094:W1094"/>
    <mergeCell ref="C1081:F1082"/>
    <mergeCell ref="G1081:G1082"/>
    <mergeCell ref="H1081:H1082"/>
    <mergeCell ref="I1081:I1082"/>
    <mergeCell ref="R1090:S1091"/>
    <mergeCell ref="T1090:V1091"/>
    <mergeCell ref="C1112:L1112"/>
    <mergeCell ref="K1081:K1082"/>
    <mergeCell ref="L1081:L1082"/>
    <mergeCell ref="F1108:G1108"/>
    <mergeCell ref="J1108:K1108"/>
    <mergeCell ref="M1108:N1108"/>
    <mergeCell ref="Q1108:R1108"/>
    <mergeCell ref="U1083:V1083"/>
    <mergeCell ref="O1095:S1096"/>
    <mergeCell ref="T1095:U1096"/>
    <mergeCell ref="V1095:V1096"/>
    <mergeCell ref="C1111:L1111"/>
    <mergeCell ref="M1111:O1111"/>
    <mergeCell ref="Q1111:W1111"/>
    <mergeCell ref="F1105:G1105"/>
    <mergeCell ref="J1105:K1105"/>
    <mergeCell ref="M1105:N1105"/>
    <mergeCell ref="Q1105:R1105"/>
    <mergeCell ref="B1088:W1088"/>
    <mergeCell ref="C1089:V1089"/>
    <mergeCell ref="C1090:F1091"/>
    <mergeCell ref="G1090:G1091"/>
    <mergeCell ref="H1090:H1091"/>
    <mergeCell ref="I1090:I1091"/>
    <mergeCell ref="J1090:J1091"/>
    <mergeCell ref="K1090:K1091"/>
    <mergeCell ref="L1090:L1091"/>
    <mergeCell ref="U1093:V1093"/>
    <mergeCell ref="N1090:N1091"/>
    <mergeCell ref="O1090:O1091"/>
    <mergeCell ref="P1090:P1091"/>
    <mergeCell ref="M1081:M1082"/>
    <mergeCell ref="X1199:Z1205"/>
    <mergeCell ref="C1201:E1202"/>
    <mergeCell ref="F1201:V1202"/>
    <mergeCell ref="C1204:E1204"/>
    <mergeCell ref="R1084:S1084"/>
    <mergeCell ref="U1084:V1084"/>
    <mergeCell ref="B1085:W1085"/>
    <mergeCell ref="O1086:S1087"/>
    <mergeCell ref="T1086:U1087"/>
    <mergeCell ref="V1086:V1087"/>
    <mergeCell ref="A1193:A1194"/>
    <mergeCell ref="B1193:W1194"/>
    <mergeCell ref="X1193:Z1194"/>
    <mergeCell ref="A1195:A1196"/>
    <mergeCell ref="A1197:A1198"/>
    <mergeCell ref="B1197:W1198"/>
    <mergeCell ref="X1197:Z1198"/>
    <mergeCell ref="B1195:W1196"/>
    <mergeCell ref="X1195:Z1196"/>
    <mergeCell ref="X1098:Z1124"/>
    <mergeCell ref="C1100:L1100"/>
    <mergeCell ref="M1100:O1100"/>
    <mergeCell ref="Q1100:W1100"/>
    <mergeCell ref="A1126:Z1126"/>
    <mergeCell ref="A1143:Z1143"/>
    <mergeCell ref="A1158:Z1158"/>
    <mergeCell ref="A1169:A1170"/>
    <mergeCell ref="B1120:W1120"/>
    <mergeCell ref="B1121:W1122"/>
    <mergeCell ref="B1123:W1124"/>
    <mergeCell ref="A1075:A1124"/>
    <mergeCell ref="B1075:W1076"/>
    <mergeCell ref="X1257:Z1257"/>
    <mergeCell ref="A1255:A1256"/>
    <mergeCell ref="B1255:W1256"/>
    <mergeCell ref="X1255:Z1256"/>
    <mergeCell ref="A1268:A1269"/>
    <mergeCell ref="B1268:W1269"/>
    <mergeCell ref="X1268:Z1269"/>
    <mergeCell ref="X367:Z368"/>
    <mergeCell ref="A369:A370"/>
    <mergeCell ref="B369:W370"/>
    <mergeCell ref="X369:Z370"/>
    <mergeCell ref="A382:A383"/>
    <mergeCell ref="B382:W383"/>
    <mergeCell ref="X382:Z383"/>
    <mergeCell ref="C1283:X1283"/>
    <mergeCell ref="A1251:A1252"/>
    <mergeCell ref="B1251:W1252"/>
    <mergeCell ref="X1251:Z1252"/>
    <mergeCell ref="D1276:Y1276"/>
    <mergeCell ref="D1277:Y1277"/>
    <mergeCell ref="D1278:Y1278"/>
    <mergeCell ref="A1244:A1246"/>
    <mergeCell ref="B1244:W1244"/>
    <mergeCell ref="X1244:Z1246"/>
    <mergeCell ref="B1246:W1246"/>
    <mergeCell ref="A1249:A1250"/>
    <mergeCell ref="B1249:W1250"/>
    <mergeCell ref="X1249:Z1250"/>
    <mergeCell ref="A1229:A1230"/>
    <mergeCell ref="B1229:W1230"/>
    <mergeCell ref="A1199:A1205"/>
    <mergeCell ref="B1199:W1200"/>
    <mergeCell ref="B1220:W1221"/>
    <mergeCell ref="F1204:G1204"/>
    <mergeCell ref="B1218:W1219"/>
    <mergeCell ref="X1218:Z1219"/>
    <mergeCell ref="X1261:Z1261"/>
    <mergeCell ref="A1266:A1267"/>
    <mergeCell ref="B1266:W1267"/>
    <mergeCell ref="X1266:Z1267"/>
    <mergeCell ref="X1229:Z1230"/>
    <mergeCell ref="A1241:A1243"/>
    <mergeCell ref="B1241:W1242"/>
    <mergeCell ref="X1241:Z1243"/>
    <mergeCell ref="B1243:E1243"/>
    <mergeCell ref="F1243:W1243"/>
    <mergeCell ref="A1225:A1226"/>
    <mergeCell ref="B1225:W1226"/>
    <mergeCell ref="X1225:Z1226"/>
    <mergeCell ref="A1227:A1228"/>
    <mergeCell ref="B1227:W1228"/>
    <mergeCell ref="X1227:Z1228"/>
    <mergeCell ref="A1235:A1236"/>
    <mergeCell ref="B1235:W1236"/>
    <mergeCell ref="X1235:Z1236"/>
    <mergeCell ref="A1237:A1238"/>
    <mergeCell ref="B1237:W1238"/>
    <mergeCell ref="X1237:Z1238"/>
    <mergeCell ref="B1257:W1257"/>
    <mergeCell ref="C1258:W1258"/>
    <mergeCell ref="C1259:W1259"/>
    <mergeCell ref="C1260:W1260"/>
    <mergeCell ref="C1261:W1261"/>
    <mergeCell ref="A1257:A1261"/>
    <mergeCell ref="A1154:A1155"/>
    <mergeCell ref="A1148:A1149"/>
    <mergeCell ref="A1150:A1151"/>
    <mergeCell ref="A1159:A1160"/>
    <mergeCell ref="X1161:Z1162"/>
    <mergeCell ref="A1163:A1164"/>
    <mergeCell ref="B1163:W1164"/>
    <mergeCell ref="X1163:Z1164"/>
    <mergeCell ref="A1165:A1166"/>
    <mergeCell ref="B1165:W1166"/>
    <mergeCell ref="X1165:Z1166"/>
    <mergeCell ref="B1167:W1168"/>
    <mergeCell ref="X1220:Z1221"/>
    <mergeCell ref="A1222:Z1222"/>
    <mergeCell ref="A1223:A1224"/>
    <mergeCell ref="B1223:W1224"/>
    <mergeCell ref="X1223:Z1224"/>
    <mergeCell ref="A1213:A1214"/>
    <mergeCell ref="B1213:W1214"/>
    <mergeCell ref="X1213:Z1214"/>
    <mergeCell ref="A1215:A1217"/>
    <mergeCell ref="B1215:W1215"/>
    <mergeCell ref="X1215:Z1217"/>
    <mergeCell ref="B1216:W1216"/>
    <mergeCell ref="J1204:L1204"/>
    <mergeCell ref="M1204:N1204"/>
    <mergeCell ref="A1209:Z1209"/>
    <mergeCell ref="A1210:A1212"/>
    <mergeCell ref="B1210:W1210"/>
    <mergeCell ref="X1210:Z1212"/>
    <mergeCell ref="B1211:W1211"/>
    <mergeCell ref="A1220:A1221"/>
    <mergeCell ref="A551:A556"/>
    <mergeCell ref="C553:W553"/>
    <mergeCell ref="X553:Z553"/>
    <mergeCell ref="C554:W554"/>
    <mergeCell ref="X554:Z554"/>
    <mergeCell ref="C555:W555"/>
    <mergeCell ref="X555:Z555"/>
    <mergeCell ref="C556:W556"/>
    <mergeCell ref="X556:Z556"/>
    <mergeCell ref="A545:A546"/>
    <mergeCell ref="A547:A548"/>
    <mergeCell ref="A549:A550"/>
    <mergeCell ref="A1231:A1232"/>
    <mergeCell ref="B1231:W1232"/>
    <mergeCell ref="X1231:Z1232"/>
    <mergeCell ref="B1127:W1128"/>
    <mergeCell ref="X1127:Z1128"/>
    <mergeCell ref="B1169:W1170"/>
    <mergeCell ref="X1169:Z1170"/>
    <mergeCell ref="A1171:Z1171"/>
    <mergeCell ref="A1127:A1128"/>
    <mergeCell ref="B1159:W1160"/>
    <mergeCell ref="X1159:Z1160"/>
    <mergeCell ref="A1161:A1162"/>
    <mergeCell ref="B1161:W1162"/>
    <mergeCell ref="C1119:D1119"/>
    <mergeCell ref="F1119:G1119"/>
    <mergeCell ref="J1119:K1119"/>
    <mergeCell ref="M1119:N1119"/>
    <mergeCell ref="Q1119:R1119"/>
    <mergeCell ref="T1119:U1119"/>
    <mergeCell ref="A1156:A1157"/>
    <mergeCell ref="B428:W429"/>
    <mergeCell ref="B430:W431"/>
    <mergeCell ref="X422:Z423"/>
    <mergeCell ref="X424:Z425"/>
    <mergeCell ref="X533:Z533"/>
    <mergeCell ref="X534:Z534"/>
    <mergeCell ref="C536:W536"/>
    <mergeCell ref="X536:Z536"/>
    <mergeCell ref="B551:W551"/>
    <mergeCell ref="X551:Z551"/>
    <mergeCell ref="X542:Z542"/>
    <mergeCell ref="C543:W543"/>
    <mergeCell ref="X543:Z543"/>
    <mergeCell ref="C544:W544"/>
    <mergeCell ref="X544:Z544"/>
    <mergeCell ref="B535:W535"/>
    <mergeCell ref="X535:Z535"/>
    <mergeCell ref="B545:W546"/>
    <mergeCell ref="B547:W548"/>
    <mergeCell ref="B549:W550"/>
    <mergeCell ref="X545:Z546"/>
    <mergeCell ref="X547:Z548"/>
    <mergeCell ref="C533:W533"/>
    <mergeCell ref="C534:W534"/>
    <mergeCell ref="X549:Z550"/>
    <mergeCell ref="A323:A324"/>
    <mergeCell ref="B323:W324"/>
    <mergeCell ref="X323:Z324"/>
    <mergeCell ref="A325:A326"/>
    <mergeCell ref="B325:W326"/>
    <mergeCell ref="X325:Z326"/>
    <mergeCell ref="A345:A346"/>
    <mergeCell ref="B345:W346"/>
    <mergeCell ref="X345:Z346"/>
    <mergeCell ref="D336:W336"/>
    <mergeCell ref="X336:Z336"/>
    <mergeCell ref="D337:W337"/>
    <mergeCell ref="X337:Z337"/>
    <mergeCell ref="D338:W338"/>
    <mergeCell ref="X338:Z338"/>
    <mergeCell ref="A329:A330"/>
    <mergeCell ref="B329:W330"/>
    <mergeCell ref="X329:Z330"/>
    <mergeCell ref="B432:W433"/>
    <mergeCell ref="X443:Z444"/>
    <mergeCell ref="X438:Z438"/>
    <mergeCell ref="X439:Z439"/>
    <mergeCell ref="X440:Z440"/>
    <mergeCell ref="A327:A328"/>
    <mergeCell ref="B327:W328"/>
    <mergeCell ref="X327:Z328"/>
    <mergeCell ref="A412:A413"/>
    <mergeCell ref="B412:W413"/>
    <mergeCell ref="X412:Z413"/>
    <mergeCell ref="A414:A415"/>
    <mergeCell ref="B414:W415"/>
    <mergeCell ref="X414:Z415"/>
    <mergeCell ref="A410:A411"/>
    <mergeCell ref="B410:W411"/>
    <mergeCell ref="X410:Z411"/>
    <mergeCell ref="A386:A387"/>
    <mergeCell ref="B386:W387"/>
    <mergeCell ref="X386:Z387"/>
    <mergeCell ref="A380:A381"/>
    <mergeCell ref="A406:A407"/>
    <mergeCell ref="B390:W391"/>
    <mergeCell ref="C394:W394"/>
    <mergeCell ref="C395:W395"/>
    <mergeCell ref="C396:W396"/>
    <mergeCell ref="B392:W393"/>
    <mergeCell ref="X390:Z391"/>
    <mergeCell ref="X392:Z393"/>
    <mergeCell ref="B422:W423"/>
    <mergeCell ref="B424:W425"/>
    <mergeCell ref="B426:W427"/>
    <mergeCell ref="A371:A372"/>
    <mergeCell ref="B371:W372"/>
    <mergeCell ref="X371:Z372"/>
    <mergeCell ref="A373:A377"/>
    <mergeCell ref="A378:A379"/>
    <mergeCell ref="B373:W374"/>
    <mergeCell ref="X373:Z374"/>
    <mergeCell ref="C375:W375"/>
    <mergeCell ref="C376:W376"/>
    <mergeCell ref="C377:W377"/>
    <mergeCell ref="X375:Z375"/>
    <mergeCell ref="B378:W379"/>
    <mergeCell ref="X378:Z379"/>
    <mergeCell ref="X376:Z376"/>
    <mergeCell ref="X377:Z377"/>
    <mergeCell ref="X401:Z401"/>
    <mergeCell ref="A390:A391"/>
    <mergeCell ref="A392:A396"/>
    <mergeCell ref="A397:A401"/>
    <mergeCell ref="B380:W381"/>
    <mergeCell ref="X380:Z381"/>
    <mergeCell ref="A404:A405"/>
    <mergeCell ref="X402:Z403"/>
    <mergeCell ref="B404:W405"/>
    <mergeCell ref="B406:W407"/>
    <mergeCell ref="X404:Z405"/>
    <mergeCell ref="X406:Z407"/>
    <mergeCell ref="C1080:V1080"/>
    <mergeCell ref="A422:A423"/>
    <mergeCell ref="A424:A425"/>
    <mergeCell ref="A426:A427"/>
    <mergeCell ref="A428:A429"/>
    <mergeCell ref="A430:A431"/>
    <mergeCell ref="A432:A433"/>
    <mergeCell ref="B451:W452"/>
    <mergeCell ref="C453:W453"/>
    <mergeCell ref="C454:W454"/>
    <mergeCell ref="C455:W455"/>
    <mergeCell ref="C456:W456"/>
    <mergeCell ref="C457:W457"/>
    <mergeCell ref="X451:Z452"/>
    <mergeCell ref="X453:Z453"/>
    <mergeCell ref="X454:Z454"/>
    <mergeCell ref="B527:W527"/>
    <mergeCell ref="X525:Z526"/>
    <mergeCell ref="X527:Z527"/>
    <mergeCell ref="A402:A403"/>
    <mergeCell ref="X432:Z433"/>
    <mergeCell ref="B434:W435"/>
    <mergeCell ref="X434:Z435"/>
    <mergeCell ref="B441:W442"/>
    <mergeCell ref="B443:W444"/>
    <mergeCell ref="B445:W446"/>
    <mergeCell ref="Q1116:R1116"/>
    <mergeCell ref="T1116:U1116"/>
    <mergeCell ref="R1092:S1092"/>
    <mergeCell ref="U1092:V1092"/>
    <mergeCell ref="C1093:F1093"/>
    <mergeCell ref="R1093:S1093"/>
    <mergeCell ref="M1112:O1112"/>
    <mergeCell ref="C1113:L1113"/>
    <mergeCell ref="M1113:O1113"/>
    <mergeCell ref="C1116:D1116"/>
    <mergeCell ref="F1116:G1116"/>
    <mergeCell ref="J1116:K1116"/>
    <mergeCell ref="M1116:N1116"/>
    <mergeCell ref="T1108:U1108"/>
    <mergeCell ref="B1109:W1109"/>
    <mergeCell ref="C1108:D1108"/>
    <mergeCell ref="X394:Z394"/>
    <mergeCell ref="X395:Z395"/>
    <mergeCell ref="X396:Z396"/>
    <mergeCell ref="B397:W398"/>
    <mergeCell ref="X397:Z398"/>
    <mergeCell ref="C399:W399"/>
    <mergeCell ref="C400:W400"/>
    <mergeCell ref="C401:W401"/>
    <mergeCell ref="X399:Z399"/>
    <mergeCell ref="X400:Z400"/>
    <mergeCell ref="B447:W448"/>
    <mergeCell ref="X441:Z442"/>
    <mergeCell ref="B402:W403"/>
    <mergeCell ref="X426:Z427"/>
    <mergeCell ref="X428:Z429"/>
    <mergeCell ref="X430:Z431"/>
    <mergeCell ref="B970:W970"/>
    <mergeCell ref="X937:Z939"/>
    <mergeCell ref="X940:Z942"/>
    <mergeCell ref="X950:Z950"/>
    <mergeCell ref="B960:W961"/>
    <mergeCell ref="X960:Z961"/>
    <mergeCell ref="A962:A963"/>
    <mergeCell ref="B962:W963"/>
    <mergeCell ref="X962:Z963"/>
    <mergeCell ref="X455:Z455"/>
    <mergeCell ref="X456:Z456"/>
    <mergeCell ref="X528:Z528"/>
    <mergeCell ref="X529:Z529"/>
    <mergeCell ref="X530:Z530"/>
    <mergeCell ref="X531:Z531"/>
    <mergeCell ref="X532:Z532"/>
    <mergeCell ref="A525:A526"/>
    <mergeCell ref="A527:A534"/>
    <mergeCell ref="A535:A544"/>
    <mergeCell ref="B525:W526"/>
    <mergeCell ref="C528:W528"/>
    <mergeCell ref="C529:W529"/>
    <mergeCell ref="C530:W530"/>
    <mergeCell ref="C531:W531"/>
    <mergeCell ref="C532:W532"/>
    <mergeCell ref="C552:W552"/>
    <mergeCell ref="X552:Z552"/>
    <mergeCell ref="X540:Z540"/>
    <mergeCell ref="C541:W541"/>
    <mergeCell ref="X541:Z541"/>
    <mergeCell ref="C542:W542"/>
    <mergeCell ref="X457:Z457"/>
    <mergeCell ref="B984:W984"/>
    <mergeCell ref="C985:W985"/>
    <mergeCell ref="C986:W986"/>
    <mergeCell ref="C987:W987"/>
    <mergeCell ref="C988:W988"/>
    <mergeCell ref="A991:Z991"/>
    <mergeCell ref="A992:A993"/>
    <mergeCell ref="B992:W993"/>
    <mergeCell ref="X992:Z993"/>
    <mergeCell ref="X964:Z965"/>
    <mergeCell ref="X966:Z967"/>
    <mergeCell ref="X973:Z974"/>
    <mergeCell ref="C971:W971"/>
    <mergeCell ref="C972:W972"/>
    <mergeCell ref="X970:Z970"/>
    <mergeCell ref="X971:Z971"/>
    <mergeCell ref="X972:Z972"/>
    <mergeCell ref="A964:A965"/>
    <mergeCell ref="B964:W965"/>
    <mergeCell ref="A966:A967"/>
    <mergeCell ref="B966:W967"/>
    <mergeCell ref="A980:A981"/>
    <mergeCell ref="A973:A974"/>
    <mergeCell ref="B973:W974"/>
    <mergeCell ref="A975:Z975"/>
    <mergeCell ref="A976:A977"/>
    <mergeCell ref="B976:W977"/>
    <mergeCell ref="X976:Z977"/>
    <mergeCell ref="A968:A969"/>
    <mergeCell ref="B968:W969"/>
    <mergeCell ref="X968:Z969"/>
    <mergeCell ref="A970:A972"/>
    <mergeCell ref="A1178:A1179"/>
    <mergeCell ref="A1167:A1168"/>
    <mergeCell ref="A1270:A1271"/>
    <mergeCell ref="B1270:W1271"/>
    <mergeCell ref="X1270:Z1271"/>
    <mergeCell ref="A1262:A1263"/>
    <mergeCell ref="B1262:W1263"/>
    <mergeCell ref="X1262:Z1263"/>
    <mergeCell ref="X1258:Z1258"/>
    <mergeCell ref="X1259:Z1259"/>
    <mergeCell ref="X1260:Z1260"/>
    <mergeCell ref="A1218:A1219"/>
    <mergeCell ref="X870:Z870"/>
    <mergeCell ref="X871:Z871"/>
    <mergeCell ref="X872:Z872"/>
    <mergeCell ref="X873:Z873"/>
    <mergeCell ref="X874:Z874"/>
    <mergeCell ref="X875:Z875"/>
    <mergeCell ref="X909:Z909"/>
    <mergeCell ref="X910:Z913"/>
    <mergeCell ref="X914:Z918"/>
    <mergeCell ref="X932:Z932"/>
    <mergeCell ref="X933:Z933"/>
    <mergeCell ref="X934:Z934"/>
    <mergeCell ref="X936:Z936"/>
    <mergeCell ref="A982:A983"/>
    <mergeCell ref="A984:A988"/>
    <mergeCell ref="X980:Z981"/>
    <mergeCell ref="X982:Z983"/>
    <mergeCell ref="X984:Z988"/>
    <mergeCell ref="B980:W981"/>
    <mergeCell ref="B982:W983"/>
  </mergeCells>
  <phoneticPr fontId="22"/>
  <printOptions horizontalCentered="1"/>
  <pageMargins left="0.39370078740157483" right="0.39370078740157483" top="0.51181102362204722" bottom="0.47244094488188981" header="0.27559055118110237" footer="0"/>
  <pageSetup paperSize="9" scale="96" fitToHeight="0" orientation="portrait" verticalDpi="0" r:id="rId1"/>
  <headerFooter alignWithMargins="0">
    <oddFooter>&amp;C&amp;"MS UI Gothic,標準"&amp;10&amp;P&amp;R&amp;"ＭＳ Ｐゴシック,標準"&amp;9綾瀬市地域密着型通所介護運営状況点検書</oddFooter>
  </headerFooter>
  <rowBreaks count="29" manualBreakCount="29">
    <brk id="44" max="26" man="1"/>
    <brk id="116" max="26" man="1"/>
    <brk id="155" max="26" man="1"/>
    <brk id="232" max="26" man="1"/>
    <brk id="266" max="26" man="1"/>
    <brk id="305" max="26" man="1"/>
    <brk id="379" max="26" man="1"/>
    <brk id="420" max="26" man="1"/>
    <brk id="460" max="26" man="1"/>
    <brk id="544" max="26" man="1"/>
    <brk id="569" max="26" man="1"/>
    <brk id="635" max="26" man="1"/>
    <brk id="639" max="26" man="1"/>
    <brk id="679" max="26" man="1"/>
    <brk id="689" max="26" man="1"/>
    <brk id="725" max="26" man="1"/>
    <brk id="746" max="26" man="1"/>
    <brk id="778" max="26" man="1"/>
    <brk id="881" max="26" man="1"/>
    <brk id="924" max="26" man="1"/>
    <brk id="955" max="26" man="1"/>
    <brk id="993" max="26" man="1"/>
    <brk id="1040" max="26" man="1"/>
    <brk id="1073" max="26" man="1"/>
    <brk id="1124" max="26" man="1"/>
    <brk id="1157" max="26" man="1"/>
    <brk id="1186" max="26" man="1"/>
    <brk id="1221" max="26" man="1"/>
    <brk id="1253" max="26"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B4D6BA-AC21-47A1-BCD4-F1A07C1B64B3}">
  <sheetPr>
    <pageSetUpPr fitToPage="1"/>
  </sheetPr>
  <dimension ref="B1:BU83"/>
  <sheetViews>
    <sheetView showGridLines="0" view="pageBreakPreview" zoomScale="70" zoomScaleNormal="70" zoomScaleSheetLayoutView="70" workbookViewId="0">
      <selection activeCell="P46" sqref="P46:R46"/>
    </sheetView>
  </sheetViews>
  <sheetFormatPr defaultColWidth="4.375" defaultRowHeight="20.25" customHeight="1"/>
  <cols>
    <col min="1" max="1" width="1.625" style="10" customWidth="1"/>
    <col min="2" max="5" width="5.75" style="10" customWidth="1"/>
    <col min="6" max="6" width="16.5" style="10" hidden="1" customWidth="1"/>
    <col min="7" max="58" width="5.625" style="10" customWidth="1"/>
    <col min="59" max="16384" width="4.375" style="10"/>
  </cols>
  <sheetData>
    <row r="1" spans="2:64" s="16" customFormat="1" ht="20.25" customHeight="1">
      <c r="C1" s="15" t="s">
        <v>683</v>
      </c>
      <c r="D1" s="15"/>
      <c r="E1" s="15"/>
      <c r="F1" s="15"/>
      <c r="G1" s="15"/>
      <c r="H1" s="5" t="s">
        <v>0</v>
      </c>
      <c r="J1" s="5"/>
      <c r="L1" s="15"/>
      <c r="M1" s="15"/>
      <c r="N1" s="15"/>
      <c r="O1" s="15"/>
      <c r="P1" s="15"/>
      <c r="Q1" s="15"/>
      <c r="R1" s="15"/>
      <c r="AM1" s="8"/>
      <c r="AN1" s="7"/>
      <c r="AO1" s="7" t="s">
        <v>73</v>
      </c>
      <c r="AP1" s="1134" t="s">
        <v>146</v>
      </c>
      <c r="AQ1" s="1135"/>
      <c r="AR1" s="1135"/>
      <c r="AS1" s="1135"/>
      <c r="AT1" s="1135"/>
      <c r="AU1" s="1135"/>
      <c r="AV1" s="1135"/>
      <c r="AW1" s="1135"/>
      <c r="AX1" s="1135"/>
      <c r="AY1" s="1135"/>
      <c r="AZ1" s="1135"/>
      <c r="BA1" s="1135"/>
      <c r="BB1" s="1135"/>
      <c r="BC1" s="1135"/>
      <c r="BD1" s="1135"/>
      <c r="BE1" s="1135"/>
      <c r="BF1" s="7" t="s">
        <v>21</v>
      </c>
    </row>
    <row r="2" spans="2:64" s="16" customFormat="1" ht="20.25" customHeight="1">
      <c r="C2" s="15"/>
      <c r="D2" s="15"/>
      <c r="E2" s="15"/>
      <c r="F2" s="15"/>
      <c r="G2" s="15"/>
      <c r="J2" s="5"/>
      <c r="L2" s="15"/>
      <c r="M2" s="15"/>
      <c r="N2" s="15"/>
      <c r="O2" s="15"/>
      <c r="P2" s="15"/>
      <c r="Q2" s="15"/>
      <c r="R2" s="15"/>
      <c r="Y2" s="7" t="s">
        <v>69</v>
      </c>
      <c r="Z2" s="1136">
        <v>6</v>
      </c>
      <c r="AA2" s="1136"/>
      <c r="AB2" s="7" t="s">
        <v>70</v>
      </c>
      <c r="AC2" s="1137">
        <f>IF(Z2=0,"",YEAR(DATE(2018+Z2,1,1)))</f>
        <v>2024</v>
      </c>
      <c r="AD2" s="1137"/>
      <c r="AE2" s="6" t="s">
        <v>71</v>
      </c>
      <c r="AF2" s="6" t="s">
        <v>1</v>
      </c>
      <c r="AG2" s="1136">
        <v>4</v>
      </c>
      <c r="AH2" s="1136"/>
      <c r="AI2" s="6" t="s">
        <v>55</v>
      </c>
      <c r="AM2" s="8"/>
      <c r="AN2" s="7"/>
      <c r="AO2" s="7" t="s">
        <v>72</v>
      </c>
      <c r="AP2" s="1136" t="s">
        <v>684</v>
      </c>
      <c r="AQ2" s="1136"/>
      <c r="AR2" s="1136"/>
      <c r="AS2" s="1136"/>
      <c r="AT2" s="1136"/>
      <c r="AU2" s="1136"/>
      <c r="AV2" s="1136"/>
      <c r="AW2" s="1136"/>
      <c r="AX2" s="1136"/>
      <c r="AY2" s="1136"/>
      <c r="AZ2" s="1136"/>
      <c r="BA2" s="1136"/>
      <c r="BB2" s="1136"/>
      <c r="BC2" s="1136"/>
      <c r="BD2" s="1136"/>
      <c r="BE2" s="1136"/>
      <c r="BF2" s="7" t="s">
        <v>21</v>
      </c>
    </row>
    <row r="3" spans="2:64" s="6" customFormat="1" ht="20.25" customHeight="1">
      <c r="G3" s="5"/>
      <c r="J3" s="5"/>
      <c r="L3" s="7"/>
      <c r="M3" s="7"/>
      <c r="N3" s="7"/>
      <c r="O3" s="7"/>
      <c r="P3" s="7"/>
      <c r="Q3" s="7"/>
      <c r="R3" s="7"/>
      <c r="Z3" s="30"/>
      <c r="AA3" s="30"/>
      <c r="AB3" s="30"/>
      <c r="AC3" s="31"/>
      <c r="AD3" s="30"/>
      <c r="BA3" s="81" t="s">
        <v>121</v>
      </c>
      <c r="BB3" s="1138" t="s">
        <v>685</v>
      </c>
      <c r="BC3" s="1139"/>
      <c r="BD3" s="1139"/>
      <c r="BE3" s="1140"/>
      <c r="BF3" s="7"/>
    </row>
    <row r="4" spans="2:64" s="6" customFormat="1" ht="18.75">
      <c r="G4" s="5"/>
      <c r="J4" s="5"/>
      <c r="L4" s="7"/>
      <c r="M4" s="7"/>
      <c r="N4" s="7"/>
      <c r="O4" s="7"/>
      <c r="P4" s="7"/>
      <c r="Q4" s="7"/>
      <c r="R4" s="7"/>
      <c r="Z4" s="21"/>
      <c r="AA4" s="21"/>
      <c r="AG4" s="16"/>
      <c r="AH4" s="16"/>
      <c r="AI4" s="16"/>
      <c r="AJ4" s="16"/>
      <c r="AK4" s="16"/>
      <c r="AL4" s="16"/>
      <c r="AM4" s="16"/>
      <c r="AN4" s="16"/>
      <c r="AO4" s="16"/>
      <c r="AP4" s="16"/>
      <c r="AQ4" s="16"/>
      <c r="AR4" s="16"/>
      <c r="AS4" s="16"/>
      <c r="AT4" s="16"/>
      <c r="AU4" s="16"/>
      <c r="AV4" s="16"/>
      <c r="AW4" s="16"/>
      <c r="AX4" s="16"/>
      <c r="AY4" s="16"/>
      <c r="AZ4" s="16"/>
      <c r="BA4" s="81" t="s">
        <v>153</v>
      </c>
      <c r="BB4" s="1138" t="s">
        <v>681</v>
      </c>
      <c r="BC4" s="1139"/>
      <c r="BD4" s="1139"/>
      <c r="BE4" s="1140"/>
      <c r="BF4" s="63"/>
    </row>
    <row r="5" spans="2:64" s="6" customFormat="1" ht="6.75" customHeight="1">
      <c r="C5" s="16"/>
      <c r="D5" s="16"/>
      <c r="E5" s="16"/>
      <c r="F5" s="16"/>
      <c r="G5" s="15"/>
      <c r="H5" s="16"/>
      <c r="I5" s="16"/>
      <c r="J5" s="15"/>
      <c r="K5" s="16"/>
      <c r="L5" s="63"/>
      <c r="M5" s="63"/>
      <c r="N5" s="63"/>
      <c r="O5" s="63"/>
      <c r="P5" s="63"/>
      <c r="Q5" s="63"/>
      <c r="R5" s="63"/>
      <c r="S5" s="16"/>
      <c r="T5" s="16"/>
      <c r="U5" s="16"/>
      <c r="V5" s="16"/>
      <c r="W5" s="16"/>
      <c r="X5" s="16"/>
      <c r="Y5" s="16"/>
      <c r="Z5" s="64"/>
      <c r="AA5" s="64"/>
      <c r="AB5" s="16"/>
      <c r="AC5" s="16"/>
      <c r="AD5" s="16"/>
      <c r="AE5" s="16"/>
      <c r="AG5" s="16"/>
      <c r="AH5" s="16"/>
      <c r="AI5" s="16"/>
      <c r="AJ5" s="16"/>
      <c r="AK5" s="16"/>
      <c r="AL5" s="16"/>
      <c r="AM5" s="16"/>
      <c r="AN5" s="16"/>
      <c r="AO5" s="16"/>
      <c r="AP5" s="16"/>
      <c r="AQ5" s="16"/>
      <c r="AR5" s="16"/>
      <c r="AS5" s="16"/>
      <c r="AT5" s="16"/>
      <c r="AU5" s="16"/>
      <c r="AV5" s="16"/>
      <c r="AW5" s="16"/>
      <c r="AX5" s="16"/>
      <c r="AY5" s="16"/>
      <c r="AZ5" s="16"/>
      <c r="BA5" s="16"/>
      <c r="BB5" s="16"/>
      <c r="BC5" s="16"/>
      <c r="BD5" s="16"/>
      <c r="BE5" s="63"/>
      <c r="BF5" s="63"/>
    </row>
    <row r="6" spans="2:64" s="6" customFormat="1" ht="20.25" customHeight="1">
      <c r="C6" s="16"/>
      <c r="D6" s="16"/>
      <c r="E6" s="16"/>
      <c r="F6" s="16"/>
      <c r="G6" s="15"/>
      <c r="H6" s="16"/>
      <c r="I6" s="16"/>
      <c r="J6" s="15"/>
      <c r="K6" s="16"/>
      <c r="L6" s="63"/>
      <c r="M6" s="63"/>
      <c r="N6" s="63"/>
      <c r="O6" s="63"/>
      <c r="P6" s="63"/>
      <c r="Q6" s="63"/>
      <c r="R6" s="63"/>
      <c r="S6" s="16"/>
      <c r="T6" s="16"/>
      <c r="U6" s="16"/>
      <c r="V6" s="16"/>
      <c r="W6" s="16"/>
      <c r="X6" s="16"/>
      <c r="Y6" s="16"/>
      <c r="Z6" s="64"/>
      <c r="AA6" s="64"/>
      <c r="AB6" s="16"/>
      <c r="AC6" s="16"/>
      <c r="AD6" s="16"/>
      <c r="AE6" s="16"/>
      <c r="AG6" s="16"/>
      <c r="AH6" s="16"/>
      <c r="AI6" s="16"/>
      <c r="AJ6" s="16"/>
      <c r="AK6" s="16"/>
      <c r="AL6" s="16" t="s">
        <v>686</v>
      </c>
      <c r="AM6" s="16"/>
      <c r="AN6" s="16"/>
      <c r="AO6" s="16"/>
      <c r="AP6" s="16"/>
      <c r="AQ6" s="16"/>
      <c r="AR6" s="16"/>
      <c r="AS6" s="16"/>
      <c r="AT6" s="72"/>
      <c r="AU6" s="72"/>
      <c r="AV6" s="1"/>
      <c r="AW6" s="16"/>
      <c r="AX6" s="1155">
        <v>40</v>
      </c>
      <c r="AY6" s="1156"/>
      <c r="AZ6" s="1" t="s">
        <v>62</v>
      </c>
      <c r="BA6" s="16"/>
      <c r="BB6" s="1155">
        <v>160</v>
      </c>
      <c r="BC6" s="1156"/>
      <c r="BD6" s="1" t="s">
        <v>63</v>
      </c>
      <c r="BE6" s="16"/>
      <c r="BF6" s="63"/>
    </row>
    <row r="7" spans="2:64" s="6" customFormat="1" ht="6.75" customHeight="1">
      <c r="C7" s="16"/>
      <c r="D7" s="16"/>
      <c r="E7" s="16"/>
      <c r="F7" s="16"/>
      <c r="G7" s="15"/>
      <c r="H7" s="16"/>
      <c r="I7" s="16"/>
      <c r="J7" s="15"/>
      <c r="K7" s="16"/>
      <c r="L7" s="63"/>
      <c r="M7" s="63"/>
      <c r="N7" s="63"/>
      <c r="O7" s="63"/>
      <c r="P7" s="63"/>
      <c r="Q7" s="63"/>
      <c r="R7" s="63"/>
      <c r="S7" s="16"/>
      <c r="T7" s="16"/>
      <c r="U7" s="16"/>
      <c r="V7" s="16"/>
      <c r="W7" s="16"/>
      <c r="X7" s="16"/>
      <c r="Y7" s="16"/>
      <c r="Z7" s="64"/>
      <c r="AA7" s="64"/>
      <c r="AB7" s="16"/>
      <c r="AC7" s="16"/>
      <c r="AD7" s="16"/>
      <c r="AE7" s="16"/>
      <c r="AG7" s="16"/>
      <c r="AH7" s="16"/>
      <c r="AI7" s="16"/>
      <c r="AJ7" s="16"/>
      <c r="AK7" s="16"/>
      <c r="AL7" s="16"/>
      <c r="AM7" s="16"/>
      <c r="AN7" s="16"/>
      <c r="AO7" s="16"/>
      <c r="AP7" s="16"/>
      <c r="AQ7" s="16"/>
      <c r="AR7" s="16"/>
      <c r="AS7" s="16"/>
      <c r="AT7" s="16"/>
      <c r="AU7" s="16"/>
      <c r="AV7" s="16"/>
      <c r="AW7" s="16"/>
      <c r="AX7" s="16"/>
      <c r="AY7" s="16"/>
      <c r="AZ7" s="16"/>
      <c r="BA7" s="16"/>
      <c r="BB7" s="16"/>
      <c r="BC7" s="16"/>
      <c r="BD7" s="16"/>
      <c r="BE7" s="63"/>
      <c r="BF7" s="63"/>
    </row>
    <row r="8" spans="2:64" s="6" customFormat="1" ht="20.25" customHeight="1">
      <c r="B8" s="73"/>
      <c r="C8" s="73"/>
      <c r="D8" s="73"/>
      <c r="E8" s="73"/>
      <c r="F8" s="73"/>
      <c r="G8" s="74"/>
      <c r="H8" s="74"/>
      <c r="I8" s="74"/>
      <c r="J8" s="73"/>
      <c r="K8" s="73"/>
      <c r="L8" s="74"/>
      <c r="M8" s="74"/>
      <c r="N8" s="74"/>
      <c r="O8" s="73"/>
      <c r="P8" s="74"/>
      <c r="Q8" s="74"/>
      <c r="R8" s="74"/>
      <c r="S8" s="226"/>
      <c r="T8" s="227"/>
      <c r="U8" s="227"/>
      <c r="V8" s="228"/>
      <c r="Z8" s="64"/>
      <c r="AA8" s="75"/>
      <c r="AB8" s="15"/>
      <c r="AC8" s="64"/>
      <c r="AD8" s="64"/>
      <c r="AE8" s="64"/>
      <c r="AF8" s="21"/>
      <c r="AG8" s="66"/>
      <c r="AH8" s="66"/>
      <c r="AI8" s="66"/>
      <c r="AJ8" s="16"/>
      <c r="AK8" s="63"/>
      <c r="AL8" s="75"/>
      <c r="AM8" s="75"/>
      <c r="AN8" s="15"/>
      <c r="AO8" s="72"/>
      <c r="AP8" s="72"/>
      <c r="AQ8" s="72"/>
      <c r="AR8" s="65"/>
      <c r="AS8" s="65"/>
      <c r="AT8" s="16"/>
      <c r="AU8" s="229"/>
      <c r="AV8" s="229"/>
      <c r="AW8" s="73"/>
      <c r="AX8" s="16"/>
      <c r="AY8" s="16" t="s">
        <v>67</v>
      </c>
      <c r="AZ8" s="16"/>
      <c r="BA8" s="16"/>
      <c r="BB8" s="1157">
        <f>DAY(EOMONTH(DATE(AC2,AG2,1),0))</f>
        <v>30</v>
      </c>
      <c r="BC8" s="1158"/>
      <c r="BD8" s="16" t="s">
        <v>68</v>
      </c>
      <c r="BE8" s="16"/>
      <c r="BF8" s="16"/>
      <c r="BJ8" s="7"/>
      <c r="BK8" s="7"/>
      <c r="BL8" s="7"/>
    </row>
    <row r="9" spans="2:64" s="6" customFormat="1" ht="6" customHeight="1">
      <c r="B9" s="72"/>
      <c r="C9" s="72"/>
      <c r="D9" s="72"/>
      <c r="E9" s="72"/>
      <c r="F9" s="72"/>
      <c r="G9" s="73"/>
      <c r="H9" s="74"/>
      <c r="I9" s="72"/>
      <c r="J9" s="72"/>
      <c r="K9" s="72"/>
      <c r="L9" s="73"/>
      <c r="M9" s="74"/>
      <c r="N9" s="72"/>
      <c r="O9" s="72"/>
      <c r="P9" s="73"/>
      <c r="Q9" s="72"/>
      <c r="R9" s="72"/>
      <c r="S9" s="72"/>
      <c r="T9" s="72"/>
      <c r="U9" s="72"/>
      <c r="V9" s="72"/>
      <c r="Z9" s="16"/>
      <c r="AA9" s="16"/>
      <c r="AB9" s="16"/>
      <c r="AC9" s="16"/>
      <c r="AD9" s="16"/>
      <c r="AE9" s="16"/>
      <c r="AG9" s="64"/>
      <c r="AH9" s="16"/>
      <c r="AI9" s="16"/>
      <c r="AJ9" s="66"/>
      <c r="AK9" s="16"/>
      <c r="AL9" s="16"/>
      <c r="AM9" s="16"/>
      <c r="AN9" s="16"/>
      <c r="AO9" s="16"/>
      <c r="AP9" s="16"/>
      <c r="AQ9" s="64"/>
      <c r="AR9" s="64"/>
      <c r="AS9" s="64"/>
      <c r="AT9" s="16"/>
      <c r="AU9" s="16"/>
      <c r="AV9" s="16"/>
      <c r="AW9" s="16"/>
      <c r="AX9" s="16"/>
      <c r="AY9" s="16"/>
      <c r="AZ9" s="16"/>
      <c r="BA9" s="16"/>
      <c r="BB9" s="16"/>
      <c r="BC9" s="16"/>
      <c r="BD9" s="16"/>
      <c r="BE9" s="16"/>
      <c r="BF9" s="16"/>
      <c r="BJ9" s="7"/>
      <c r="BK9" s="7"/>
      <c r="BL9" s="7"/>
    </row>
    <row r="10" spans="2:64" s="6" customFormat="1" ht="18.75">
      <c r="B10" s="73"/>
      <c r="C10" s="73"/>
      <c r="D10" s="73"/>
      <c r="E10" s="73"/>
      <c r="F10" s="73"/>
      <c r="G10" s="74"/>
      <c r="H10" s="74"/>
      <c r="I10" s="74"/>
      <c r="J10" s="73"/>
      <c r="K10" s="73"/>
      <c r="L10" s="74"/>
      <c r="M10" s="74"/>
      <c r="N10" s="74"/>
      <c r="O10" s="73"/>
      <c r="P10" s="74"/>
      <c r="Q10" s="74"/>
      <c r="R10" s="74"/>
      <c r="S10" s="226"/>
      <c r="T10" s="227"/>
      <c r="U10" s="227"/>
      <c r="V10" s="228"/>
      <c r="Z10" s="64"/>
      <c r="AA10" s="75"/>
      <c r="AB10" s="15"/>
      <c r="AC10" s="64"/>
      <c r="AD10" s="64"/>
      <c r="AE10" s="64"/>
      <c r="AG10" s="66"/>
      <c r="AH10" s="66"/>
      <c r="AI10" s="66"/>
      <c r="AJ10" s="16"/>
      <c r="AK10" s="63"/>
      <c r="AL10" s="75"/>
      <c r="AM10" s="16"/>
      <c r="AN10" s="16"/>
      <c r="AO10" s="79"/>
      <c r="AP10" s="79"/>
      <c r="AQ10" s="79"/>
      <c r="AR10" s="1"/>
      <c r="AS10" s="64"/>
      <c r="AT10" s="64"/>
      <c r="AU10" s="64"/>
      <c r="AV10" s="16"/>
      <c r="AW10" s="16"/>
      <c r="AX10" s="76"/>
      <c r="AY10" s="76"/>
      <c r="AZ10" s="63" t="s">
        <v>687</v>
      </c>
      <c r="BA10" s="16"/>
      <c r="BB10" s="1155">
        <v>1</v>
      </c>
      <c r="BC10" s="1159"/>
      <c r="BD10" s="1156"/>
      <c r="BE10" s="2" t="s">
        <v>22</v>
      </c>
      <c r="BF10" s="16"/>
      <c r="BJ10" s="7"/>
      <c r="BK10" s="7"/>
      <c r="BL10" s="7"/>
    </row>
    <row r="11" spans="2:64" s="6" customFormat="1" ht="6" customHeight="1">
      <c r="B11" s="72"/>
      <c r="C11" s="72"/>
      <c r="D11" s="72"/>
      <c r="E11" s="72"/>
      <c r="F11" s="30"/>
      <c r="G11" s="72"/>
      <c r="H11" s="72"/>
      <c r="I11" s="72"/>
      <c r="J11" s="72"/>
      <c r="K11" s="73"/>
      <c r="L11" s="74"/>
      <c r="M11" s="72"/>
      <c r="N11" s="72"/>
      <c r="O11" s="73"/>
      <c r="P11" s="72"/>
      <c r="Q11" s="72"/>
      <c r="R11" s="72"/>
      <c r="S11" s="72"/>
      <c r="T11" s="72"/>
      <c r="U11" s="72"/>
      <c r="V11" s="30"/>
      <c r="Z11" s="16"/>
      <c r="AA11" s="16"/>
      <c r="AB11" s="16"/>
      <c r="AC11" s="16"/>
      <c r="AD11" s="16"/>
      <c r="AE11" s="16"/>
      <c r="AG11" s="64"/>
      <c r="AH11" s="66"/>
      <c r="AI11" s="16"/>
      <c r="AJ11" s="66"/>
      <c r="AK11" s="16"/>
      <c r="AL11" s="16"/>
      <c r="AM11" s="16"/>
      <c r="AN11" s="16"/>
      <c r="AO11" s="72"/>
      <c r="AP11" s="72"/>
      <c r="AQ11" s="73"/>
      <c r="AR11" s="77"/>
      <c r="AS11" s="64"/>
      <c r="AT11" s="64"/>
      <c r="AU11" s="64"/>
      <c r="AV11" s="16"/>
      <c r="AW11" s="16"/>
      <c r="AX11" s="76"/>
      <c r="AY11" s="76"/>
      <c r="AZ11" s="16"/>
      <c r="BA11" s="16"/>
      <c r="BB11" s="64"/>
      <c r="BC11" s="64"/>
      <c r="BD11" s="64"/>
      <c r="BE11" s="2"/>
      <c r="BF11" s="16"/>
      <c r="BJ11" s="7"/>
      <c r="BK11" s="7"/>
      <c r="BL11" s="7"/>
    </row>
    <row r="12" spans="2:64" s="6" customFormat="1" ht="20.25" customHeight="1">
      <c r="B12" s="41"/>
      <c r="C12" s="41"/>
      <c r="D12" s="41"/>
      <c r="E12" s="41"/>
      <c r="F12" s="41"/>
      <c r="G12" s="41"/>
      <c r="H12" s="41"/>
      <c r="I12" s="41"/>
      <c r="J12" s="41"/>
      <c r="K12" s="41"/>
      <c r="L12" s="41"/>
      <c r="M12" s="41"/>
      <c r="N12" s="41"/>
      <c r="O12" s="41"/>
      <c r="P12" s="41"/>
      <c r="Q12" s="41"/>
      <c r="R12" s="41"/>
      <c r="S12" s="41"/>
      <c r="T12" s="41"/>
      <c r="U12" s="41"/>
      <c r="V12" s="41"/>
      <c r="Z12" s="73"/>
      <c r="AA12" s="10"/>
      <c r="AB12" s="10"/>
      <c r="AC12" s="73"/>
      <c r="AD12" s="64"/>
      <c r="AE12" s="64"/>
      <c r="AF12" s="21"/>
      <c r="AG12" s="15"/>
      <c r="AH12" s="66"/>
      <c r="AI12" s="16"/>
      <c r="AJ12" s="66"/>
      <c r="AK12" s="16"/>
      <c r="AL12" s="16"/>
      <c r="AM12" s="16"/>
      <c r="AN12" s="16"/>
      <c r="AO12" s="1160"/>
      <c r="AP12" s="1160"/>
      <c r="AQ12" s="1160"/>
      <c r="AR12" s="1"/>
      <c r="AS12" s="64"/>
      <c r="AT12" s="64"/>
      <c r="AU12" s="64"/>
      <c r="AV12" s="16"/>
      <c r="AW12" s="16"/>
      <c r="AX12" s="76"/>
      <c r="AY12" s="76"/>
      <c r="AZ12" s="16"/>
      <c r="BA12" s="16"/>
      <c r="BB12" s="1155">
        <v>1</v>
      </c>
      <c r="BC12" s="1159"/>
      <c r="BD12" s="1156"/>
      <c r="BE12" s="78" t="s">
        <v>23</v>
      </c>
      <c r="BF12" s="16"/>
      <c r="BJ12" s="7"/>
      <c r="BK12" s="7"/>
      <c r="BL12" s="7"/>
    </row>
    <row r="13" spans="2:64" s="6" customFormat="1" ht="6.75" customHeight="1">
      <c r="B13" s="41"/>
      <c r="C13" s="41"/>
      <c r="D13" s="41"/>
      <c r="E13" s="41"/>
      <c r="F13" s="41"/>
      <c r="G13" s="41"/>
      <c r="H13" s="41"/>
      <c r="I13" s="41"/>
      <c r="J13" s="41"/>
      <c r="K13" s="41"/>
      <c r="L13" s="41"/>
      <c r="M13" s="41"/>
      <c r="N13" s="41"/>
      <c r="O13" s="41"/>
      <c r="P13" s="41"/>
      <c r="Q13" s="41"/>
      <c r="R13" s="41"/>
      <c r="S13" s="41"/>
      <c r="T13" s="41"/>
      <c r="U13" s="41"/>
      <c r="V13" s="41"/>
      <c r="Z13" s="74"/>
      <c r="AA13" s="9"/>
      <c r="AB13" s="9"/>
      <c r="AC13" s="74"/>
      <c r="AD13" s="66"/>
      <c r="AE13" s="66"/>
      <c r="AG13" s="16"/>
      <c r="AH13" s="16"/>
      <c r="AI13" s="16"/>
      <c r="AJ13" s="16"/>
      <c r="AK13" s="16"/>
      <c r="AL13" s="16"/>
      <c r="AM13" s="16"/>
      <c r="AN13" s="16"/>
      <c r="AO13" s="72"/>
      <c r="AP13" s="72"/>
      <c r="AQ13" s="72"/>
      <c r="AR13" s="16"/>
      <c r="AS13" s="64"/>
      <c r="AT13" s="64"/>
      <c r="AU13" s="64"/>
      <c r="AV13" s="16"/>
      <c r="AW13" s="16"/>
      <c r="AX13" s="76"/>
      <c r="AY13" s="76"/>
      <c r="AZ13" s="16"/>
      <c r="BA13" s="16"/>
      <c r="BB13" s="64"/>
      <c r="BC13" s="64"/>
      <c r="BD13" s="64"/>
      <c r="BE13" s="2"/>
      <c r="BF13" s="16"/>
      <c r="BJ13" s="7"/>
      <c r="BK13" s="7"/>
      <c r="BL13" s="7"/>
    </row>
    <row r="14" spans="2:64" s="6" customFormat="1" ht="18.75">
      <c r="B14" s="41"/>
      <c r="C14" s="41"/>
      <c r="D14" s="41"/>
      <c r="E14" s="41"/>
      <c r="F14" s="41"/>
      <c r="G14" s="41"/>
      <c r="H14" s="41"/>
      <c r="I14" s="41"/>
      <c r="J14" s="41"/>
      <c r="K14" s="41"/>
      <c r="L14" s="41"/>
      <c r="M14" s="41"/>
      <c r="N14" s="41"/>
      <c r="O14" s="41"/>
      <c r="P14" s="41"/>
      <c r="Q14" s="41"/>
      <c r="R14" s="41"/>
      <c r="S14" s="41"/>
      <c r="T14" s="41"/>
      <c r="U14" s="41"/>
      <c r="V14" s="41"/>
      <c r="Z14" s="73"/>
      <c r="AA14" s="10"/>
      <c r="AB14" s="10"/>
      <c r="AC14" s="73"/>
      <c r="AD14" s="64"/>
      <c r="AE14" s="64"/>
      <c r="AG14" s="16"/>
      <c r="AH14" s="16"/>
      <c r="AI14" s="16"/>
      <c r="AJ14" s="16"/>
      <c r="AK14" s="16"/>
      <c r="AL14" s="16"/>
      <c r="AM14" s="16"/>
      <c r="AN14" s="16"/>
      <c r="AO14" s="72"/>
      <c r="AP14" s="72"/>
      <c r="AQ14" s="72"/>
      <c r="AR14" s="16"/>
      <c r="AS14" s="64"/>
      <c r="AT14" s="63" t="s">
        <v>688</v>
      </c>
      <c r="AU14" s="1141"/>
      <c r="AV14" s="1142"/>
      <c r="AW14" s="1143"/>
      <c r="AX14" s="64" t="s">
        <v>2</v>
      </c>
      <c r="AY14" s="1141"/>
      <c r="AZ14" s="1142"/>
      <c r="BA14" s="1143"/>
      <c r="BB14" s="63" t="s">
        <v>24</v>
      </c>
      <c r="BC14" s="1144">
        <f>(AY14-AU14)*24</f>
        <v>0</v>
      </c>
      <c r="BD14" s="1145"/>
      <c r="BE14" s="15" t="s">
        <v>25</v>
      </c>
      <c r="BF14" s="64"/>
      <c r="BJ14" s="7"/>
      <c r="BK14" s="7"/>
      <c r="BL14" s="7"/>
    </row>
    <row r="15" spans="2:64" s="6" customFormat="1" ht="10.5" customHeight="1">
      <c r="B15" s="41"/>
      <c r="C15" s="41"/>
      <c r="D15" s="41"/>
      <c r="E15" s="41"/>
      <c r="F15" s="41"/>
      <c r="G15" s="41"/>
      <c r="H15" s="41"/>
      <c r="I15" s="41"/>
      <c r="J15" s="41"/>
      <c r="K15" s="41"/>
      <c r="L15" s="41"/>
      <c r="M15" s="41"/>
      <c r="N15" s="41"/>
      <c r="O15" s="41"/>
      <c r="P15" s="41"/>
      <c r="Q15" s="41"/>
      <c r="R15" s="41"/>
      <c r="S15" s="41"/>
      <c r="T15" s="41"/>
      <c r="U15" s="41"/>
      <c r="V15" s="41"/>
      <c r="Z15" s="73"/>
      <c r="AA15" s="10"/>
      <c r="AB15" s="10"/>
      <c r="AC15" s="73"/>
      <c r="AD15" s="64"/>
      <c r="AE15" s="64"/>
      <c r="AG15" s="16"/>
      <c r="AH15" s="16"/>
      <c r="AI15" s="16"/>
      <c r="AJ15" s="16"/>
      <c r="AK15" s="16"/>
      <c r="AL15" s="16"/>
      <c r="AM15" s="16"/>
      <c r="AN15" s="16"/>
      <c r="AO15" s="72"/>
      <c r="AP15" s="72"/>
      <c r="AQ15" s="72"/>
      <c r="AR15" s="16"/>
      <c r="AS15" s="64"/>
      <c r="AT15" s="63"/>
      <c r="AU15" s="225"/>
      <c r="AV15" s="225"/>
      <c r="AW15" s="225"/>
      <c r="AX15" s="64"/>
      <c r="AY15" s="225"/>
      <c r="AZ15" s="225"/>
      <c r="BA15" s="225"/>
      <c r="BB15" s="63"/>
      <c r="BC15" s="230"/>
      <c r="BD15" s="230"/>
      <c r="BE15" s="15"/>
      <c r="BF15" s="64"/>
      <c r="BJ15" s="7"/>
      <c r="BK15" s="7"/>
      <c r="BL15" s="7"/>
    </row>
    <row r="16" spans="2:64" s="6" customFormat="1" ht="18.75">
      <c r="B16" s="41"/>
      <c r="C16" s="41"/>
      <c r="D16" s="41"/>
      <c r="E16" s="41"/>
      <c r="F16" s="41"/>
      <c r="G16" s="41"/>
      <c r="H16" s="41"/>
      <c r="I16" s="41"/>
      <c r="J16" s="41"/>
      <c r="K16" s="41"/>
      <c r="L16" s="41"/>
      <c r="M16" s="41"/>
      <c r="N16" s="41"/>
      <c r="O16" s="41"/>
      <c r="P16" s="41"/>
      <c r="Q16" s="41"/>
      <c r="R16" s="41"/>
      <c r="S16" s="41"/>
      <c r="T16" s="41"/>
      <c r="U16" s="41"/>
      <c r="V16" s="41"/>
      <c r="Z16" s="73"/>
      <c r="AA16" s="10"/>
      <c r="AB16" s="10"/>
      <c r="AC16" s="73"/>
      <c r="AD16" s="64"/>
      <c r="AE16" s="64"/>
      <c r="AG16" s="16"/>
      <c r="AH16" s="16"/>
      <c r="AI16" s="16"/>
      <c r="AJ16" s="16"/>
      <c r="AK16" s="1146" t="s">
        <v>689</v>
      </c>
      <c r="AL16" s="1146"/>
      <c r="AM16" s="1146"/>
      <c r="AN16" s="1146"/>
      <c r="AO16" s="1146"/>
      <c r="AP16" s="1146"/>
      <c r="AQ16" s="1146"/>
      <c r="AR16" s="1146"/>
      <c r="AS16" s="1146"/>
      <c r="AT16" s="1147"/>
      <c r="AU16" s="1148"/>
      <c r="AV16" s="1149"/>
      <c r="AW16" s="1150"/>
      <c r="AX16" s="231" t="s">
        <v>2</v>
      </c>
      <c r="AY16" s="1148"/>
      <c r="AZ16" s="1149"/>
      <c r="BA16" s="1150"/>
      <c r="BB16" s="1151" t="s">
        <v>690</v>
      </c>
      <c r="BC16" s="1152"/>
      <c r="BD16" s="1153" t="s">
        <v>691</v>
      </c>
      <c r="BE16" s="1154"/>
      <c r="BF16" s="6" t="s">
        <v>21</v>
      </c>
      <c r="BJ16" s="7"/>
      <c r="BK16" s="7"/>
      <c r="BL16" s="7"/>
    </row>
    <row r="17" spans="2:64" s="6" customFormat="1" ht="6.75" customHeight="1">
      <c r="C17" s="65"/>
      <c r="D17" s="65"/>
      <c r="E17" s="65"/>
      <c r="F17" s="65"/>
      <c r="G17" s="16"/>
      <c r="H17" s="16"/>
      <c r="I17" s="63"/>
      <c r="J17" s="64"/>
      <c r="K17" s="66"/>
      <c r="L17" s="16"/>
      <c r="M17" s="16"/>
      <c r="N17" s="64"/>
      <c r="O17" s="16"/>
      <c r="P17" s="16"/>
      <c r="Q17" s="66"/>
      <c r="R17" s="16"/>
      <c r="S17" s="16"/>
      <c r="T17" s="16"/>
      <c r="U17" s="16"/>
      <c r="V17" s="16"/>
      <c r="W17" s="63"/>
      <c r="X17" s="64"/>
      <c r="Y17" s="64"/>
      <c r="Z17" s="15"/>
      <c r="AA17" s="64"/>
      <c r="AB17" s="63"/>
      <c r="AC17" s="64"/>
      <c r="AD17" s="66"/>
      <c r="AE17" s="16"/>
      <c r="AG17" s="21"/>
      <c r="AH17" s="22"/>
      <c r="AJ17" s="22"/>
      <c r="AQ17" s="21"/>
      <c r="AR17" s="21"/>
      <c r="AS17" s="21"/>
      <c r="AT17" s="21"/>
      <c r="AU17" s="21"/>
      <c r="AX17" s="28"/>
      <c r="AY17" s="28"/>
      <c r="BB17" s="21"/>
      <c r="BC17" s="21"/>
      <c r="BD17" s="21"/>
      <c r="BE17" s="20"/>
      <c r="BJ17" s="7"/>
      <c r="BK17" s="7"/>
      <c r="BL17" s="7"/>
    </row>
    <row r="18" spans="2:64" ht="8.4499999999999993" customHeight="1" thickBot="1">
      <c r="C18" s="9"/>
      <c r="D18" s="9"/>
      <c r="E18" s="9"/>
      <c r="F18" s="9"/>
      <c r="G18" s="9"/>
      <c r="X18" s="9"/>
      <c r="AN18" s="9"/>
      <c r="BE18" s="17"/>
      <c r="BF18" s="17"/>
      <c r="BG18" s="17"/>
    </row>
    <row r="19" spans="2:64" ht="20.25" customHeight="1">
      <c r="B19" s="1176" t="s">
        <v>112</v>
      </c>
      <c r="C19" s="1179" t="s">
        <v>692</v>
      </c>
      <c r="D19" s="1180"/>
      <c r="E19" s="1181"/>
      <c r="F19" s="232"/>
      <c r="G19" s="1188" t="s">
        <v>693</v>
      </c>
      <c r="H19" s="1191" t="s">
        <v>694</v>
      </c>
      <c r="I19" s="1180"/>
      <c r="J19" s="1180"/>
      <c r="K19" s="1181"/>
      <c r="L19" s="1191" t="s">
        <v>695</v>
      </c>
      <c r="M19" s="1180"/>
      <c r="N19" s="1180"/>
      <c r="O19" s="1194"/>
      <c r="P19" s="1161"/>
      <c r="Q19" s="1162"/>
      <c r="R19" s="1163"/>
      <c r="S19" s="1225" t="s">
        <v>696</v>
      </c>
      <c r="T19" s="1226"/>
      <c r="U19" s="1226"/>
      <c r="V19" s="1226"/>
      <c r="W19" s="1226"/>
      <c r="X19" s="1226"/>
      <c r="Y19" s="1226"/>
      <c r="Z19" s="1226"/>
      <c r="AA19" s="1226"/>
      <c r="AB19" s="1226"/>
      <c r="AC19" s="1226"/>
      <c r="AD19" s="1226"/>
      <c r="AE19" s="1226"/>
      <c r="AF19" s="1226"/>
      <c r="AG19" s="1226"/>
      <c r="AH19" s="1226"/>
      <c r="AI19" s="1226"/>
      <c r="AJ19" s="1226"/>
      <c r="AK19" s="1226"/>
      <c r="AL19" s="1226"/>
      <c r="AM19" s="1226"/>
      <c r="AN19" s="1226"/>
      <c r="AO19" s="1226"/>
      <c r="AP19" s="1226"/>
      <c r="AQ19" s="1226"/>
      <c r="AR19" s="1226"/>
      <c r="AS19" s="1226"/>
      <c r="AT19" s="1226"/>
      <c r="AU19" s="1226"/>
      <c r="AV19" s="1226"/>
      <c r="AW19" s="1227"/>
      <c r="AX19" s="1228" t="str">
        <f>IF(BB3="４週","(11) 1～4週目の勤務時間数合計","(11) 1か月の勤務時間数   合計")</f>
        <v>(11) 1か月の勤務時間数   合計</v>
      </c>
      <c r="AY19" s="1229"/>
      <c r="AZ19" s="1234" t="s">
        <v>697</v>
      </c>
      <c r="BA19" s="1235"/>
      <c r="BB19" s="1161" t="s">
        <v>698</v>
      </c>
      <c r="BC19" s="1162"/>
      <c r="BD19" s="1162"/>
      <c r="BE19" s="1162"/>
      <c r="BF19" s="1163"/>
    </row>
    <row r="20" spans="2:64" ht="20.25" customHeight="1">
      <c r="B20" s="1177"/>
      <c r="C20" s="1182"/>
      <c r="D20" s="1183"/>
      <c r="E20" s="1184"/>
      <c r="F20" s="233"/>
      <c r="G20" s="1189"/>
      <c r="H20" s="1192"/>
      <c r="I20" s="1183"/>
      <c r="J20" s="1183"/>
      <c r="K20" s="1184"/>
      <c r="L20" s="1192"/>
      <c r="M20" s="1183"/>
      <c r="N20" s="1183"/>
      <c r="O20" s="1195"/>
      <c r="P20" s="1164"/>
      <c r="Q20" s="1165"/>
      <c r="R20" s="1166"/>
      <c r="S20" s="1170" t="s">
        <v>16</v>
      </c>
      <c r="T20" s="1171"/>
      <c r="U20" s="1171"/>
      <c r="V20" s="1171"/>
      <c r="W20" s="1171"/>
      <c r="X20" s="1171"/>
      <c r="Y20" s="1172"/>
      <c r="Z20" s="1170" t="s">
        <v>17</v>
      </c>
      <c r="AA20" s="1171"/>
      <c r="AB20" s="1171"/>
      <c r="AC20" s="1171"/>
      <c r="AD20" s="1171"/>
      <c r="AE20" s="1171"/>
      <c r="AF20" s="1172"/>
      <c r="AG20" s="1170" t="s">
        <v>18</v>
      </c>
      <c r="AH20" s="1171"/>
      <c r="AI20" s="1171"/>
      <c r="AJ20" s="1171"/>
      <c r="AK20" s="1171"/>
      <c r="AL20" s="1171"/>
      <c r="AM20" s="1172"/>
      <c r="AN20" s="1170" t="s">
        <v>19</v>
      </c>
      <c r="AO20" s="1171"/>
      <c r="AP20" s="1171"/>
      <c r="AQ20" s="1171"/>
      <c r="AR20" s="1171"/>
      <c r="AS20" s="1171"/>
      <c r="AT20" s="1172"/>
      <c r="AU20" s="1173" t="s">
        <v>20</v>
      </c>
      <c r="AV20" s="1174"/>
      <c r="AW20" s="1175"/>
      <c r="AX20" s="1230"/>
      <c r="AY20" s="1231"/>
      <c r="AZ20" s="1236"/>
      <c r="BA20" s="1237"/>
      <c r="BB20" s="1164"/>
      <c r="BC20" s="1165"/>
      <c r="BD20" s="1165"/>
      <c r="BE20" s="1165"/>
      <c r="BF20" s="1166"/>
    </row>
    <row r="21" spans="2:64" ht="20.25" customHeight="1">
      <c r="B21" s="1177"/>
      <c r="C21" s="1182"/>
      <c r="D21" s="1183"/>
      <c r="E21" s="1184"/>
      <c r="F21" s="233"/>
      <c r="G21" s="1189"/>
      <c r="H21" s="1192"/>
      <c r="I21" s="1183"/>
      <c r="J21" s="1183"/>
      <c r="K21" s="1184"/>
      <c r="L21" s="1192"/>
      <c r="M21" s="1183"/>
      <c r="N21" s="1183"/>
      <c r="O21" s="1195"/>
      <c r="P21" s="1164"/>
      <c r="Q21" s="1165"/>
      <c r="R21" s="1166"/>
      <c r="S21" s="234">
        <v>1</v>
      </c>
      <c r="T21" s="235">
        <v>2</v>
      </c>
      <c r="U21" s="235">
        <v>3</v>
      </c>
      <c r="V21" s="235">
        <v>4</v>
      </c>
      <c r="W21" s="235">
        <v>5</v>
      </c>
      <c r="X21" s="235">
        <v>6</v>
      </c>
      <c r="Y21" s="236">
        <v>7</v>
      </c>
      <c r="Z21" s="234">
        <v>8</v>
      </c>
      <c r="AA21" s="235">
        <v>9</v>
      </c>
      <c r="AB21" s="235">
        <v>10</v>
      </c>
      <c r="AC21" s="235">
        <v>11</v>
      </c>
      <c r="AD21" s="235">
        <v>12</v>
      </c>
      <c r="AE21" s="235">
        <v>13</v>
      </c>
      <c r="AF21" s="236">
        <v>14</v>
      </c>
      <c r="AG21" s="237">
        <v>15</v>
      </c>
      <c r="AH21" s="235">
        <v>16</v>
      </c>
      <c r="AI21" s="235">
        <v>17</v>
      </c>
      <c r="AJ21" s="235">
        <v>18</v>
      </c>
      <c r="AK21" s="235">
        <v>19</v>
      </c>
      <c r="AL21" s="235">
        <v>20</v>
      </c>
      <c r="AM21" s="236">
        <v>21</v>
      </c>
      <c r="AN21" s="234">
        <v>22</v>
      </c>
      <c r="AO21" s="235">
        <v>23</v>
      </c>
      <c r="AP21" s="235">
        <v>24</v>
      </c>
      <c r="AQ21" s="235">
        <v>25</v>
      </c>
      <c r="AR21" s="235">
        <v>26</v>
      </c>
      <c r="AS21" s="235">
        <v>27</v>
      </c>
      <c r="AT21" s="236">
        <v>28</v>
      </c>
      <c r="AU21" s="234">
        <f>IF($BB$3="暦月",IF(DAY(DATE($AC$2,$AG$2,29))=29,29,""),"")</f>
        <v>29</v>
      </c>
      <c r="AV21" s="235">
        <f>IF($BB$3="暦月",IF(DAY(DATE($AC$2,$AG$2,30))=30,30,""),"")</f>
        <v>30</v>
      </c>
      <c r="AW21" s="236" t="str">
        <f>IF($BB$3="暦月",IF(DAY(DATE($AC$2,$AG$2,31))=31,31,""),"")</f>
        <v/>
      </c>
      <c r="AX21" s="1230"/>
      <c r="AY21" s="1231"/>
      <c r="AZ21" s="1236"/>
      <c r="BA21" s="1237"/>
      <c r="BB21" s="1164"/>
      <c r="BC21" s="1165"/>
      <c r="BD21" s="1165"/>
      <c r="BE21" s="1165"/>
      <c r="BF21" s="1166"/>
    </row>
    <row r="22" spans="2:64" ht="20.25" hidden="1" customHeight="1">
      <c r="B22" s="1177"/>
      <c r="C22" s="1182"/>
      <c r="D22" s="1183"/>
      <c r="E22" s="1184"/>
      <c r="F22" s="233"/>
      <c r="G22" s="1189"/>
      <c r="H22" s="1192"/>
      <c r="I22" s="1183"/>
      <c r="J22" s="1183"/>
      <c r="K22" s="1184"/>
      <c r="L22" s="1192"/>
      <c r="M22" s="1183"/>
      <c r="N22" s="1183"/>
      <c r="O22" s="1195"/>
      <c r="P22" s="1164"/>
      <c r="Q22" s="1165"/>
      <c r="R22" s="1166"/>
      <c r="S22" s="234">
        <f>WEEKDAY(DATE($AC$2,$AG$2,1))</f>
        <v>2</v>
      </c>
      <c r="T22" s="235">
        <f>WEEKDAY(DATE($AC$2,$AG$2,2))</f>
        <v>3</v>
      </c>
      <c r="U22" s="235">
        <f>WEEKDAY(DATE($AC$2,$AG$2,3))</f>
        <v>4</v>
      </c>
      <c r="V22" s="235">
        <f>WEEKDAY(DATE($AC$2,$AG$2,4))</f>
        <v>5</v>
      </c>
      <c r="W22" s="235">
        <f>WEEKDAY(DATE($AC$2,$AG$2,5))</f>
        <v>6</v>
      </c>
      <c r="X22" s="235">
        <f>WEEKDAY(DATE($AC$2,$AG$2,6))</f>
        <v>7</v>
      </c>
      <c r="Y22" s="236">
        <f>WEEKDAY(DATE($AC$2,$AG$2,7))</f>
        <v>1</v>
      </c>
      <c r="Z22" s="234">
        <f>WEEKDAY(DATE($AC$2,$AG$2,8))</f>
        <v>2</v>
      </c>
      <c r="AA22" s="235">
        <f>WEEKDAY(DATE($AC$2,$AG$2,9))</f>
        <v>3</v>
      </c>
      <c r="AB22" s="235">
        <f>WEEKDAY(DATE($AC$2,$AG$2,10))</f>
        <v>4</v>
      </c>
      <c r="AC22" s="235">
        <f>WEEKDAY(DATE($AC$2,$AG$2,11))</f>
        <v>5</v>
      </c>
      <c r="AD22" s="235">
        <f>WEEKDAY(DATE($AC$2,$AG$2,12))</f>
        <v>6</v>
      </c>
      <c r="AE22" s="235">
        <f>WEEKDAY(DATE($AC$2,$AG$2,13))</f>
        <v>7</v>
      </c>
      <c r="AF22" s="236">
        <f>WEEKDAY(DATE($AC$2,$AG$2,14))</f>
        <v>1</v>
      </c>
      <c r="AG22" s="234">
        <f>WEEKDAY(DATE($AC$2,$AG$2,15))</f>
        <v>2</v>
      </c>
      <c r="AH22" s="235">
        <f>WEEKDAY(DATE($AC$2,$AG$2,16))</f>
        <v>3</v>
      </c>
      <c r="AI22" s="235">
        <f>WEEKDAY(DATE($AC$2,$AG$2,17))</f>
        <v>4</v>
      </c>
      <c r="AJ22" s="235">
        <f>WEEKDAY(DATE($AC$2,$AG$2,18))</f>
        <v>5</v>
      </c>
      <c r="AK22" s="235">
        <f>WEEKDAY(DATE($AC$2,$AG$2,19))</f>
        <v>6</v>
      </c>
      <c r="AL22" s="235">
        <f>WEEKDAY(DATE($AC$2,$AG$2,20))</f>
        <v>7</v>
      </c>
      <c r="AM22" s="236">
        <f>WEEKDAY(DATE($AC$2,$AG$2,21))</f>
        <v>1</v>
      </c>
      <c r="AN22" s="234">
        <f>WEEKDAY(DATE($AC$2,$AG$2,22))</f>
        <v>2</v>
      </c>
      <c r="AO22" s="235">
        <f>WEEKDAY(DATE($AC$2,$AG$2,23))</f>
        <v>3</v>
      </c>
      <c r="AP22" s="235">
        <f>WEEKDAY(DATE($AC$2,$AG$2,24))</f>
        <v>4</v>
      </c>
      <c r="AQ22" s="235">
        <f>WEEKDAY(DATE($AC$2,$AG$2,25))</f>
        <v>5</v>
      </c>
      <c r="AR22" s="235">
        <f>WEEKDAY(DATE($AC$2,$AG$2,26))</f>
        <v>6</v>
      </c>
      <c r="AS22" s="235">
        <f>WEEKDAY(DATE($AC$2,$AG$2,27))</f>
        <v>7</v>
      </c>
      <c r="AT22" s="236">
        <f>WEEKDAY(DATE($AC$2,$AG$2,28))</f>
        <v>1</v>
      </c>
      <c r="AU22" s="234">
        <f>IF(AU21=29,WEEKDAY(DATE($AC$2,$AG$2,29)),0)</f>
        <v>2</v>
      </c>
      <c r="AV22" s="235">
        <f>IF(AV21=30,WEEKDAY(DATE($AC$2,$AG$2,30)),0)</f>
        <v>3</v>
      </c>
      <c r="AW22" s="236">
        <f>IF(AW21=31,WEEKDAY(DATE($AC$2,$AG$2,31)),0)</f>
        <v>0</v>
      </c>
      <c r="AX22" s="1230"/>
      <c r="AY22" s="1231"/>
      <c r="AZ22" s="1236"/>
      <c r="BA22" s="1237"/>
      <c r="BB22" s="1164"/>
      <c r="BC22" s="1165"/>
      <c r="BD22" s="1165"/>
      <c r="BE22" s="1165"/>
      <c r="BF22" s="1166"/>
    </row>
    <row r="23" spans="2:64" ht="22.5" customHeight="1" thickBot="1">
      <c r="B23" s="1178"/>
      <c r="C23" s="1185"/>
      <c r="D23" s="1186"/>
      <c r="E23" s="1187"/>
      <c r="F23" s="238"/>
      <c r="G23" s="1190"/>
      <c r="H23" s="1193"/>
      <c r="I23" s="1186"/>
      <c r="J23" s="1186"/>
      <c r="K23" s="1187"/>
      <c r="L23" s="1193"/>
      <c r="M23" s="1186"/>
      <c r="N23" s="1186"/>
      <c r="O23" s="1196"/>
      <c r="P23" s="1167"/>
      <c r="Q23" s="1168"/>
      <c r="R23" s="1169"/>
      <c r="S23" s="239" t="str">
        <f>IF(S22=1,"日",IF(S22=2,"月",IF(S22=3,"火",IF(S22=4,"水",IF(S22=5,"木",IF(S22=6,"金","土"))))))</f>
        <v>月</v>
      </c>
      <c r="T23" s="240" t="str">
        <f t="shared" ref="T23:AT23" si="0">IF(T22=1,"日",IF(T22=2,"月",IF(T22=3,"火",IF(T22=4,"水",IF(T22=5,"木",IF(T22=6,"金","土"))))))</f>
        <v>火</v>
      </c>
      <c r="U23" s="240" t="str">
        <f t="shared" si="0"/>
        <v>水</v>
      </c>
      <c r="V23" s="240" t="str">
        <f t="shared" si="0"/>
        <v>木</v>
      </c>
      <c r="W23" s="240" t="str">
        <f t="shared" si="0"/>
        <v>金</v>
      </c>
      <c r="X23" s="240" t="str">
        <f t="shared" si="0"/>
        <v>土</v>
      </c>
      <c r="Y23" s="241" t="str">
        <f t="shared" si="0"/>
        <v>日</v>
      </c>
      <c r="Z23" s="239" t="str">
        <f>IF(Z22=1,"日",IF(Z22=2,"月",IF(Z22=3,"火",IF(Z22=4,"水",IF(Z22=5,"木",IF(Z22=6,"金","土"))))))</f>
        <v>月</v>
      </c>
      <c r="AA23" s="240" t="str">
        <f t="shared" si="0"/>
        <v>火</v>
      </c>
      <c r="AB23" s="240" t="str">
        <f t="shared" si="0"/>
        <v>水</v>
      </c>
      <c r="AC23" s="240" t="str">
        <f t="shared" si="0"/>
        <v>木</v>
      </c>
      <c r="AD23" s="240" t="str">
        <f t="shared" si="0"/>
        <v>金</v>
      </c>
      <c r="AE23" s="240" t="str">
        <f t="shared" si="0"/>
        <v>土</v>
      </c>
      <c r="AF23" s="241" t="str">
        <f t="shared" si="0"/>
        <v>日</v>
      </c>
      <c r="AG23" s="239" t="str">
        <f>IF(AG22=1,"日",IF(AG22=2,"月",IF(AG22=3,"火",IF(AG22=4,"水",IF(AG22=5,"木",IF(AG22=6,"金","土"))))))</f>
        <v>月</v>
      </c>
      <c r="AH23" s="240" t="str">
        <f t="shared" si="0"/>
        <v>火</v>
      </c>
      <c r="AI23" s="240" t="str">
        <f t="shared" si="0"/>
        <v>水</v>
      </c>
      <c r="AJ23" s="240" t="str">
        <f t="shared" si="0"/>
        <v>木</v>
      </c>
      <c r="AK23" s="240" t="str">
        <f t="shared" si="0"/>
        <v>金</v>
      </c>
      <c r="AL23" s="240" t="str">
        <f t="shared" si="0"/>
        <v>土</v>
      </c>
      <c r="AM23" s="241" t="str">
        <f t="shared" si="0"/>
        <v>日</v>
      </c>
      <c r="AN23" s="239" t="str">
        <f>IF(AN22=1,"日",IF(AN22=2,"月",IF(AN22=3,"火",IF(AN22=4,"水",IF(AN22=5,"木",IF(AN22=6,"金","土"))))))</f>
        <v>月</v>
      </c>
      <c r="AO23" s="240" t="str">
        <f t="shared" si="0"/>
        <v>火</v>
      </c>
      <c r="AP23" s="240" t="str">
        <f t="shared" si="0"/>
        <v>水</v>
      </c>
      <c r="AQ23" s="240" t="str">
        <f t="shared" si="0"/>
        <v>木</v>
      </c>
      <c r="AR23" s="240" t="str">
        <f t="shared" si="0"/>
        <v>金</v>
      </c>
      <c r="AS23" s="240" t="str">
        <f t="shared" si="0"/>
        <v>土</v>
      </c>
      <c r="AT23" s="241" t="str">
        <f t="shared" si="0"/>
        <v>日</v>
      </c>
      <c r="AU23" s="240" t="str">
        <f>IF(AU22=1,"日",IF(AU22=2,"月",IF(AU22=3,"火",IF(AU22=4,"水",IF(AU22=5,"木",IF(AU22=6,"金",IF(AU22=0,"","土")))))))</f>
        <v>月</v>
      </c>
      <c r="AV23" s="240" t="str">
        <f>IF(AV22=1,"日",IF(AV22=2,"月",IF(AV22=3,"火",IF(AV22=4,"水",IF(AV22=5,"木",IF(AV22=6,"金",IF(AV22=0,"","土")))))))</f>
        <v>火</v>
      </c>
      <c r="AW23" s="240" t="str">
        <f>IF(AW22=1,"日",IF(AW22=2,"月",IF(AW22=3,"火",IF(AW22=4,"水",IF(AW22=5,"木",IF(AW22=6,"金",IF(AW22=0,"","土")))))))</f>
        <v/>
      </c>
      <c r="AX23" s="1232"/>
      <c r="AY23" s="1233"/>
      <c r="AZ23" s="1238"/>
      <c r="BA23" s="1239"/>
      <c r="BB23" s="1167"/>
      <c r="BC23" s="1168"/>
      <c r="BD23" s="1168"/>
      <c r="BE23" s="1168"/>
      <c r="BF23" s="1169"/>
    </row>
    <row r="24" spans="2:64" ht="20.25" customHeight="1">
      <c r="B24" s="1197">
        <v>1</v>
      </c>
      <c r="C24" s="1199"/>
      <c r="D24" s="1200"/>
      <c r="E24" s="1201"/>
      <c r="F24" s="242"/>
      <c r="G24" s="1208"/>
      <c r="H24" s="1210"/>
      <c r="I24" s="1211"/>
      <c r="J24" s="1211"/>
      <c r="K24" s="1212"/>
      <c r="L24" s="1216"/>
      <c r="M24" s="1217"/>
      <c r="N24" s="1217"/>
      <c r="O24" s="1218"/>
      <c r="P24" s="1222" t="s">
        <v>49</v>
      </c>
      <c r="Q24" s="1223"/>
      <c r="R24" s="1224"/>
      <c r="S24" s="243"/>
      <c r="T24" s="244"/>
      <c r="U24" s="244"/>
      <c r="V24" s="244"/>
      <c r="W24" s="244"/>
      <c r="X24" s="244"/>
      <c r="Y24" s="245"/>
      <c r="Z24" s="243"/>
      <c r="AA24" s="244"/>
      <c r="AB24" s="244"/>
      <c r="AC24" s="244"/>
      <c r="AD24" s="244"/>
      <c r="AE24" s="244"/>
      <c r="AF24" s="245"/>
      <c r="AG24" s="243"/>
      <c r="AH24" s="244"/>
      <c r="AI24" s="244"/>
      <c r="AJ24" s="244"/>
      <c r="AK24" s="244"/>
      <c r="AL24" s="244"/>
      <c r="AM24" s="245"/>
      <c r="AN24" s="243"/>
      <c r="AO24" s="244"/>
      <c r="AP24" s="244"/>
      <c r="AQ24" s="244"/>
      <c r="AR24" s="244"/>
      <c r="AS24" s="244"/>
      <c r="AT24" s="245"/>
      <c r="AU24" s="243"/>
      <c r="AV24" s="244"/>
      <c r="AW24" s="244"/>
      <c r="AX24" s="1240"/>
      <c r="AY24" s="1241"/>
      <c r="AZ24" s="1242"/>
      <c r="BA24" s="1243"/>
      <c r="BB24" s="1244"/>
      <c r="BC24" s="1245"/>
      <c r="BD24" s="1245"/>
      <c r="BE24" s="1245"/>
      <c r="BF24" s="1246"/>
    </row>
    <row r="25" spans="2:64" ht="20.25" customHeight="1">
      <c r="B25" s="1198"/>
      <c r="C25" s="1202"/>
      <c r="D25" s="1203"/>
      <c r="E25" s="1204"/>
      <c r="F25" s="246"/>
      <c r="G25" s="1209"/>
      <c r="H25" s="1213"/>
      <c r="I25" s="1214"/>
      <c r="J25" s="1214"/>
      <c r="K25" s="1215"/>
      <c r="L25" s="1219"/>
      <c r="M25" s="1220"/>
      <c r="N25" s="1220"/>
      <c r="O25" s="1221"/>
      <c r="P25" s="1253" t="s">
        <v>15</v>
      </c>
      <c r="Q25" s="1254"/>
      <c r="R25" s="1255"/>
      <c r="S25" s="247" t="str">
        <f>IF(S24="","",VLOOKUP(S24,'[1]シフト記号表（勤務時間帯）'!$C$6:$K$35,9,FALSE))</f>
        <v/>
      </c>
      <c r="T25" s="248" t="str">
        <f>IF(T24="","",VLOOKUP(T24,'[1]シフト記号表（勤務時間帯）'!$C$6:$K$35,9,FALSE))</f>
        <v/>
      </c>
      <c r="U25" s="248" t="str">
        <f>IF(U24="","",VLOOKUP(U24,'[1]シフト記号表（勤務時間帯）'!$C$6:$K$35,9,FALSE))</f>
        <v/>
      </c>
      <c r="V25" s="248" t="str">
        <f>IF(V24="","",VLOOKUP(V24,'[1]シフト記号表（勤務時間帯）'!$C$6:$K$35,9,FALSE))</f>
        <v/>
      </c>
      <c r="W25" s="248" t="str">
        <f>IF(W24="","",VLOOKUP(W24,'[1]シフト記号表（勤務時間帯）'!$C$6:$K$35,9,FALSE))</f>
        <v/>
      </c>
      <c r="X25" s="248" t="str">
        <f>IF(X24="","",VLOOKUP(X24,'[1]シフト記号表（勤務時間帯）'!$C$6:$K$35,9,FALSE))</f>
        <v/>
      </c>
      <c r="Y25" s="249" t="str">
        <f>IF(Y24="","",VLOOKUP(Y24,'[1]シフト記号表（勤務時間帯）'!$C$6:$K$35,9,FALSE))</f>
        <v/>
      </c>
      <c r="Z25" s="247" t="str">
        <f>IF(Z24="","",VLOOKUP(Z24,'[1]シフト記号表（勤務時間帯）'!$C$6:$K$35,9,FALSE))</f>
        <v/>
      </c>
      <c r="AA25" s="248" t="str">
        <f>IF(AA24="","",VLOOKUP(AA24,'[1]シフト記号表（勤務時間帯）'!$C$6:$K$35,9,FALSE))</f>
        <v/>
      </c>
      <c r="AB25" s="248" t="str">
        <f>IF(AB24="","",VLOOKUP(AB24,'[1]シフト記号表（勤務時間帯）'!$C$6:$K$35,9,FALSE))</f>
        <v/>
      </c>
      <c r="AC25" s="248" t="str">
        <f>IF(AC24="","",VLOOKUP(AC24,'[1]シフト記号表（勤務時間帯）'!$C$6:$K$35,9,FALSE))</f>
        <v/>
      </c>
      <c r="AD25" s="248" t="str">
        <f>IF(AD24="","",VLOOKUP(AD24,'[1]シフト記号表（勤務時間帯）'!$C$6:$K$35,9,FALSE))</f>
        <v/>
      </c>
      <c r="AE25" s="248" t="str">
        <f>IF(AE24="","",VLOOKUP(AE24,'[1]シフト記号表（勤務時間帯）'!$C$6:$K$35,9,FALSE))</f>
        <v/>
      </c>
      <c r="AF25" s="249" t="str">
        <f>IF(AF24="","",VLOOKUP(AF24,'[1]シフト記号表（勤務時間帯）'!$C$6:$K$35,9,FALSE))</f>
        <v/>
      </c>
      <c r="AG25" s="247" t="str">
        <f>IF(AG24="","",VLOOKUP(AG24,'[1]シフト記号表（勤務時間帯）'!$C$6:$K$35,9,FALSE))</f>
        <v/>
      </c>
      <c r="AH25" s="248" t="str">
        <f>IF(AH24="","",VLOOKUP(AH24,'[1]シフト記号表（勤務時間帯）'!$C$6:$K$35,9,FALSE))</f>
        <v/>
      </c>
      <c r="AI25" s="248" t="str">
        <f>IF(AI24="","",VLOOKUP(AI24,'[1]シフト記号表（勤務時間帯）'!$C$6:$K$35,9,FALSE))</f>
        <v/>
      </c>
      <c r="AJ25" s="248" t="str">
        <f>IF(AJ24="","",VLOOKUP(AJ24,'[1]シフト記号表（勤務時間帯）'!$C$6:$K$35,9,FALSE))</f>
        <v/>
      </c>
      <c r="AK25" s="248" t="str">
        <f>IF(AK24="","",VLOOKUP(AK24,'[1]シフト記号表（勤務時間帯）'!$C$6:$K$35,9,FALSE))</f>
        <v/>
      </c>
      <c r="AL25" s="248" t="str">
        <f>IF(AL24="","",VLOOKUP(AL24,'[1]シフト記号表（勤務時間帯）'!$C$6:$K$35,9,FALSE))</f>
        <v/>
      </c>
      <c r="AM25" s="249" t="str">
        <f>IF(AM24="","",VLOOKUP(AM24,'[1]シフト記号表（勤務時間帯）'!$C$6:$K$35,9,FALSE))</f>
        <v/>
      </c>
      <c r="AN25" s="247" t="str">
        <f>IF(AN24="","",VLOOKUP(AN24,'[1]シフト記号表（勤務時間帯）'!$C$6:$K$35,9,FALSE))</f>
        <v/>
      </c>
      <c r="AO25" s="248" t="str">
        <f>IF(AO24="","",VLOOKUP(AO24,'[1]シフト記号表（勤務時間帯）'!$C$6:$K$35,9,FALSE))</f>
        <v/>
      </c>
      <c r="AP25" s="248" t="str">
        <f>IF(AP24="","",VLOOKUP(AP24,'[1]シフト記号表（勤務時間帯）'!$C$6:$K$35,9,FALSE))</f>
        <v/>
      </c>
      <c r="AQ25" s="248" t="str">
        <f>IF(AQ24="","",VLOOKUP(AQ24,'[1]シフト記号表（勤務時間帯）'!$C$6:$K$35,9,FALSE))</f>
        <v/>
      </c>
      <c r="AR25" s="248" t="str">
        <f>IF(AR24="","",VLOOKUP(AR24,'[1]シフト記号表（勤務時間帯）'!$C$6:$K$35,9,FALSE))</f>
        <v/>
      </c>
      <c r="AS25" s="248" t="str">
        <f>IF(AS24="","",VLOOKUP(AS24,'[1]シフト記号表（勤務時間帯）'!$C$6:$K$35,9,FALSE))</f>
        <v/>
      </c>
      <c r="AT25" s="249" t="str">
        <f>IF(AT24="","",VLOOKUP(AT24,'[1]シフト記号表（勤務時間帯）'!$C$6:$K$35,9,FALSE))</f>
        <v/>
      </c>
      <c r="AU25" s="247" t="str">
        <f>IF(AU24="","",VLOOKUP(AU24,'[1]シフト記号表（勤務時間帯）'!$C$6:$K$35,9,FALSE))</f>
        <v/>
      </c>
      <c r="AV25" s="248" t="str">
        <f>IF(AV24="","",VLOOKUP(AV24,'[1]シフト記号表（勤務時間帯）'!$C$6:$K$35,9,FALSE))</f>
        <v/>
      </c>
      <c r="AW25" s="248" t="str">
        <f>IF(AW24="","",VLOOKUP(AW24,'[1]シフト記号表（勤務時間帯）'!$C$6:$K$35,9,FALSE))</f>
        <v/>
      </c>
      <c r="AX25" s="1256">
        <f>IF($BB$3="４週",SUM(S25:AT25),IF($BB$3="暦月",SUM(S25:AW25),""))</f>
        <v>0</v>
      </c>
      <c r="AY25" s="1257"/>
      <c r="AZ25" s="1258">
        <f>IF($BB$3="４週",AX25/4,IF($BB$3="暦月",'地密通所（1枚版）'!AX25/('地密通所（1枚版）'!$BB$8/7),""))</f>
        <v>0</v>
      </c>
      <c r="BA25" s="1259"/>
      <c r="BB25" s="1247"/>
      <c r="BC25" s="1248"/>
      <c r="BD25" s="1248"/>
      <c r="BE25" s="1248"/>
      <c r="BF25" s="1249"/>
    </row>
    <row r="26" spans="2:64" ht="20.25" customHeight="1">
      <c r="B26" s="1198"/>
      <c r="C26" s="1205"/>
      <c r="D26" s="1206"/>
      <c r="E26" s="1207"/>
      <c r="F26" s="250">
        <f>C24</f>
        <v>0</v>
      </c>
      <c r="G26" s="1209"/>
      <c r="H26" s="1213"/>
      <c r="I26" s="1214"/>
      <c r="J26" s="1214"/>
      <c r="K26" s="1215"/>
      <c r="L26" s="1219"/>
      <c r="M26" s="1220"/>
      <c r="N26" s="1220"/>
      <c r="O26" s="1221"/>
      <c r="P26" s="1260" t="s">
        <v>50</v>
      </c>
      <c r="Q26" s="1261"/>
      <c r="R26" s="1262"/>
      <c r="S26" s="251" t="str">
        <f>IF(S24="","",VLOOKUP(S24,'[1]シフト記号表（勤務時間帯）'!$C$6:$U$35,19,FALSE))</f>
        <v/>
      </c>
      <c r="T26" s="252" t="str">
        <f>IF(T24="","",VLOOKUP(T24,'[1]シフト記号表（勤務時間帯）'!$C$6:$U$35,19,FALSE))</f>
        <v/>
      </c>
      <c r="U26" s="252" t="str">
        <f>IF(U24="","",VLOOKUP(U24,'[1]シフト記号表（勤務時間帯）'!$C$6:$U$35,19,FALSE))</f>
        <v/>
      </c>
      <c r="V26" s="252" t="str">
        <f>IF(V24="","",VLOOKUP(V24,'[1]シフト記号表（勤務時間帯）'!$C$6:$U$35,19,FALSE))</f>
        <v/>
      </c>
      <c r="W26" s="252" t="str">
        <f>IF(W24="","",VLOOKUP(W24,'[1]シフト記号表（勤務時間帯）'!$C$6:$U$35,19,FALSE))</f>
        <v/>
      </c>
      <c r="X26" s="252" t="str">
        <f>IF(X24="","",VLOOKUP(X24,'[1]シフト記号表（勤務時間帯）'!$C$6:$U$35,19,FALSE))</f>
        <v/>
      </c>
      <c r="Y26" s="253" t="str">
        <f>IF(Y24="","",VLOOKUP(Y24,'[1]シフト記号表（勤務時間帯）'!$C$6:$U$35,19,FALSE))</f>
        <v/>
      </c>
      <c r="Z26" s="251" t="str">
        <f>IF(Z24="","",VLOOKUP(Z24,'[1]シフト記号表（勤務時間帯）'!$C$6:$U$35,19,FALSE))</f>
        <v/>
      </c>
      <c r="AA26" s="252" t="str">
        <f>IF(AA24="","",VLOOKUP(AA24,'[1]シフト記号表（勤務時間帯）'!$C$6:$U$35,19,FALSE))</f>
        <v/>
      </c>
      <c r="AB26" s="252" t="str">
        <f>IF(AB24="","",VLOOKUP(AB24,'[1]シフト記号表（勤務時間帯）'!$C$6:$U$35,19,FALSE))</f>
        <v/>
      </c>
      <c r="AC26" s="252" t="str">
        <f>IF(AC24="","",VLOOKUP(AC24,'[1]シフト記号表（勤務時間帯）'!$C$6:$U$35,19,FALSE))</f>
        <v/>
      </c>
      <c r="AD26" s="252" t="str">
        <f>IF(AD24="","",VLOOKUP(AD24,'[1]シフト記号表（勤務時間帯）'!$C$6:$U$35,19,FALSE))</f>
        <v/>
      </c>
      <c r="AE26" s="252" t="str">
        <f>IF(AE24="","",VLOOKUP(AE24,'[1]シフト記号表（勤務時間帯）'!$C$6:$U$35,19,FALSE))</f>
        <v/>
      </c>
      <c r="AF26" s="253" t="str">
        <f>IF(AF24="","",VLOOKUP(AF24,'[1]シフト記号表（勤務時間帯）'!$C$6:$U$35,19,FALSE))</f>
        <v/>
      </c>
      <c r="AG26" s="251" t="str">
        <f>IF(AG24="","",VLOOKUP(AG24,'[1]シフト記号表（勤務時間帯）'!$C$6:$U$35,19,FALSE))</f>
        <v/>
      </c>
      <c r="AH26" s="252" t="str">
        <f>IF(AH24="","",VLOOKUP(AH24,'[1]シフト記号表（勤務時間帯）'!$C$6:$U$35,19,FALSE))</f>
        <v/>
      </c>
      <c r="AI26" s="252" t="str">
        <f>IF(AI24="","",VLOOKUP(AI24,'[1]シフト記号表（勤務時間帯）'!$C$6:$U$35,19,FALSE))</f>
        <v/>
      </c>
      <c r="AJ26" s="252" t="str">
        <f>IF(AJ24="","",VLOOKUP(AJ24,'[1]シフト記号表（勤務時間帯）'!$C$6:$U$35,19,FALSE))</f>
        <v/>
      </c>
      <c r="AK26" s="252" t="str">
        <f>IF(AK24="","",VLOOKUP(AK24,'[1]シフト記号表（勤務時間帯）'!$C$6:$U$35,19,FALSE))</f>
        <v/>
      </c>
      <c r="AL26" s="252" t="str">
        <f>IF(AL24="","",VLOOKUP(AL24,'[1]シフト記号表（勤務時間帯）'!$C$6:$U$35,19,FALSE))</f>
        <v/>
      </c>
      <c r="AM26" s="253" t="str">
        <f>IF(AM24="","",VLOOKUP(AM24,'[1]シフト記号表（勤務時間帯）'!$C$6:$U$35,19,FALSE))</f>
        <v/>
      </c>
      <c r="AN26" s="251" t="str">
        <f>IF(AN24="","",VLOOKUP(AN24,'[1]シフト記号表（勤務時間帯）'!$C$6:$U$35,19,FALSE))</f>
        <v/>
      </c>
      <c r="AO26" s="252" t="str">
        <f>IF(AO24="","",VLOOKUP(AO24,'[1]シフト記号表（勤務時間帯）'!$C$6:$U$35,19,FALSE))</f>
        <v/>
      </c>
      <c r="AP26" s="252" t="str">
        <f>IF(AP24="","",VLOOKUP(AP24,'[1]シフト記号表（勤務時間帯）'!$C$6:$U$35,19,FALSE))</f>
        <v/>
      </c>
      <c r="AQ26" s="252" t="str">
        <f>IF(AQ24="","",VLOOKUP(AQ24,'[1]シフト記号表（勤務時間帯）'!$C$6:$U$35,19,FALSE))</f>
        <v/>
      </c>
      <c r="AR26" s="252" t="str">
        <f>IF(AR24="","",VLOOKUP(AR24,'[1]シフト記号表（勤務時間帯）'!$C$6:$U$35,19,FALSE))</f>
        <v/>
      </c>
      <c r="AS26" s="252" t="str">
        <f>IF(AS24="","",VLOOKUP(AS24,'[1]シフト記号表（勤務時間帯）'!$C$6:$U$35,19,FALSE))</f>
        <v/>
      </c>
      <c r="AT26" s="253" t="str">
        <f>IF(AT24="","",VLOOKUP(AT24,'[1]シフト記号表（勤務時間帯）'!$C$6:$U$35,19,FALSE))</f>
        <v/>
      </c>
      <c r="AU26" s="251" t="str">
        <f>IF(AU24="","",VLOOKUP(AU24,'[1]シフト記号表（勤務時間帯）'!$C$6:$U$35,19,FALSE))</f>
        <v/>
      </c>
      <c r="AV26" s="252" t="str">
        <f>IF(AV24="","",VLOOKUP(AV24,'[1]シフト記号表（勤務時間帯）'!$C$6:$U$35,19,FALSE))</f>
        <v/>
      </c>
      <c r="AW26" s="252" t="str">
        <f>IF(AW24="","",VLOOKUP(AW24,'[1]シフト記号表（勤務時間帯）'!$C$6:$U$35,19,FALSE))</f>
        <v/>
      </c>
      <c r="AX26" s="1263">
        <f>IF($BB$3="４週",SUM(S26:AT26),IF($BB$3="暦月",SUM(S26:AW26),""))</f>
        <v>0</v>
      </c>
      <c r="AY26" s="1264"/>
      <c r="AZ26" s="1265">
        <f>IF($BB$3="４週",AX26/4,IF($BB$3="暦月",'地密通所（1枚版）'!AX26/('地密通所（1枚版）'!$BB$8/7),""))</f>
        <v>0</v>
      </c>
      <c r="BA26" s="1266"/>
      <c r="BB26" s="1250"/>
      <c r="BC26" s="1251"/>
      <c r="BD26" s="1251"/>
      <c r="BE26" s="1251"/>
      <c r="BF26" s="1252"/>
    </row>
    <row r="27" spans="2:64" ht="20.25" customHeight="1">
      <c r="B27" s="1198">
        <f>B24+1</f>
        <v>2</v>
      </c>
      <c r="C27" s="1295"/>
      <c r="D27" s="1296"/>
      <c r="E27" s="1297"/>
      <c r="F27" s="254"/>
      <c r="G27" s="1276"/>
      <c r="H27" s="1278"/>
      <c r="I27" s="1214"/>
      <c r="J27" s="1214"/>
      <c r="K27" s="1215"/>
      <c r="L27" s="1279"/>
      <c r="M27" s="1280"/>
      <c r="N27" s="1280"/>
      <c r="O27" s="1281"/>
      <c r="P27" s="1285" t="s">
        <v>49</v>
      </c>
      <c r="Q27" s="1286"/>
      <c r="R27" s="1287"/>
      <c r="S27" s="243"/>
      <c r="T27" s="244"/>
      <c r="U27" s="244"/>
      <c r="V27" s="244"/>
      <c r="W27" s="244"/>
      <c r="X27" s="244"/>
      <c r="Y27" s="245"/>
      <c r="Z27" s="243"/>
      <c r="AA27" s="244"/>
      <c r="AB27" s="244"/>
      <c r="AC27" s="244"/>
      <c r="AD27" s="244"/>
      <c r="AE27" s="244"/>
      <c r="AF27" s="245"/>
      <c r="AG27" s="243"/>
      <c r="AH27" s="244"/>
      <c r="AI27" s="244"/>
      <c r="AJ27" s="244"/>
      <c r="AK27" s="244"/>
      <c r="AL27" s="244"/>
      <c r="AM27" s="245"/>
      <c r="AN27" s="243"/>
      <c r="AO27" s="244"/>
      <c r="AP27" s="244"/>
      <c r="AQ27" s="244"/>
      <c r="AR27" s="244"/>
      <c r="AS27" s="244"/>
      <c r="AT27" s="245"/>
      <c r="AU27" s="243"/>
      <c r="AV27" s="244"/>
      <c r="AW27" s="244"/>
      <c r="AX27" s="1288"/>
      <c r="AY27" s="1289"/>
      <c r="AZ27" s="1290"/>
      <c r="BA27" s="1291"/>
      <c r="BB27" s="1292"/>
      <c r="BC27" s="1293"/>
      <c r="BD27" s="1293"/>
      <c r="BE27" s="1293"/>
      <c r="BF27" s="1294"/>
    </row>
    <row r="28" spans="2:64" ht="20.25" customHeight="1">
      <c r="B28" s="1198"/>
      <c r="C28" s="1202"/>
      <c r="D28" s="1203"/>
      <c r="E28" s="1204"/>
      <c r="F28" s="246"/>
      <c r="G28" s="1209"/>
      <c r="H28" s="1213"/>
      <c r="I28" s="1214"/>
      <c r="J28" s="1214"/>
      <c r="K28" s="1215"/>
      <c r="L28" s="1219"/>
      <c r="M28" s="1220"/>
      <c r="N28" s="1220"/>
      <c r="O28" s="1221"/>
      <c r="P28" s="1253" t="s">
        <v>15</v>
      </c>
      <c r="Q28" s="1254"/>
      <c r="R28" s="1255"/>
      <c r="S28" s="247" t="str">
        <f>IF(S27="","",VLOOKUP(S27,'[1]シフト記号表（勤務時間帯）'!$C$6:$K$35,9,FALSE))</f>
        <v/>
      </c>
      <c r="T28" s="248" t="str">
        <f>IF(T27="","",VLOOKUP(T27,'[1]シフト記号表（勤務時間帯）'!$C$6:$K$35,9,FALSE))</f>
        <v/>
      </c>
      <c r="U28" s="248" t="str">
        <f>IF(U27="","",VLOOKUP(U27,'[1]シフト記号表（勤務時間帯）'!$C$6:$K$35,9,FALSE))</f>
        <v/>
      </c>
      <c r="V28" s="248" t="str">
        <f>IF(V27="","",VLOOKUP(V27,'[1]シフト記号表（勤務時間帯）'!$C$6:$K$35,9,FALSE))</f>
        <v/>
      </c>
      <c r="W28" s="248" t="str">
        <f>IF(W27="","",VLOOKUP(W27,'[1]シフト記号表（勤務時間帯）'!$C$6:$K$35,9,FALSE))</f>
        <v/>
      </c>
      <c r="X28" s="248" t="str">
        <f>IF(X27="","",VLOOKUP(X27,'[1]シフト記号表（勤務時間帯）'!$C$6:$K$35,9,FALSE))</f>
        <v/>
      </c>
      <c r="Y28" s="249" t="str">
        <f>IF(Y27="","",VLOOKUP(Y27,'[1]シフト記号表（勤務時間帯）'!$C$6:$K$35,9,FALSE))</f>
        <v/>
      </c>
      <c r="Z28" s="247" t="str">
        <f>IF(Z27="","",VLOOKUP(Z27,'[1]シフト記号表（勤務時間帯）'!$C$6:$K$35,9,FALSE))</f>
        <v/>
      </c>
      <c r="AA28" s="248" t="str">
        <f>IF(AA27="","",VLOOKUP(AA27,'[1]シフト記号表（勤務時間帯）'!$C$6:$K$35,9,FALSE))</f>
        <v/>
      </c>
      <c r="AB28" s="248" t="str">
        <f>IF(AB27="","",VLOOKUP(AB27,'[1]シフト記号表（勤務時間帯）'!$C$6:$K$35,9,FALSE))</f>
        <v/>
      </c>
      <c r="AC28" s="248" t="str">
        <f>IF(AC27="","",VLOOKUP(AC27,'[1]シフト記号表（勤務時間帯）'!$C$6:$K$35,9,FALSE))</f>
        <v/>
      </c>
      <c r="AD28" s="248" t="str">
        <f>IF(AD27="","",VLOOKUP(AD27,'[1]シフト記号表（勤務時間帯）'!$C$6:$K$35,9,FALSE))</f>
        <v/>
      </c>
      <c r="AE28" s="248" t="str">
        <f>IF(AE27="","",VLOOKUP(AE27,'[1]シフト記号表（勤務時間帯）'!$C$6:$K$35,9,FALSE))</f>
        <v/>
      </c>
      <c r="AF28" s="249" t="str">
        <f>IF(AF27="","",VLOOKUP(AF27,'[1]シフト記号表（勤務時間帯）'!$C$6:$K$35,9,FALSE))</f>
        <v/>
      </c>
      <c r="AG28" s="247" t="str">
        <f>IF(AG27="","",VLOOKUP(AG27,'[1]シフト記号表（勤務時間帯）'!$C$6:$K$35,9,FALSE))</f>
        <v/>
      </c>
      <c r="AH28" s="248" t="str">
        <f>IF(AH27="","",VLOOKUP(AH27,'[1]シフト記号表（勤務時間帯）'!$C$6:$K$35,9,FALSE))</f>
        <v/>
      </c>
      <c r="AI28" s="248" t="str">
        <f>IF(AI27="","",VLOOKUP(AI27,'[1]シフト記号表（勤務時間帯）'!$C$6:$K$35,9,FALSE))</f>
        <v/>
      </c>
      <c r="AJ28" s="248" t="str">
        <f>IF(AJ27="","",VLOOKUP(AJ27,'[1]シフト記号表（勤務時間帯）'!$C$6:$K$35,9,FALSE))</f>
        <v/>
      </c>
      <c r="AK28" s="248" t="str">
        <f>IF(AK27="","",VLOOKUP(AK27,'[1]シフト記号表（勤務時間帯）'!$C$6:$K$35,9,FALSE))</f>
        <v/>
      </c>
      <c r="AL28" s="248" t="str">
        <f>IF(AL27="","",VLOOKUP(AL27,'[1]シフト記号表（勤務時間帯）'!$C$6:$K$35,9,FALSE))</f>
        <v/>
      </c>
      <c r="AM28" s="249" t="str">
        <f>IF(AM27="","",VLOOKUP(AM27,'[1]シフト記号表（勤務時間帯）'!$C$6:$K$35,9,FALSE))</f>
        <v/>
      </c>
      <c r="AN28" s="247" t="str">
        <f>IF(AN27="","",VLOOKUP(AN27,'[1]シフト記号表（勤務時間帯）'!$C$6:$K$35,9,FALSE))</f>
        <v/>
      </c>
      <c r="AO28" s="248" t="str">
        <f>IF(AO27="","",VLOOKUP(AO27,'[1]シフト記号表（勤務時間帯）'!$C$6:$K$35,9,FALSE))</f>
        <v/>
      </c>
      <c r="AP28" s="248" t="str">
        <f>IF(AP27="","",VLOOKUP(AP27,'[1]シフト記号表（勤務時間帯）'!$C$6:$K$35,9,FALSE))</f>
        <v/>
      </c>
      <c r="AQ28" s="248" t="str">
        <f>IF(AQ27="","",VLOOKUP(AQ27,'[1]シフト記号表（勤務時間帯）'!$C$6:$K$35,9,FALSE))</f>
        <v/>
      </c>
      <c r="AR28" s="248" t="str">
        <f>IF(AR27="","",VLOOKUP(AR27,'[1]シフト記号表（勤務時間帯）'!$C$6:$K$35,9,FALSE))</f>
        <v/>
      </c>
      <c r="AS28" s="248" t="str">
        <f>IF(AS27="","",VLOOKUP(AS27,'[1]シフト記号表（勤務時間帯）'!$C$6:$K$35,9,FALSE))</f>
        <v/>
      </c>
      <c r="AT28" s="249" t="str">
        <f>IF(AT27="","",VLOOKUP(AT27,'[1]シフト記号表（勤務時間帯）'!$C$6:$K$35,9,FALSE))</f>
        <v/>
      </c>
      <c r="AU28" s="247" t="str">
        <f>IF(AU27="","",VLOOKUP(AU27,'[1]シフト記号表（勤務時間帯）'!$C$6:$K$35,9,FALSE))</f>
        <v/>
      </c>
      <c r="AV28" s="248" t="str">
        <f>IF(AV27="","",VLOOKUP(AV27,'[1]シフト記号表（勤務時間帯）'!$C$6:$K$35,9,FALSE))</f>
        <v/>
      </c>
      <c r="AW28" s="248" t="str">
        <f>IF(AW27="","",VLOOKUP(AW27,'[1]シフト記号表（勤務時間帯）'!$C$6:$K$35,9,FALSE))</f>
        <v/>
      </c>
      <c r="AX28" s="1256">
        <f>IF($BB$3="４週",SUM(S28:AT28),IF($BB$3="暦月",SUM(S28:AW28),""))</f>
        <v>0</v>
      </c>
      <c r="AY28" s="1257"/>
      <c r="AZ28" s="1258">
        <f>IF($BB$3="４週",AX28/4,IF($BB$3="暦月",'地密通所（1枚版）'!AX28/('地密通所（1枚版）'!$BB$8/7),""))</f>
        <v>0</v>
      </c>
      <c r="BA28" s="1259"/>
      <c r="BB28" s="1247"/>
      <c r="BC28" s="1248"/>
      <c r="BD28" s="1248"/>
      <c r="BE28" s="1248"/>
      <c r="BF28" s="1249"/>
    </row>
    <row r="29" spans="2:64" ht="20.25" customHeight="1">
      <c r="B29" s="1198"/>
      <c r="C29" s="1205"/>
      <c r="D29" s="1206"/>
      <c r="E29" s="1207"/>
      <c r="F29" s="246">
        <f>C27</f>
        <v>0</v>
      </c>
      <c r="G29" s="1277"/>
      <c r="H29" s="1213"/>
      <c r="I29" s="1214"/>
      <c r="J29" s="1214"/>
      <c r="K29" s="1215"/>
      <c r="L29" s="1282"/>
      <c r="M29" s="1283"/>
      <c r="N29" s="1283"/>
      <c r="O29" s="1284"/>
      <c r="P29" s="1260" t="s">
        <v>50</v>
      </c>
      <c r="Q29" s="1261"/>
      <c r="R29" s="1262"/>
      <c r="S29" s="251" t="str">
        <f>IF(S27="","",VLOOKUP(S27,'[1]シフト記号表（勤務時間帯）'!$C$6:$U$35,19,FALSE))</f>
        <v/>
      </c>
      <c r="T29" s="252" t="str">
        <f>IF(T27="","",VLOOKUP(T27,'[1]シフト記号表（勤務時間帯）'!$C$6:$U$35,19,FALSE))</f>
        <v/>
      </c>
      <c r="U29" s="252" t="str">
        <f>IF(U27="","",VLOOKUP(U27,'[1]シフト記号表（勤務時間帯）'!$C$6:$U$35,19,FALSE))</f>
        <v/>
      </c>
      <c r="V29" s="252" t="str">
        <f>IF(V27="","",VLOOKUP(V27,'[1]シフト記号表（勤務時間帯）'!$C$6:$U$35,19,FALSE))</f>
        <v/>
      </c>
      <c r="W29" s="252" t="str">
        <f>IF(W27="","",VLOOKUP(W27,'[1]シフト記号表（勤務時間帯）'!$C$6:$U$35,19,FALSE))</f>
        <v/>
      </c>
      <c r="X29" s="252" t="str">
        <f>IF(X27="","",VLOOKUP(X27,'[1]シフト記号表（勤務時間帯）'!$C$6:$U$35,19,FALSE))</f>
        <v/>
      </c>
      <c r="Y29" s="253" t="str">
        <f>IF(Y27="","",VLOOKUP(Y27,'[1]シフト記号表（勤務時間帯）'!$C$6:$U$35,19,FALSE))</f>
        <v/>
      </c>
      <c r="Z29" s="251" t="str">
        <f>IF(Z27="","",VLOOKUP(Z27,'[1]シフト記号表（勤務時間帯）'!$C$6:$U$35,19,FALSE))</f>
        <v/>
      </c>
      <c r="AA29" s="252" t="str">
        <f>IF(AA27="","",VLOOKUP(AA27,'[1]シフト記号表（勤務時間帯）'!$C$6:$U$35,19,FALSE))</f>
        <v/>
      </c>
      <c r="AB29" s="252" t="str">
        <f>IF(AB27="","",VLOOKUP(AB27,'[1]シフト記号表（勤務時間帯）'!$C$6:$U$35,19,FALSE))</f>
        <v/>
      </c>
      <c r="AC29" s="252" t="str">
        <f>IF(AC27="","",VLOOKUP(AC27,'[1]シフト記号表（勤務時間帯）'!$C$6:$U$35,19,FALSE))</f>
        <v/>
      </c>
      <c r="AD29" s="252" t="str">
        <f>IF(AD27="","",VLOOKUP(AD27,'[1]シフト記号表（勤務時間帯）'!$C$6:$U$35,19,FALSE))</f>
        <v/>
      </c>
      <c r="AE29" s="252" t="str">
        <f>IF(AE27="","",VLOOKUP(AE27,'[1]シフト記号表（勤務時間帯）'!$C$6:$U$35,19,FALSE))</f>
        <v/>
      </c>
      <c r="AF29" s="253" t="str">
        <f>IF(AF27="","",VLOOKUP(AF27,'[1]シフト記号表（勤務時間帯）'!$C$6:$U$35,19,FALSE))</f>
        <v/>
      </c>
      <c r="AG29" s="251" t="str">
        <f>IF(AG27="","",VLOOKUP(AG27,'[1]シフト記号表（勤務時間帯）'!$C$6:$U$35,19,FALSE))</f>
        <v/>
      </c>
      <c r="AH29" s="252" t="str">
        <f>IF(AH27="","",VLOOKUP(AH27,'[1]シフト記号表（勤務時間帯）'!$C$6:$U$35,19,FALSE))</f>
        <v/>
      </c>
      <c r="AI29" s="252" t="str">
        <f>IF(AI27="","",VLOOKUP(AI27,'[1]シフト記号表（勤務時間帯）'!$C$6:$U$35,19,FALSE))</f>
        <v/>
      </c>
      <c r="AJ29" s="252" t="str">
        <f>IF(AJ27="","",VLOOKUP(AJ27,'[1]シフト記号表（勤務時間帯）'!$C$6:$U$35,19,FALSE))</f>
        <v/>
      </c>
      <c r="AK29" s="252" t="str">
        <f>IF(AK27="","",VLOOKUP(AK27,'[1]シフト記号表（勤務時間帯）'!$C$6:$U$35,19,FALSE))</f>
        <v/>
      </c>
      <c r="AL29" s="252" t="str">
        <f>IF(AL27="","",VLOOKUP(AL27,'[1]シフト記号表（勤務時間帯）'!$C$6:$U$35,19,FALSE))</f>
        <v/>
      </c>
      <c r="AM29" s="253" t="str">
        <f>IF(AM27="","",VLOOKUP(AM27,'[1]シフト記号表（勤務時間帯）'!$C$6:$U$35,19,FALSE))</f>
        <v/>
      </c>
      <c r="AN29" s="251" t="str">
        <f>IF(AN27="","",VLOOKUP(AN27,'[1]シフト記号表（勤務時間帯）'!$C$6:$U$35,19,FALSE))</f>
        <v/>
      </c>
      <c r="AO29" s="252" t="str">
        <f>IF(AO27="","",VLOOKUP(AO27,'[1]シフト記号表（勤務時間帯）'!$C$6:$U$35,19,FALSE))</f>
        <v/>
      </c>
      <c r="AP29" s="252" t="str">
        <f>IF(AP27="","",VLOOKUP(AP27,'[1]シフト記号表（勤務時間帯）'!$C$6:$U$35,19,FALSE))</f>
        <v/>
      </c>
      <c r="AQ29" s="252" t="str">
        <f>IF(AQ27="","",VLOOKUP(AQ27,'[1]シフト記号表（勤務時間帯）'!$C$6:$U$35,19,FALSE))</f>
        <v/>
      </c>
      <c r="AR29" s="252" t="str">
        <f>IF(AR27="","",VLOOKUP(AR27,'[1]シフト記号表（勤務時間帯）'!$C$6:$U$35,19,FALSE))</f>
        <v/>
      </c>
      <c r="AS29" s="252" t="str">
        <f>IF(AS27="","",VLOOKUP(AS27,'[1]シフト記号表（勤務時間帯）'!$C$6:$U$35,19,FALSE))</f>
        <v/>
      </c>
      <c r="AT29" s="253" t="str">
        <f>IF(AT27="","",VLOOKUP(AT27,'[1]シフト記号表（勤務時間帯）'!$C$6:$U$35,19,FALSE))</f>
        <v/>
      </c>
      <c r="AU29" s="251" t="str">
        <f>IF(AU27="","",VLOOKUP(AU27,'[1]シフト記号表（勤務時間帯）'!$C$6:$U$35,19,FALSE))</f>
        <v/>
      </c>
      <c r="AV29" s="252" t="str">
        <f>IF(AV27="","",VLOOKUP(AV27,'[1]シフト記号表（勤務時間帯）'!$C$6:$U$35,19,FALSE))</f>
        <v/>
      </c>
      <c r="AW29" s="252" t="str">
        <f>IF(AW27="","",VLOOKUP(AW27,'[1]シフト記号表（勤務時間帯）'!$C$6:$U$35,19,FALSE))</f>
        <v/>
      </c>
      <c r="AX29" s="1263">
        <f>IF($BB$3="４週",SUM(S29:AT29),IF($BB$3="暦月",SUM(S29:AW29),""))</f>
        <v>0</v>
      </c>
      <c r="AY29" s="1264"/>
      <c r="AZ29" s="1265">
        <f>IF($BB$3="４週",AX29/4,IF($BB$3="暦月",'地密通所（1枚版）'!AX29/('地密通所（1枚版）'!$BB$8/7),""))</f>
        <v>0</v>
      </c>
      <c r="BA29" s="1266"/>
      <c r="BB29" s="1250"/>
      <c r="BC29" s="1251"/>
      <c r="BD29" s="1251"/>
      <c r="BE29" s="1251"/>
      <c r="BF29" s="1252"/>
    </row>
    <row r="30" spans="2:64" ht="20.25" customHeight="1">
      <c r="B30" s="1198">
        <f>B27+1</f>
        <v>3</v>
      </c>
      <c r="C30" s="1267"/>
      <c r="D30" s="1268"/>
      <c r="E30" s="1269"/>
      <c r="F30" s="254"/>
      <c r="G30" s="1276"/>
      <c r="H30" s="1278"/>
      <c r="I30" s="1214"/>
      <c r="J30" s="1214"/>
      <c r="K30" s="1215"/>
      <c r="L30" s="1279"/>
      <c r="M30" s="1280"/>
      <c r="N30" s="1280"/>
      <c r="O30" s="1281"/>
      <c r="P30" s="1285" t="s">
        <v>49</v>
      </c>
      <c r="Q30" s="1286"/>
      <c r="R30" s="1287"/>
      <c r="S30" s="243"/>
      <c r="T30" s="244"/>
      <c r="U30" s="244"/>
      <c r="V30" s="244"/>
      <c r="W30" s="244"/>
      <c r="X30" s="244"/>
      <c r="Y30" s="245"/>
      <c r="Z30" s="243"/>
      <c r="AA30" s="244"/>
      <c r="AB30" s="244"/>
      <c r="AC30" s="244"/>
      <c r="AD30" s="244"/>
      <c r="AE30" s="244"/>
      <c r="AF30" s="245"/>
      <c r="AG30" s="243"/>
      <c r="AH30" s="244"/>
      <c r="AI30" s="244"/>
      <c r="AJ30" s="244"/>
      <c r="AK30" s="244"/>
      <c r="AL30" s="244"/>
      <c r="AM30" s="245"/>
      <c r="AN30" s="243"/>
      <c r="AO30" s="244"/>
      <c r="AP30" s="244"/>
      <c r="AQ30" s="244"/>
      <c r="AR30" s="244"/>
      <c r="AS30" s="244"/>
      <c r="AT30" s="245"/>
      <c r="AU30" s="243"/>
      <c r="AV30" s="244"/>
      <c r="AW30" s="244"/>
      <c r="AX30" s="1288"/>
      <c r="AY30" s="1289"/>
      <c r="AZ30" s="1290"/>
      <c r="BA30" s="1291"/>
      <c r="BB30" s="1292"/>
      <c r="BC30" s="1293"/>
      <c r="BD30" s="1293"/>
      <c r="BE30" s="1293"/>
      <c r="BF30" s="1294"/>
    </row>
    <row r="31" spans="2:64" ht="20.25" customHeight="1">
      <c r="B31" s="1198"/>
      <c r="C31" s="1270"/>
      <c r="D31" s="1271"/>
      <c r="E31" s="1272"/>
      <c r="F31" s="246"/>
      <c r="G31" s="1209"/>
      <c r="H31" s="1213"/>
      <c r="I31" s="1214"/>
      <c r="J31" s="1214"/>
      <c r="K31" s="1215"/>
      <c r="L31" s="1219"/>
      <c r="M31" s="1220"/>
      <c r="N31" s="1220"/>
      <c r="O31" s="1221"/>
      <c r="P31" s="1253" t="s">
        <v>15</v>
      </c>
      <c r="Q31" s="1254"/>
      <c r="R31" s="1255"/>
      <c r="S31" s="247" t="str">
        <f>IF(S30="","",VLOOKUP(S30,'[1]シフト記号表（勤務時間帯）'!$C$6:$K$35,9,FALSE))</f>
        <v/>
      </c>
      <c r="T31" s="248" t="str">
        <f>IF(T30="","",VLOOKUP(T30,'[1]シフト記号表（勤務時間帯）'!$C$6:$K$35,9,FALSE))</f>
        <v/>
      </c>
      <c r="U31" s="248" t="str">
        <f>IF(U30="","",VLOOKUP(U30,'[1]シフト記号表（勤務時間帯）'!$C$6:$K$35,9,FALSE))</f>
        <v/>
      </c>
      <c r="V31" s="248" t="str">
        <f>IF(V30="","",VLOOKUP(V30,'[1]シフト記号表（勤務時間帯）'!$C$6:$K$35,9,FALSE))</f>
        <v/>
      </c>
      <c r="W31" s="248" t="str">
        <f>IF(W30="","",VLOOKUP(W30,'[1]シフト記号表（勤務時間帯）'!$C$6:$K$35,9,FALSE))</f>
        <v/>
      </c>
      <c r="X31" s="248" t="str">
        <f>IF(X30="","",VLOOKUP(X30,'[1]シフト記号表（勤務時間帯）'!$C$6:$K$35,9,FALSE))</f>
        <v/>
      </c>
      <c r="Y31" s="249" t="str">
        <f>IF(Y30="","",VLOOKUP(Y30,'[1]シフト記号表（勤務時間帯）'!$C$6:$K$35,9,FALSE))</f>
        <v/>
      </c>
      <c r="Z31" s="247" t="str">
        <f>IF(Z30="","",VLOOKUP(Z30,'[1]シフト記号表（勤務時間帯）'!$C$6:$K$35,9,FALSE))</f>
        <v/>
      </c>
      <c r="AA31" s="248" t="str">
        <f>IF(AA30="","",VLOOKUP(AA30,'[1]シフト記号表（勤務時間帯）'!$C$6:$K$35,9,FALSE))</f>
        <v/>
      </c>
      <c r="AB31" s="248" t="str">
        <f>IF(AB30="","",VLOOKUP(AB30,'[1]シフト記号表（勤務時間帯）'!$C$6:$K$35,9,FALSE))</f>
        <v/>
      </c>
      <c r="AC31" s="248" t="str">
        <f>IF(AC30="","",VLOOKUP(AC30,'[1]シフト記号表（勤務時間帯）'!$C$6:$K$35,9,FALSE))</f>
        <v/>
      </c>
      <c r="AD31" s="248" t="str">
        <f>IF(AD30="","",VLOOKUP(AD30,'[1]シフト記号表（勤務時間帯）'!$C$6:$K$35,9,FALSE))</f>
        <v/>
      </c>
      <c r="AE31" s="248" t="str">
        <f>IF(AE30="","",VLOOKUP(AE30,'[1]シフト記号表（勤務時間帯）'!$C$6:$K$35,9,FALSE))</f>
        <v/>
      </c>
      <c r="AF31" s="249" t="str">
        <f>IF(AF30="","",VLOOKUP(AF30,'[1]シフト記号表（勤務時間帯）'!$C$6:$K$35,9,FALSE))</f>
        <v/>
      </c>
      <c r="AG31" s="247" t="str">
        <f>IF(AG30="","",VLOOKUP(AG30,'[1]シフト記号表（勤務時間帯）'!$C$6:$K$35,9,FALSE))</f>
        <v/>
      </c>
      <c r="AH31" s="248" t="str">
        <f>IF(AH30="","",VLOOKUP(AH30,'[1]シフト記号表（勤務時間帯）'!$C$6:$K$35,9,FALSE))</f>
        <v/>
      </c>
      <c r="AI31" s="248" t="str">
        <f>IF(AI30="","",VLOOKUP(AI30,'[1]シフト記号表（勤務時間帯）'!$C$6:$K$35,9,FALSE))</f>
        <v/>
      </c>
      <c r="AJ31" s="248" t="str">
        <f>IF(AJ30="","",VLOOKUP(AJ30,'[1]シフト記号表（勤務時間帯）'!$C$6:$K$35,9,FALSE))</f>
        <v/>
      </c>
      <c r="AK31" s="248" t="str">
        <f>IF(AK30="","",VLOOKUP(AK30,'[1]シフト記号表（勤務時間帯）'!$C$6:$K$35,9,FALSE))</f>
        <v/>
      </c>
      <c r="AL31" s="248" t="str">
        <f>IF(AL30="","",VLOOKUP(AL30,'[1]シフト記号表（勤務時間帯）'!$C$6:$K$35,9,FALSE))</f>
        <v/>
      </c>
      <c r="AM31" s="249" t="str">
        <f>IF(AM30="","",VLOOKUP(AM30,'[1]シフト記号表（勤務時間帯）'!$C$6:$K$35,9,FALSE))</f>
        <v/>
      </c>
      <c r="AN31" s="247" t="str">
        <f>IF(AN30="","",VLOOKUP(AN30,'[1]シフト記号表（勤務時間帯）'!$C$6:$K$35,9,FALSE))</f>
        <v/>
      </c>
      <c r="AO31" s="248" t="str">
        <f>IF(AO30="","",VLOOKUP(AO30,'[1]シフト記号表（勤務時間帯）'!$C$6:$K$35,9,FALSE))</f>
        <v/>
      </c>
      <c r="AP31" s="248" t="str">
        <f>IF(AP30="","",VLOOKUP(AP30,'[1]シフト記号表（勤務時間帯）'!$C$6:$K$35,9,FALSE))</f>
        <v/>
      </c>
      <c r="AQ31" s="248" t="str">
        <f>IF(AQ30="","",VLOOKUP(AQ30,'[1]シフト記号表（勤務時間帯）'!$C$6:$K$35,9,FALSE))</f>
        <v/>
      </c>
      <c r="AR31" s="248" t="str">
        <f>IF(AR30="","",VLOOKUP(AR30,'[1]シフト記号表（勤務時間帯）'!$C$6:$K$35,9,FALSE))</f>
        <v/>
      </c>
      <c r="AS31" s="248" t="str">
        <f>IF(AS30="","",VLOOKUP(AS30,'[1]シフト記号表（勤務時間帯）'!$C$6:$K$35,9,FALSE))</f>
        <v/>
      </c>
      <c r="AT31" s="249" t="str">
        <f>IF(AT30="","",VLOOKUP(AT30,'[1]シフト記号表（勤務時間帯）'!$C$6:$K$35,9,FALSE))</f>
        <v/>
      </c>
      <c r="AU31" s="247" t="str">
        <f>IF(AU30="","",VLOOKUP(AU30,'[1]シフト記号表（勤務時間帯）'!$C$6:$K$35,9,FALSE))</f>
        <v/>
      </c>
      <c r="AV31" s="248" t="str">
        <f>IF(AV30="","",VLOOKUP(AV30,'[1]シフト記号表（勤務時間帯）'!$C$6:$K$35,9,FALSE))</f>
        <v/>
      </c>
      <c r="AW31" s="248" t="str">
        <f>IF(AW30="","",VLOOKUP(AW30,'[1]シフト記号表（勤務時間帯）'!$C$6:$K$35,9,FALSE))</f>
        <v/>
      </c>
      <c r="AX31" s="1256">
        <f>IF($BB$3="４週",SUM(S31:AT31),IF($BB$3="暦月",SUM(S31:AW31),""))</f>
        <v>0</v>
      </c>
      <c r="AY31" s="1257"/>
      <c r="AZ31" s="1258">
        <f>IF($BB$3="４週",AX31/4,IF($BB$3="暦月",'地密通所（1枚版）'!AX31/('地密通所（1枚版）'!$BB$8/7),""))</f>
        <v>0</v>
      </c>
      <c r="BA31" s="1259"/>
      <c r="BB31" s="1247"/>
      <c r="BC31" s="1248"/>
      <c r="BD31" s="1248"/>
      <c r="BE31" s="1248"/>
      <c r="BF31" s="1249"/>
    </row>
    <row r="32" spans="2:64" ht="20.25" customHeight="1">
      <c r="B32" s="1198"/>
      <c r="C32" s="1273"/>
      <c r="D32" s="1274"/>
      <c r="E32" s="1275"/>
      <c r="F32" s="246">
        <f>C30</f>
        <v>0</v>
      </c>
      <c r="G32" s="1277"/>
      <c r="H32" s="1213"/>
      <c r="I32" s="1214"/>
      <c r="J32" s="1214"/>
      <c r="K32" s="1215"/>
      <c r="L32" s="1282"/>
      <c r="M32" s="1283"/>
      <c r="N32" s="1283"/>
      <c r="O32" s="1284"/>
      <c r="P32" s="1260" t="s">
        <v>50</v>
      </c>
      <c r="Q32" s="1261"/>
      <c r="R32" s="1262"/>
      <c r="S32" s="251" t="str">
        <f>IF(S30="","",VLOOKUP(S30,'[1]シフト記号表（勤務時間帯）'!$C$6:$U$35,19,FALSE))</f>
        <v/>
      </c>
      <c r="T32" s="252" t="str">
        <f>IF(T30="","",VLOOKUP(T30,'[1]シフト記号表（勤務時間帯）'!$C$6:$U$35,19,FALSE))</f>
        <v/>
      </c>
      <c r="U32" s="252" t="str">
        <f>IF(U30="","",VLOOKUP(U30,'[1]シフト記号表（勤務時間帯）'!$C$6:$U$35,19,FALSE))</f>
        <v/>
      </c>
      <c r="V32" s="252" t="str">
        <f>IF(V30="","",VLOOKUP(V30,'[1]シフト記号表（勤務時間帯）'!$C$6:$U$35,19,FALSE))</f>
        <v/>
      </c>
      <c r="W32" s="252" t="str">
        <f>IF(W30="","",VLOOKUP(W30,'[1]シフト記号表（勤務時間帯）'!$C$6:$U$35,19,FALSE))</f>
        <v/>
      </c>
      <c r="X32" s="252" t="str">
        <f>IF(X30="","",VLOOKUP(X30,'[1]シフト記号表（勤務時間帯）'!$C$6:$U$35,19,FALSE))</f>
        <v/>
      </c>
      <c r="Y32" s="253" t="str">
        <f>IF(Y30="","",VLOOKUP(Y30,'[1]シフト記号表（勤務時間帯）'!$C$6:$U$35,19,FALSE))</f>
        <v/>
      </c>
      <c r="Z32" s="251" t="str">
        <f>IF(Z30="","",VLOOKUP(Z30,'[1]シフト記号表（勤務時間帯）'!$C$6:$U$35,19,FALSE))</f>
        <v/>
      </c>
      <c r="AA32" s="252" t="str">
        <f>IF(AA30="","",VLOOKUP(AA30,'[1]シフト記号表（勤務時間帯）'!$C$6:$U$35,19,FALSE))</f>
        <v/>
      </c>
      <c r="AB32" s="252" t="str">
        <f>IF(AB30="","",VLOOKUP(AB30,'[1]シフト記号表（勤務時間帯）'!$C$6:$U$35,19,FALSE))</f>
        <v/>
      </c>
      <c r="AC32" s="252" t="str">
        <f>IF(AC30="","",VLOOKUP(AC30,'[1]シフト記号表（勤務時間帯）'!$C$6:$U$35,19,FALSE))</f>
        <v/>
      </c>
      <c r="AD32" s="252" t="str">
        <f>IF(AD30="","",VLOOKUP(AD30,'[1]シフト記号表（勤務時間帯）'!$C$6:$U$35,19,FALSE))</f>
        <v/>
      </c>
      <c r="AE32" s="252" t="str">
        <f>IF(AE30="","",VLOOKUP(AE30,'[1]シフト記号表（勤務時間帯）'!$C$6:$U$35,19,FALSE))</f>
        <v/>
      </c>
      <c r="AF32" s="253" t="str">
        <f>IF(AF30="","",VLOOKUP(AF30,'[1]シフト記号表（勤務時間帯）'!$C$6:$U$35,19,FALSE))</f>
        <v/>
      </c>
      <c r="AG32" s="251" t="str">
        <f>IF(AG30="","",VLOOKUP(AG30,'[1]シフト記号表（勤務時間帯）'!$C$6:$U$35,19,FALSE))</f>
        <v/>
      </c>
      <c r="AH32" s="252" t="str">
        <f>IF(AH30="","",VLOOKUP(AH30,'[1]シフト記号表（勤務時間帯）'!$C$6:$U$35,19,FALSE))</f>
        <v/>
      </c>
      <c r="AI32" s="252" t="str">
        <f>IF(AI30="","",VLOOKUP(AI30,'[1]シフト記号表（勤務時間帯）'!$C$6:$U$35,19,FALSE))</f>
        <v/>
      </c>
      <c r="AJ32" s="252" t="str">
        <f>IF(AJ30="","",VLOOKUP(AJ30,'[1]シフト記号表（勤務時間帯）'!$C$6:$U$35,19,FALSE))</f>
        <v/>
      </c>
      <c r="AK32" s="252" t="str">
        <f>IF(AK30="","",VLOOKUP(AK30,'[1]シフト記号表（勤務時間帯）'!$C$6:$U$35,19,FALSE))</f>
        <v/>
      </c>
      <c r="AL32" s="252" t="str">
        <f>IF(AL30="","",VLOOKUP(AL30,'[1]シフト記号表（勤務時間帯）'!$C$6:$U$35,19,FALSE))</f>
        <v/>
      </c>
      <c r="AM32" s="253" t="str">
        <f>IF(AM30="","",VLOOKUP(AM30,'[1]シフト記号表（勤務時間帯）'!$C$6:$U$35,19,FALSE))</f>
        <v/>
      </c>
      <c r="AN32" s="251" t="str">
        <f>IF(AN30="","",VLOOKUP(AN30,'[1]シフト記号表（勤務時間帯）'!$C$6:$U$35,19,FALSE))</f>
        <v/>
      </c>
      <c r="AO32" s="252" t="str">
        <f>IF(AO30="","",VLOOKUP(AO30,'[1]シフト記号表（勤務時間帯）'!$C$6:$U$35,19,FALSE))</f>
        <v/>
      </c>
      <c r="AP32" s="252" t="str">
        <f>IF(AP30="","",VLOOKUP(AP30,'[1]シフト記号表（勤務時間帯）'!$C$6:$U$35,19,FALSE))</f>
        <v/>
      </c>
      <c r="AQ32" s="252" t="str">
        <f>IF(AQ30="","",VLOOKUP(AQ30,'[1]シフト記号表（勤務時間帯）'!$C$6:$U$35,19,FALSE))</f>
        <v/>
      </c>
      <c r="AR32" s="252" t="str">
        <f>IF(AR30="","",VLOOKUP(AR30,'[1]シフト記号表（勤務時間帯）'!$C$6:$U$35,19,FALSE))</f>
        <v/>
      </c>
      <c r="AS32" s="252" t="str">
        <f>IF(AS30="","",VLOOKUP(AS30,'[1]シフト記号表（勤務時間帯）'!$C$6:$U$35,19,FALSE))</f>
        <v/>
      </c>
      <c r="AT32" s="253" t="str">
        <f>IF(AT30="","",VLOOKUP(AT30,'[1]シフト記号表（勤務時間帯）'!$C$6:$U$35,19,FALSE))</f>
        <v/>
      </c>
      <c r="AU32" s="251" t="str">
        <f>IF(AU30="","",VLOOKUP(AU30,'[1]シフト記号表（勤務時間帯）'!$C$6:$U$35,19,FALSE))</f>
        <v/>
      </c>
      <c r="AV32" s="252" t="str">
        <f>IF(AV30="","",VLOOKUP(AV30,'[1]シフト記号表（勤務時間帯）'!$C$6:$U$35,19,FALSE))</f>
        <v/>
      </c>
      <c r="AW32" s="252" t="str">
        <f>IF(AW30="","",VLOOKUP(AW30,'[1]シフト記号表（勤務時間帯）'!$C$6:$U$35,19,FALSE))</f>
        <v/>
      </c>
      <c r="AX32" s="1263">
        <f>IF($BB$3="４週",SUM(S32:AT32),IF($BB$3="暦月",SUM(S32:AW32),""))</f>
        <v>0</v>
      </c>
      <c r="AY32" s="1264"/>
      <c r="AZ32" s="1265">
        <f>IF($BB$3="４週",AX32/4,IF($BB$3="暦月",'地密通所（1枚版）'!AX32/('地密通所（1枚版）'!$BB$8/7),""))</f>
        <v>0</v>
      </c>
      <c r="BA32" s="1266"/>
      <c r="BB32" s="1250"/>
      <c r="BC32" s="1251"/>
      <c r="BD32" s="1251"/>
      <c r="BE32" s="1251"/>
      <c r="BF32" s="1252"/>
    </row>
    <row r="33" spans="2:58" ht="20.25" customHeight="1">
      <c r="B33" s="1198">
        <f>B30+1</f>
        <v>4</v>
      </c>
      <c r="C33" s="1267"/>
      <c r="D33" s="1268"/>
      <c r="E33" s="1269"/>
      <c r="F33" s="254"/>
      <c r="G33" s="1276"/>
      <c r="H33" s="1278"/>
      <c r="I33" s="1214"/>
      <c r="J33" s="1214"/>
      <c r="K33" s="1215"/>
      <c r="L33" s="1279"/>
      <c r="M33" s="1280"/>
      <c r="N33" s="1280"/>
      <c r="O33" s="1281"/>
      <c r="P33" s="1285" t="s">
        <v>49</v>
      </c>
      <c r="Q33" s="1286"/>
      <c r="R33" s="1287"/>
      <c r="S33" s="243"/>
      <c r="T33" s="244"/>
      <c r="U33" s="244"/>
      <c r="V33" s="244"/>
      <c r="W33" s="244"/>
      <c r="X33" s="244"/>
      <c r="Y33" s="245"/>
      <c r="Z33" s="243"/>
      <c r="AA33" s="244"/>
      <c r="AB33" s="244"/>
      <c r="AC33" s="244"/>
      <c r="AD33" s="244"/>
      <c r="AE33" s="244"/>
      <c r="AF33" s="245"/>
      <c r="AG33" s="243"/>
      <c r="AH33" s="244"/>
      <c r="AI33" s="244"/>
      <c r="AJ33" s="244"/>
      <c r="AK33" s="244"/>
      <c r="AL33" s="244"/>
      <c r="AM33" s="245"/>
      <c r="AN33" s="243"/>
      <c r="AO33" s="244"/>
      <c r="AP33" s="244"/>
      <c r="AQ33" s="244"/>
      <c r="AR33" s="244"/>
      <c r="AS33" s="244"/>
      <c r="AT33" s="245"/>
      <c r="AU33" s="243"/>
      <c r="AV33" s="244"/>
      <c r="AW33" s="244"/>
      <c r="AX33" s="1288"/>
      <c r="AY33" s="1289"/>
      <c r="AZ33" s="1290"/>
      <c r="BA33" s="1291"/>
      <c r="BB33" s="1292"/>
      <c r="BC33" s="1293"/>
      <c r="BD33" s="1293"/>
      <c r="BE33" s="1293"/>
      <c r="BF33" s="1294"/>
    </row>
    <row r="34" spans="2:58" ht="20.25" customHeight="1">
      <c r="B34" s="1198"/>
      <c r="C34" s="1270"/>
      <c r="D34" s="1271"/>
      <c r="E34" s="1272"/>
      <c r="F34" s="246"/>
      <c r="G34" s="1209"/>
      <c r="H34" s="1213"/>
      <c r="I34" s="1214"/>
      <c r="J34" s="1214"/>
      <c r="K34" s="1215"/>
      <c r="L34" s="1219"/>
      <c r="M34" s="1220"/>
      <c r="N34" s="1220"/>
      <c r="O34" s="1221"/>
      <c r="P34" s="1253" t="s">
        <v>15</v>
      </c>
      <c r="Q34" s="1254"/>
      <c r="R34" s="1255"/>
      <c r="S34" s="247" t="str">
        <f>IF(S33="","",VLOOKUP(S33,'[1]シフト記号表（勤務時間帯）'!$C$6:$K$35,9,FALSE))</f>
        <v/>
      </c>
      <c r="T34" s="248" t="str">
        <f>IF(T33="","",VLOOKUP(T33,'[1]シフト記号表（勤務時間帯）'!$C$6:$K$35,9,FALSE))</f>
        <v/>
      </c>
      <c r="U34" s="248" t="str">
        <f>IF(U33="","",VLOOKUP(U33,'[1]シフト記号表（勤務時間帯）'!$C$6:$K$35,9,FALSE))</f>
        <v/>
      </c>
      <c r="V34" s="248" t="str">
        <f>IF(V33="","",VLOOKUP(V33,'[1]シフト記号表（勤務時間帯）'!$C$6:$K$35,9,FALSE))</f>
        <v/>
      </c>
      <c r="W34" s="248" t="str">
        <f>IF(W33="","",VLOOKUP(W33,'[1]シフト記号表（勤務時間帯）'!$C$6:$K$35,9,FALSE))</f>
        <v/>
      </c>
      <c r="X34" s="248" t="str">
        <f>IF(X33="","",VLOOKUP(X33,'[1]シフト記号表（勤務時間帯）'!$C$6:$K$35,9,FALSE))</f>
        <v/>
      </c>
      <c r="Y34" s="249" t="str">
        <f>IF(Y33="","",VLOOKUP(Y33,'[1]シフト記号表（勤務時間帯）'!$C$6:$K$35,9,FALSE))</f>
        <v/>
      </c>
      <c r="Z34" s="247" t="str">
        <f>IF(Z33="","",VLOOKUP(Z33,'[1]シフト記号表（勤務時間帯）'!$C$6:$K$35,9,FALSE))</f>
        <v/>
      </c>
      <c r="AA34" s="248" t="str">
        <f>IF(AA33="","",VLOOKUP(AA33,'[1]シフト記号表（勤務時間帯）'!$C$6:$K$35,9,FALSE))</f>
        <v/>
      </c>
      <c r="AB34" s="248" t="str">
        <f>IF(AB33="","",VLOOKUP(AB33,'[1]シフト記号表（勤務時間帯）'!$C$6:$K$35,9,FALSE))</f>
        <v/>
      </c>
      <c r="AC34" s="248" t="str">
        <f>IF(AC33="","",VLOOKUP(AC33,'[1]シフト記号表（勤務時間帯）'!$C$6:$K$35,9,FALSE))</f>
        <v/>
      </c>
      <c r="AD34" s="248" t="str">
        <f>IF(AD33="","",VLOOKUP(AD33,'[1]シフト記号表（勤務時間帯）'!$C$6:$K$35,9,FALSE))</f>
        <v/>
      </c>
      <c r="AE34" s="248" t="str">
        <f>IF(AE33="","",VLOOKUP(AE33,'[1]シフト記号表（勤務時間帯）'!$C$6:$K$35,9,FALSE))</f>
        <v/>
      </c>
      <c r="AF34" s="249" t="str">
        <f>IF(AF33="","",VLOOKUP(AF33,'[1]シフト記号表（勤務時間帯）'!$C$6:$K$35,9,FALSE))</f>
        <v/>
      </c>
      <c r="AG34" s="247" t="str">
        <f>IF(AG33="","",VLOOKUP(AG33,'[1]シフト記号表（勤務時間帯）'!$C$6:$K$35,9,FALSE))</f>
        <v/>
      </c>
      <c r="AH34" s="248" t="str">
        <f>IF(AH33="","",VLOOKUP(AH33,'[1]シフト記号表（勤務時間帯）'!$C$6:$K$35,9,FALSE))</f>
        <v/>
      </c>
      <c r="AI34" s="248" t="str">
        <f>IF(AI33="","",VLOOKUP(AI33,'[1]シフト記号表（勤務時間帯）'!$C$6:$K$35,9,FALSE))</f>
        <v/>
      </c>
      <c r="AJ34" s="248" t="str">
        <f>IF(AJ33="","",VLOOKUP(AJ33,'[1]シフト記号表（勤務時間帯）'!$C$6:$K$35,9,FALSE))</f>
        <v/>
      </c>
      <c r="AK34" s="248" t="str">
        <f>IF(AK33="","",VLOOKUP(AK33,'[1]シフト記号表（勤務時間帯）'!$C$6:$K$35,9,FALSE))</f>
        <v/>
      </c>
      <c r="AL34" s="248" t="str">
        <f>IF(AL33="","",VLOOKUP(AL33,'[1]シフト記号表（勤務時間帯）'!$C$6:$K$35,9,FALSE))</f>
        <v/>
      </c>
      <c r="AM34" s="249" t="str">
        <f>IF(AM33="","",VLOOKUP(AM33,'[1]シフト記号表（勤務時間帯）'!$C$6:$K$35,9,FALSE))</f>
        <v/>
      </c>
      <c r="AN34" s="247" t="str">
        <f>IF(AN33="","",VLOOKUP(AN33,'[1]シフト記号表（勤務時間帯）'!$C$6:$K$35,9,FALSE))</f>
        <v/>
      </c>
      <c r="AO34" s="248" t="str">
        <f>IF(AO33="","",VLOOKUP(AO33,'[1]シフト記号表（勤務時間帯）'!$C$6:$K$35,9,FALSE))</f>
        <v/>
      </c>
      <c r="AP34" s="248" t="str">
        <f>IF(AP33="","",VLOOKUP(AP33,'[1]シフト記号表（勤務時間帯）'!$C$6:$K$35,9,FALSE))</f>
        <v/>
      </c>
      <c r="AQ34" s="248" t="str">
        <f>IF(AQ33="","",VLOOKUP(AQ33,'[1]シフト記号表（勤務時間帯）'!$C$6:$K$35,9,FALSE))</f>
        <v/>
      </c>
      <c r="AR34" s="248" t="str">
        <f>IF(AR33="","",VLOOKUP(AR33,'[1]シフト記号表（勤務時間帯）'!$C$6:$K$35,9,FALSE))</f>
        <v/>
      </c>
      <c r="AS34" s="248" t="str">
        <f>IF(AS33="","",VLOOKUP(AS33,'[1]シフト記号表（勤務時間帯）'!$C$6:$K$35,9,FALSE))</f>
        <v/>
      </c>
      <c r="AT34" s="249" t="str">
        <f>IF(AT33="","",VLOOKUP(AT33,'[1]シフト記号表（勤務時間帯）'!$C$6:$K$35,9,FALSE))</f>
        <v/>
      </c>
      <c r="AU34" s="247" t="str">
        <f>IF(AU33="","",VLOOKUP(AU33,'[1]シフト記号表（勤務時間帯）'!$C$6:$K$35,9,FALSE))</f>
        <v/>
      </c>
      <c r="AV34" s="248" t="str">
        <f>IF(AV33="","",VLOOKUP(AV33,'[1]シフト記号表（勤務時間帯）'!$C$6:$K$35,9,FALSE))</f>
        <v/>
      </c>
      <c r="AW34" s="248" t="str">
        <f>IF(AW33="","",VLOOKUP(AW33,'[1]シフト記号表（勤務時間帯）'!$C$6:$K$35,9,FALSE))</f>
        <v/>
      </c>
      <c r="AX34" s="1256">
        <f>IF($BB$3="４週",SUM(S34:AT34),IF($BB$3="暦月",SUM(S34:AW34),""))</f>
        <v>0</v>
      </c>
      <c r="AY34" s="1257"/>
      <c r="AZ34" s="1258">
        <f>IF($BB$3="４週",AX34/4,IF($BB$3="暦月",'地密通所（1枚版）'!AX34/('地密通所（1枚版）'!$BB$8/7),""))</f>
        <v>0</v>
      </c>
      <c r="BA34" s="1259"/>
      <c r="BB34" s="1247"/>
      <c r="BC34" s="1248"/>
      <c r="BD34" s="1248"/>
      <c r="BE34" s="1248"/>
      <c r="BF34" s="1249"/>
    </row>
    <row r="35" spans="2:58" ht="20.25" customHeight="1">
      <c r="B35" s="1198"/>
      <c r="C35" s="1273"/>
      <c r="D35" s="1274"/>
      <c r="E35" s="1275"/>
      <c r="F35" s="246">
        <f>C33</f>
        <v>0</v>
      </c>
      <c r="G35" s="1277"/>
      <c r="H35" s="1213"/>
      <c r="I35" s="1214"/>
      <c r="J35" s="1214"/>
      <c r="K35" s="1215"/>
      <c r="L35" s="1282"/>
      <c r="M35" s="1283"/>
      <c r="N35" s="1283"/>
      <c r="O35" s="1284"/>
      <c r="P35" s="1260" t="s">
        <v>50</v>
      </c>
      <c r="Q35" s="1261"/>
      <c r="R35" s="1262"/>
      <c r="S35" s="251" t="str">
        <f>IF(S33="","",VLOOKUP(S33,'[1]シフト記号表（勤務時間帯）'!$C$6:$U$35,19,FALSE))</f>
        <v/>
      </c>
      <c r="T35" s="252" t="str">
        <f>IF(T33="","",VLOOKUP(T33,'[1]シフト記号表（勤務時間帯）'!$C$6:$U$35,19,FALSE))</f>
        <v/>
      </c>
      <c r="U35" s="252" t="str">
        <f>IF(U33="","",VLOOKUP(U33,'[1]シフト記号表（勤務時間帯）'!$C$6:$U$35,19,FALSE))</f>
        <v/>
      </c>
      <c r="V35" s="252" t="str">
        <f>IF(V33="","",VLOOKUP(V33,'[1]シフト記号表（勤務時間帯）'!$C$6:$U$35,19,FALSE))</f>
        <v/>
      </c>
      <c r="W35" s="252" t="str">
        <f>IF(W33="","",VLOOKUP(W33,'[1]シフト記号表（勤務時間帯）'!$C$6:$U$35,19,FALSE))</f>
        <v/>
      </c>
      <c r="X35" s="252" t="str">
        <f>IF(X33="","",VLOOKUP(X33,'[1]シフト記号表（勤務時間帯）'!$C$6:$U$35,19,FALSE))</f>
        <v/>
      </c>
      <c r="Y35" s="253" t="str">
        <f>IF(Y33="","",VLOOKUP(Y33,'[1]シフト記号表（勤務時間帯）'!$C$6:$U$35,19,FALSE))</f>
        <v/>
      </c>
      <c r="Z35" s="251" t="str">
        <f>IF(Z33="","",VLOOKUP(Z33,'[1]シフト記号表（勤務時間帯）'!$C$6:$U$35,19,FALSE))</f>
        <v/>
      </c>
      <c r="AA35" s="252" t="str">
        <f>IF(AA33="","",VLOOKUP(AA33,'[1]シフト記号表（勤務時間帯）'!$C$6:$U$35,19,FALSE))</f>
        <v/>
      </c>
      <c r="AB35" s="252" t="str">
        <f>IF(AB33="","",VLOOKUP(AB33,'[1]シフト記号表（勤務時間帯）'!$C$6:$U$35,19,FALSE))</f>
        <v/>
      </c>
      <c r="AC35" s="252" t="str">
        <f>IF(AC33="","",VLOOKUP(AC33,'[1]シフト記号表（勤務時間帯）'!$C$6:$U$35,19,FALSE))</f>
        <v/>
      </c>
      <c r="AD35" s="252" t="str">
        <f>IF(AD33="","",VLOOKUP(AD33,'[1]シフト記号表（勤務時間帯）'!$C$6:$U$35,19,FALSE))</f>
        <v/>
      </c>
      <c r="AE35" s="252" t="str">
        <f>IF(AE33="","",VLOOKUP(AE33,'[1]シフト記号表（勤務時間帯）'!$C$6:$U$35,19,FALSE))</f>
        <v/>
      </c>
      <c r="AF35" s="253" t="str">
        <f>IF(AF33="","",VLOOKUP(AF33,'[1]シフト記号表（勤務時間帯）'!$C$6:$U$35,19,FALSE))</f>
        <v/>
      </c>
      <c r="AG35" s="251" t="str">
        <f>IF(AG33="","",VLOOKUP(AG33,'[1]シフト記号表（勤務時間帯）'!$C$6:$U$35,19,FALSE))</f>
        <v/>
      </c>
      <c r="AH35" s="252" t="str">
        <f>IF(AH33="","",VLOOKUP(AH33,'[1]シフト記号表（勤務時間帯）'!$C$6:$U$35,19,FALSE))</f>
        <v/>
      </c>
      <c r="AI35" s="252" t="str">
        <f>IF(AI33="","",VLOOKUP(AI33,'[1]シフト記号表（勤務時間帯）'!$C$6:$U$35,19,FALSE))</f>
        <v/>
      </c>
      <c r="AJ35" s="252" t="str">
        <f>IF(AJ33="","",VLOOKUP(AJ33,'[1]シフト記号表（勤務時間帯）'!$C$6:$U$35,19,FALSE))</f>
        <v/>
      </c>
      <c r="AK35" s="252" t="str">
        <f>IF(AK33="","",VLOOKUP(AK33,'[1]シフト記号表（勤務時間帯）'!$C$6:$U$35,19,FALSE))</f>
        <v/>
      </c>
      <c r="AL35" s="252" t="str">
        <f>IF(AL33="","",VLOOKUP(AL33,'[1]シフト記号表（勤務時間帯）'!$C$6:$U$35,19,FALSE))</f>
        <v/>
      </c>
      <c r="AM35" s="253" t="str">
        <f>IF(AM33="","",VLOOKUP(AM33,'[1]シフト記号表（勤務時間帯）'!$C$6:$U$35,19,FALSE))</f>
        <v/>
      </c>
      <c r="AN35" s="251" t="str">
        <f>IF(AN33="","",VLOOKUP(AN33,'[1]シフト記号表（勤務時間帯）'!$C$6:$U$35,19,FALSE))</f>
        <v/>
      </c>
      <c r="AO35" s="252" t="str">
        <f>IF(AO33="","",VLOOKUP(AO33,'[1]シフト記号表（勤務時間帯）'!$C$6:$U$35,19,FALSE))</f>
        <v/>
      </c>
      <c r="AP35" s="252" t="str">
        <f>IF(AP33="","",VLOOKUP(AP33,'[1]シフト記号表（勤務時間帯）'!$C$6:$U$35,19,FALSE))</f>
        <v/>
      </c>
      <c r="AQ35" s="252" t="str">
        <f>IF(AQ33="","",VLOOKUP(AQ33,'[1]シフト記号表（勤務時間帯）'!$C$6:$U$35,19,FALSE))</f>
        <v/>
      </c>
      <c r="AR35" s="252" t="str">
        <f>IF(AR33="","",VLOOKUP(AR33,'[1]シフト記号表（勤務時間帯）'!$C$6:$U$35,19,FALSE))</f>
        <v/>
      </c>
      <c r="AS35" s="252" t="str">
        <f>IF(AS33="","",VLOOKUP(AS33,'[1]シフト記号表（勤務時間帯）'!$C$6:$U$35,19,FALSE))</f>
        <v/>
      </c>
      <c r="AT35" s="253" t="str">
        <f>IF(AT33="","",VLOOKUP(AT33,'[1]シフト記号表（勤務時間帯）'!$C$6:$U$35,19,FALSE))</f>
        <v/>
      </c>
      <c r="AU35" s="251" t="str">
        <f>IF(AU33="","",VLOOKUP(AU33,'[1]シフト記号表（勤務時間帯）'!$C$6:$U$35,19,FALSE))</f>
        <v/>
      </c>
      <c r="AV35" s="252" t="str">
        <f>IF(AV33="","",VLOOKUP(AV33,'[1]シフト記号表（勤務時間帯）'!$C$6:$U$35,19,FALSE))</f>
        <v/>
      </c>
      <c r="AW35" s="252" t="str">
        <f>IF(AW33="","",VLOOKUP(AW33,'[1]シフト記号表（勤務時間帯）'!$C$6:$U$35,19,FALSE))</f>
        <v/>
      </c>
      <c r="AX35" s="1263">
        <f>IF($BB$3="４週",SUM(S35:AT35),IF($BB$3="暦月",SUM(S35:AW35),""))</f>
        <v>0</v>
      </c>
      <c r="AY35" s="1264"/>
      <c r="AZ35" s="1265">
        <f>IF($BB$3="４週",AX35/4,IF($BB$3="暦月",'地密通所（1枚版）'!AX35/('地密通所（1枚版）'!$BB$8/7),""))</f>
        <v>0</v>
      </c>
      <c r="BA35" s="1266"/>
      <c r="BB35" s="1250"/>
      <c r="BC35" s="1251"/>
      <c r="BD35" s="1251"/>
      <c r="BE35" s="1251"/>
      <c r="BF35" s="1252"/>
    </row>
    <row r="36" spans="2:58" ht="20.25" customHeight="1">
      <c r="B36" s="1198">
        <f>B33+1</f>
        <v>5</v>
      </c>
      <c r="C36" s="1267"/>
      <c r="D36" s="1268"/>
      <c r="E36" s="1269"/>
      <c r="F36" s="254"/>
      <c r="G36" s="1276"/>
      <c r="H36" s="1278"/>
      <c r="I36" s="1214"/>
      <c r="J36" s="1214"/>
      <c r="K36" s="1215"/>
      <c r="L36" s="1279"/>
      <c r="M36" s="1280"/>
      <c r="N36" s="1280"/>
      <c r="O36" s="1281"/>
      <c r="P36" s="1285" t="s">
        <v>49</v>
      </c>
      <c r="Q36" s="1286"/>
      <c r="R36" s="1287"/>
      <c r="S36" s="243"/>
      <c r="T36" s="244"/>
      <c r="U36" s="244"/>
      <c r="V36" s="244"/>
      <c r="W36" s="244"/>
      <c r="X36" s="244"/>
      <c r="Y36" s="245"/>
      <c r="Z36" s="243"/>
      <c r="AA36" s="244"/>
      <c r="AB36" s="244"/>
      <c r="AC36" s="244"/>
      <c r="AD36" s="244"/>
      <c r="AE36" s="244"/>
      <c r="AF36" s="245"/>
      <c r="AG36" s="243"/>
      <c r="AH36" s="244"/>
      <c r="AI36" s="244"/>
      <c r="AJ36" s="244"/>
      <c r="AK36" s="244"/>
      <c r="AL36" s="244"/>
      <c r="AM36" s="245"/>
      <c r="AN36" s="243"/>
      <c r="AO36" s="244"/>
      <c r="AP36" s="244"/>
      <c r="AQ36" s="244"/>
      <c r="AR36" s="244"/>
      <c r="AS36" s="244"/>
      <c r="AT36" s="245"/>
      <c r="AU36" s="243"/>
      <c r="AV36" s="244"/>
      <c r="AW36" s="244"/>
      <c r="AX36" s="1288"/>
      <c r="AY36" s="1289"/>
      <c r="AZ36" s="1290"/>
      <c r="BA36" s="1291"/>
      <c r="BB36" s="1292"/>
      <c r="BC36" s="1293"/>
      <c r="BD36" s="1293"/>
      <c r="BE36" s="1293"/>
      <c r="BF36" s="1294"/>
    </row>
    <row r="37" spans="2:58" ht="20.25" customHeight="1">
      <c r="B37" s="1198"/>
      <c r="C37" s="1270"/>
      <c r="D37" s="1271"/>
      <c r="E37" s="1272"/>
      <c r="F37" s="246"/>
      <c r="G37" s="1209"/>
      <c r="H37" s="1213"/>
      <c r="I37" s="1214"/>
      <c r="J37" s="1214"/>
      <c r="K37" s="1215"/>
      <c r="L37" s="1219"/>
      <c r="M37" s="1220"/>
      <c r="N37" s="1220"/>
      <c r="O37" s="1221"/>
      <c r="P37" s="1253" t="s">
        <v>15</v>
      </c>
      <c r="Q37" s="1254"/>
      <c r="R37" s="1255"/>
      <c r="S37" s="247" t="str">
        <f>IF(S36="","",VLOOKUP(S36,'[1]シフト記号表（勤務時間帯）'!$C$6:$K$35,9,FALSE))</f>
        <v/>
      </c>
      <c r="T37" s="248" t="str">
        <f>IF(T36="","",VLOOKUP(T36,'[1]シフト記号表（勤務時間帯）'!$C$6:$K$35,9,FALSE))</f>
        <v/>
      </c>
      <c r="U37" s="248" t="str">
        <f>IF(U36="","",VLOOKUP(U36,'[1]シフト記号表（勤務時間帯）'!$C$6:$K$35,9,FALSE))</f>
        <v/>
      </c>
      <c r="V37" s="248" t="str">
        <f>IF(V36="","",VLOOKUP(V36,'[1]シフト記号表（勤務時間帯）'!$C$6:$K$35,9,FALSE))</f>
        <v/>
      </c>
      <c r="W37" s="248" t="str">
        <f>IF(W36="","",VLOOKUP(W36,'[1]シフト記号表（勤務時間帯）'!$C$6:$K$35,9,FALSE))</f>
        <v/>
      </c>
      <c r="X37" s="248" t="str">
        <f>IF(X36="","",VLOOKUP(X36,'[1]シフト記号表（勤務時間帯）'!$C$6:$K$35,9,FALSE))</f>
        <v/>
      </c>
      <c r="Y37" s="249" t="str">
        <f>IF(Y36="","",VLOOKUP(Y36,'[1]シフト記号表（勤務時間帯）'!$C$6:$K$35,9,FALSE))</f>
        <v/>
      </c>
      <c r="Z37" s="247" t="str">
        <f>IF(Z36="","",VLOOKUP(Z36,'[1]シフト記号表（勤務時間帯）'!$C$6:$K$35,9,FALSE))</f>
        <v/>
      </c>
      <c r="AA37" s="248" t="str">
        <f>IF(AA36="","",VLOOKUP(AA36,'[1]シフト記号表（勤務時間帯）'!$C$6:$K$35,9,FALSE))</f>
        <v/>
      </c>
      <c r="AB37" s="248" t="str">
        <f>IF(AB36="","",VLOOKUP(AB36,'[1]シフト記号表（勤務時間帯）'!$C$6:$K$35,9,FALSE))</f>
        <v/>
      </c>
      <c r="AC37" s="248" t="str">
        <f>IF(AC36="","",VLOOKUP(AC36,'[1]シフト記号表（勤務時間帯）'!$C$6:$K$35,9,FALSE))</f>
        <v/>
      </c>
      <c r="AD37" s="248" t="str">
        <f>IF(AD36="","",VLOOKUP(AD36,'[1]シフト記号表（勤務時間帯）'!$C$6:$K$35,9,FALSE))</f>
        <v/>
      </c>
      <c r="AE37" s="248" t="str">
        <f>IF(AE36="","",VLOOKUP(AE36,'[1]シフト記号表（勤務時間帯）'!$C$6:$K$35,9,FALSE))</f>
        <v/>
      </c>
      <c r="AF37" s="249" t="str">
        <f>IF(AF36="","",VLOOKUP(AF36,'[1]シフト記号表（勤務時間帯）'!$C$6:$K$35,9,FALSE))</f>
        <v/>
      </c>
      <c r="AG37" s="247" t="str">
        <f>IF(AG36="","",VLOOKUP(AG36,'[1]シフト記号表（勤務時間帯）'!$C$6:$K$35,9,FALSE))</f>
        <v/>
      </c>
      <c r="AH37" s="248" t="str">
        <f>IF(AH36="","",VLOOKUP(AH36,'[1]シフト記号表（勤務時間帯）'!$C$6:$K$35,9,FALSE))</f>
        <v/>
      </c>
      <c r="AI37" s="248" t="str">
        <f>IF(AI36="","",VLOOKUP(AI36,'[1]シフト記号表（勤務時間帯）'!$C$6:$K$35,9,FALSE))</f>
        <v/>
      </c>
      <c r="AJ37" s="248" t="str">
        <f>IF(AJ36="","",VLOOKUP(AJ36,'[1]シフト記号表（勤務時間帯）'!$C$6:$K$35,9,FALSE))</f>
        <v/>
      </c>
      <c r="AK37" s="248" t="str">
        <f>IF(AK36="","",VLOOKUP(AK36,'[1]シフト記号表（勤務時間帯）'!$C$6:$K$35,9,FALSE))</f>
        <v/>
      </c>
      <c r="AL37" s="248" t="str">
        <f>IF(AL36="","",VLOOKUP(AL36,'[1]シフト記号表（勤務時間帯）'!$C$6:$K$35,9,FALSE))</f>
        <v/>
      </c>
      <c r="AM37" s="249" t="str">
        <f>IF(AM36="","",VLOOKUP(AM36,'[1]シフト記号表（勤務時間帯）'!$C$6:$K$35,9,FALSE))</f>
        <v/>
      </c>
      <c r="AN37" s="247" t="str">
        <f>IF(AN36="","",VLOOKUP(AN36,'[1]シフト記号表（勤務時間帯）'!$C$6:$K$35,9,FALSE))</f>
        <v/>
      </c>
      <c r="AO37" s="248" t="str">
        <f>IF(AO36="","",VLOOKUP(AO36,'[1]シフト記号表（勤務時間帯）'!$C$6:$K$35,9,FALSE))</f>
        <v/>
      </c>
      <c r="AP37" s="248" t="str">
        <f>IF(AP36="","",VLOOKUP(AP36,'[1]シフト記号表（勤務時間帯）'!$C$6:$K$35,9,FALSE))</f>
        <v/>
      </c>
      <c r="AQ37" s="248" t="str">
        <f>IF(AQ36="","",VLOOKUP(AQ36,'[1]シフト記号表（勤務時間帯）'!$C$6:$K$35,9,FALSE))</f>
        <v/>
      </c>
      <c r="AR37" s="248" t="str">
        <f>IF(AR36="","",VLOOKUP(AR36,'[1]シフト記号表（勤務時間帯）'!$C$6:$K$35,9,FALSE))</f>
        <v/>
      </c>
      <c r="AS37" s="248" t="str">
        <f>IF(AS36="","",VLOOKUP(AS36,'[1]シフト記号表（勤務時間帯）'!$C$6:$K$35,9,FALSE))</f>
        <v/>
      </c>
      <c r="AT37" s="249" t="str">
        <f>IF(AT36="","",VLOOKUP(AT36,'[1]シフト記号表（勤務時間帯）'!$C$6:$K$35,9,FALSE))</f>
        <v/>
      </c>
      <c r="AU37" s="247" t="str">
        <f>IF(AU36="","",VLOOKUP(AU36,'[1]シフト記号表（勤務時間帯）'!$C$6:$K$35,9,FALSE))</f>
        <v/>
      </c>
      <c r="AV37" s="248" t="str">
        <f>IF(AV36="","",VLOOKUP(AV36,'[1]シフト記号表（勤務時間帯）'!$C$6:$K$35,9,FALSE))</f>
        <v/>
      </c>
      <c r="AW37" s="248" t="str">
        <f>IF(AW36="","",VLOOKUP(AW36,'[1]シフト記号表（勤務時間帯）'!$C$6:$K$35,9,FALSE))</f>
        <v/>
      </c>
      <c r="AX37" s="1256">
        <f>IF($BB$3="４週",SUM(S37:AT37),IF($BB$3="暦月",SUM(S37:AW37),""))</f>
        <v>0</v>
      </c>
      <c r="AY37" s="1257"/>
      <c r="AZ37" s="1258">
        <f>IF($BB$3="４週",AX37/4,IF($BB$3="暦月",'地密通所（1枚版）'!AX37/('地密通所（1枚版）'!$BB$8/7),""))</f>
        <v>0</v>
      </c>
      <c r="BA37" s="1259"/>
      <c r="BB37" s="1247"/>
      <c r="BC37" s="1248"/>
      <c r="BD37" s="1248"/>
      <c r="BE37" s="1248"/>
      <c r="BF37" s="1249"/>
    </row>
    <row r="38" spans="2:58" ht="20.25" customHeight="1">
      <c r="B38" s="1198"/>
      <c r="C38" s="1273"/>
      <c r="D38" s="1274"/>
      <c r="E38" s="1275"/>
      <c r="F38" s="246">
        <f>C36</f>
        <v>0</v>
      </c>
      <c r="G38" s="1277"/>
      <c r="H38" s="1213"/>
      <c r="I38" s="1214"/>
      <c r="J38" s="1214"/>
      <c r="K38" s="1215"/>
      <c r="L38" s="1282"/>
      <c r="M38" s="1283"/>
      <c r="N38" s="1283"/>
      <c r="O38" s="1284"/>
      <c r="P38" s="1260" t="s">
        <v>50</v>
      </c>
      <c r="Q38" s="1261"/>
      <c r="R38" s="1262"/>
      <c r="S38" s="251" t="str">
        <f>IF(S36="","",VLOOKUP(S36,'[1]シフト記号表（勤務時間帯）'!$C$6:$U$35,19,FALSE))</f>
        <v/>
      </c>
      <c r="T38" s="252" t="str">
        <f>IF(T36="","",VLOOKUP(T36,'[1]シフト記号表（勤務時間帯）'!$C$6:$U$35,19,FALSE))</f>
        <v/>
      </c>
      <c r="U38" s="252" t="str">
        <f>IF(U36="","",VLOOKUP(U36,'[1]シフト記号表（勤務時間帯）'!$C$6:$U$35,19,FALSE))</f>
        <v/>
      </c>
      <c r="V38" s="252" t="str">
        <f>IF(V36="","",VLOOKUP(V36,'[1]シフト記号表（勤務時間帯）'!$C$6:$U$35,19,FALSE))</f>
        <v/>
      </c>
      <c r="W38" s="252" t="str">
        <f>IF(W36="","",VLOOKUP(W36,'[1]シフト記号表（勤務時間帯）'!$C$6:$U$35,19,FALSE))</f>
        <v/>
      </c>
      <c r="X38" s="252" t="str">
        <f>IF(X36="","",VLOOKUP(X36,'[1]シフト記号表（勤務時間帯）'!$C$6:$U$35,19,FALSE))</f>
        <v/>
      </c>
      <c r="Y38" s="253" t="str">
        <f>IF(Y36="","",VLOOKUP(Y36,'[1]シフト記号表（勤務時間帯）'!$C$6:$U$35,19,FALSE))</f>
        <v/>
      </c>
      <c r="Z38" s="251" t="str">
        <f>IF(Z36="","",VLOOKUP(Z36,'[1]シフト記号表（勤務時間帯）'!$C$6:$U$35,19,FALSE))</f>
        <v/>
      </c>
      <c r="AA38" s="252" t="str">
        <f>IF(AA36="","",VLOOKUP(AA36,'[1]シフト記号表（勤務時間帯）'!$C$6:$U$35,19,FALSE))</f>
        <v/>
      </c>
      <c r="AB38" s="252" t="str">
        <f>IF(AB36="","",VLOOKUP(AB36,'[1]シフト記号表（勤務時間帯）'!$C$6:$U$35,19,FALSE))</f>
        <v/>
      </c>
      <c r="AC38" s="252" t="str">
        <f>IF(AC36="","",VLOOKUP(AC36,'[1]シフト記号表（勤務時間帯）'!$C$6:$U$35,19,FALSE))</f>
        <v/>
      </c>
      <c r="AD38" s="252" t="str">
        <f>IF(AD36="","",VLOOKUP(AD36,'[1]シフト記号表（勤務時間帯）'!$C$6:$U$35,19,FALSE))</f>
        <v/>
      </c>
      <c r="AE38" s="252" t="str">
        <f>IF(AE36="","",VLOOKUP(AE36,'[1]シフト記号表（勤務時間帯）'!$C$6:$U$35,19,FALSE))</f>
        <v/>
      </c>
      <c r="AF38" s="253" t="str">
        <f>IF(AF36="","",VLOOKUP(AF36,'[1]シフト記号表（勤務時間帯）'!$C$6:$U$35,19,FALSE))</f>
        <v/>
      </c>
      <c r="AG38" s="251" t="str">
        <f>IF(AG36="","",VLOOKUP(AG36,'[1]シフト記号表（勤務時間帯）'!$C$6:$U$35,19,FALSE))</f>
        <v/>
      </c>
      <c r="AH38" s="252" t="str">
        <f>IF(AH36="","",VLOOKUP(AH36,'[1]シフト記号表（勤務時間帯）'!$C$6:$U$35,19,FALSE))</f>
        <v/>
      </c>
      <c r="AI38" s="252" t="str">
        <f>IF(AI36="","",VLOOKUP(AI36,'[1]シフト記号表（勤務時間帯）'!$C$6:$U$35,19,FALSE))</f>
        <v/>
      </c>
      <c r="AJ38" s="252" t="str">
        <f>IF(AJ36="","",VLOOKUP(AJ36,'[1]シフト記号表（勤務時間帯）'!$C$6:$U$35,19,FALSE))</f>
        <v/>
      </c>
      <c r="AK38" s="252" t="str">
        <f>IF(AK36="","",VLOOKUP(AK36,'[1]シフト記号表（勤務時間帯）'!$C$6:$U$35,19,FALSE))</f>
        <v/>
      </c>
      <c r="AL38" s="252" t="str">
        <f>IF(AL36="","",VLOOKUP(AL36,'[1]シフト記号表（勤務時間帯）'!$C$6:$U$35,19,FALSE))</f>
        <v/>
      </c>
      <c r="AM38" s="253" t="str">
        <f>IF(AM36="","",VLOOKUP(AM36,'[1]シフト記号表（勤務時間帯）'!$C$6:$U$35,19,FALSE))</f>
        <v/>
      </c>
      <c r="AN38" s="251" t="str">
        <f>IF(AN36="","",VLOOKUP(AN36,'[1]シフト記号表（勤務時間帯）'!$C$6:$U$35,19,FALSE))</f>
        <v/>
      </c>
      <c r="AO38" s="252" t="str">
        <f>IF(AO36="","",VLOOKUP(AO36,'[1]シフト記号表（勤務時間帯）'!$C$6:$U$35,19,FALSE))</f>
        <v/>
      </c>
      <c r="AP38" s="252" t="str">
        <f>IF(AP36="","",VLOOKUP(AP36,'[1]シフト記号表（勤務時間帯）'!$C$6:$U$35,19,FALSE))</f>
        <v/>
      </c>
      <c r="AQ38" s="252" t="str">
        <f>IF(AQ36="","",VLOOKUP(AQ36,'[1]シフト記号表（勤務時間帯）'!$C$6:$U$35,19,FALSE))</f>
        <v/>
      </c>
      <c r="AR38" s="252" t="str">
        <f>IF(AR36="","",VLOOKUP(AR36,'[1]シフト記号表（勤務時間帯）'!$C$6:$U$35,19,FALSE))</f>
        <v/>
      </c>
      <c r="AS38" s="252" t="str">
        <f>IF(AS36="","",VLOOKUP(AS36,'[1]シフト記号表（勤務時間帯）'!$C$6:$U$35,19,FALSE))</f>
        <v/>
      </c>
      <c r="AT38" s="253" t="str">
        <f>IF(AT36="","",VLOOKUP(AT36,'[1]シフト記号表（勤務時間帯）'!$C$6:$U$35,19,FALSE))</f>
        <v/>
      </c>
      <c r="AU38" s="251" t="str">
        <f>IF(AU36="","",VLOOKUP(AU36,'[1]シフト記号表（勤務時間帯）'!$C$6:$U$35,19,FALSE))</f>
        <v/>
      </c>
      <c r="AV38" s="252" t="str">
        <f>IF(AV36="","",VLOOKUP(AV36,'[1]シフト記号表（勤務時間帯）'!$C$6:$U$35,19,FALSE))</f>
        <v/>
      </c>
      <c r="AW38" s="252" t="str">
        <f>IF(AW36="","",VLOOKUP(AW36,'[1]シフト記号表（勤務時間帯）'!$C$6:$U$35,19,FALSE))</f>
        <v/>
      </c>
      <c r="AX38" s="1263">
        <f>IF($BB$3="４週",SUM(S38:AT38),IF($BB$3="暦月",SUM(S38:AW38),""))</f>
        <v>0</v>
      </c>
      <c r="AY38" s="1264"/>
      <c r="AZ38" s="1265">
        <f>IF($BB$3="４週",AX38/4,IF($BB$3="暦月",'地密通所（1枚版）'!AX38/('地密通所（1枚版）'!$BB$8/7),""))</f>
        <v>0</v>
      </c>
      <c r="BA38" s="1266"/>
      <c r="BB38" s="1250"/>
      <c r="BC38" s="1251"/>
      <c r="BD38" s="1251"/>
      <c r="BE38" s="1251"/>
      <c r="BF38" s="1252"/>
    </row>
    <row r="39" spans="2:58" ht="20.25" customHeight="1">
      <c r="B39" s="1198">
        <f>B36+1</f>
        <v>6</v>
      </c>
      <c r="C39" s="1267"/>
      <c r="D39" s="1268"/>
      <c r="E39" s="1269"/>
      <c r="F39" s="254"/>
      <c r="G39" s="1276"/>
      <c r="H39" s="1278"/>
      <c r="I39" s="1214"/>
      <c r="J39" s="1214"/>
      <c r="K39" s="1215"/>
      <c r="L39" s="1279"/>
      <c r="M39" s="1280"/>
      <c r="N39" s="1280"/>
      <c r="O39" s="1281"/>
      <c r="P39" s="1285" t="s">
        <v>49</v>
      </c>
      <c r="Q39" s="1286"/>
      <c r="R39" s="1287"/>
      <c r="S39" s="243"/>
      <c r="T39" s="244"/>
      <c r="U39" s="244"/>
      <c r="V39" s="244"/>
      <c r="W39" s="244"/>
      <c r="X39" s="244"/>
      <c r="Y39" s="245"/>
      <c r="Z39" s="243"/>
      <c r="AA39" s="244"/>
      <c r="AB39" s="244"/>
      <c r="AC39" s="244"/>
      <c r="AD39" s="244"/>
      <c r="AE39" s="244"/>
      <c r="AF39" s="245"/>
      <c r="AG39" s="243"/>
      <c r="AH39" s="244"/>
      <c r="AI39" s="244"/>
      <c r="AJ39" s="244"/>
      <c r="AK39" s="244"/>
      <c r="AL39" s="244"/>
      <c r="AM39" s="245"/>
      <c r="AN39" s="243"/>
      <c r="AO39" s="244"/>
      <c r="AP39" s="244"/>
      <c r="AQ39" s="244"/>
      <c r="AR39" s="244"/>
      <c r="AS39" s="244"/>
      <c r="AT39" s="245"/>
      <c r="AU39" s="243"/>
      <c r="AV39" s="244"/>
      <c r="AW39" s="244"/>
      <c r="AX39" s="1288"/>
      <c r="AY39" s="1289"/>
      <c r="AZ39" s="1290"/>
      <c r="BA39" s="1291"/>
      <c r="BB39" s="1292"/>
      <c r="BC39" s="1293"/>
      <c r="BD39" s="1293"/>
      <c r="BE39" s="1293"/>
      <c r="BF39" s="1294"/>
    </row>
    <row r="40" spans="2:58" ht="20.25" customHeight="1">
      <c r="B40" s="1198"/>
      <c r="C40" s="1270"/>
      <c r="D40" s="1271"/>
      <c r="E40" s="1272"/>
      <c r="F40" s="246"/>
      <c r="G40" s="1209"/>
      <c r="H40" s="1213"/>
      <c r="I40" s="1214"/>
      <c r="J40" s="1214"/>
      <c r="K40" s="1215"/>
      <c r="L40" s="1219"/>
      <c r="M40" s="1220"/>
      <c r="N40" s="1220"/>
      <c r="O40" s="1221"/>
      <c r="P40" s="1253" t="s">
        <v>15</v>
      </c>
      <c r="Q40" s="1254"/>
      <c r="R40" s="1255"/>
      <c r="S40" s="247" t="str">
        <f>IF(S39="","",VLOOKUP(S39,'[1]シフト記号表（勤務時間帯）'!$C$6:$K$35,9,FALSE))</f>
        <v/>
      </c>
      <c r="T40" s="248" t="str">
        <f>IF(T39="","",VLOOKUP(T39,'[1]シフト記号表（勤務時間帯）'!$C$6:$K$35,9,FALSE))</f>
        <v/>
      </c>
      <c r="U40" s="248" t="str">
        <f>IF(U39="","",VLOOKUP(U39,'[1]シフト記号表（勤務時間帯）'!$C$6:$K$35,9,FALSE))</f>
        <v/>
      </c>
      <c r="V40" s="248" t="str">
        <f>IF(V39="","",VLOOKUP(V39,'[1]シフト記号表（勤務時間帯）'!$C$6:$K$35,9,FALSE))</f>
        <v/>
      </c>
      <c r="W40" s="248" t="str">
        <f>IF(W39="","",VLOOKUP(W39,'[1]シフト記号表（勤務時間帯）'!$C$6:$K$35,9,FALSE))</f>
        <v/>
      </c>
      <c r="X40" s="248" t="str">
        <f>IF(X39="","",VLOOKUP(X39,'[1]シフト記号表（勤務時間帯）'!$C$6:$K$35,9,FALSE))</f>
        <v/>
      </c>
      <c r="Y40" s="249" t="str">
        <f>IF(Y39="","",VLOOKUP(Y39,'[1]シフト記号表（勤務時間帯）'!$C$6:$K$35,9,FALSE))</f>
        <v/>
      </c>
      <c r="Z40" s="247" t="str">
        <f>IF(Z39="","",VLOOKUP(Z39,'[1]シフト記号表（勤務時間帯）'!$C$6:$K$35,9,FALSE))</f>
        <v/>
      </c>
      <c r="AA40" s="248" t="str">
        <f>IF(AA39="","",VLOOKUP(AA39,'[1]シフト記号表（勤務時間帯）'!$C$6:$K$35,9,FALSE))</f>
        <v/>
      </c>
      <c r="AB40" s="248" t="str">
        <f>IF(AB39="","",VLOOKUP(AB39,'[1]シフト記号表（勤務時間帯）'!$C$6:$K$35,9,FALSE))</f>
        <v/>
      </c>
      <c r="AC40" s="248" t="str">
        <f>IF(AC39="","",VLOOKUP(AC39,'[1]シフト記号表（勤務時間帯）'!$C$6:$K$35,9,FALSE))</f>
        <v/>
      </c>
      <c r="AD40" s="248" t="str">
        <f>IF(AD39="","",VLOOKUP(AD39,'[1]シフト記号表（勤務時間帯）'!$C$6:$K$35,9,FALSE))</f>
        <v/>
      </c>
      <c r="AE40" s="248" t="str">
        <f>IF(AE39="","",VLOOKUP(AE39,'[1]シフト記号表（勤務時間帯）'!$C$6:$K$35,9,FALSE))</f>
        <v/>
      </c>
      <c r="AF40" s="249" t="str">
        <f>IF(AF39="","",VLOOKUP(AF39,'[1]シフト記号表（勤務時間帯）'!$C$6:$K$35,9,FALSE))</f>
        <v/>
      </c>
      <c r="AG40" s="247" t="str">
        <f>IF(AG39="","",VLOOKUP(AG39,'[1]シフト記号表（勤務時間帯）'!$C$6:$K$35,9,FALSE))</f>
        <v/>
      </c>
      <c r="AH40" s="248" t="str">
        <f>IF(AH39="","",VLOOKUP(AH39,'[1]シフト記号表（勤務時間帯）'!$C$6:$K$35,9,FALSE))</f>
        <v/>
      </c>
      <c r="AI40" s="248" t="str">
        <f>IF(AI39="","",VLOOKUP(AI39,'[1]シフト記号表（勤務時間帯）'!$C$6:$K$35,9,FALSE))</f>
        <v/>
      </c>
      <c r="AJ40" s="248" t="str">
        <f>IF(AJ39="","",VLOOKUP(AJ39,'[1]シフト記号表（勤務時間帯）'!$C$6:$K$35,9,FALSE))</f>
        <v/>
      </c>
      <c r="AK40" s="248" t="str">
        <f>IF(AK39="","",VLOOKUP(AK39,'[1]シフト記号表（勤務時間帯）'!$C$6:$K$35,9,FALSE))</f>
        <v/>
      </c>
      <c r="AL40" s="248" t="str">
        <f>IF(AL39="","",VLOOKUP(AL39,'[1]シフト記号表（勤務時間帯）'!$C$6:$K$35,9,FALSE))</f>
        <v/>
      </c>
      <c r="AM40" s="249" t="str">
        <f>IF(AM39="","",VLOOKUP(AM39,'[1]シフト記号表（勤務時間帯）'!$C$6:$K$35,9,FALSE))</f>
        <v/>
      </c>
      <c r="AN40" s="247" t="str">
        <f>IF(AN39="","",VLOOKUP(AN39,'[1]シフト記号表（勤務時間帯）'!$C$6:$K$35,9,FALSE))</f>
        <v/>
      </c>
      <c r="AO40" s="248" t="str">
        <f>IF(AO39="","",VLOOKUP(AO39,'[1]シフト記号表（勤務時間帯）'!$C$6:$K$35,9,FALSE))</f>
        <v/>
      </c>
      <c r="AP40" s="248" t="str">
        <f>IF(AP39="","",VLOOKUP(AP39,'[1]シフト記号表（勤務時間帯）'!$C$6:$K$35,9,FALSE))</f>
        <v/>
      </c>
      <c r="AQ40" s="248" t="str">
        <f>IF(AQ39="","",VLOOKUP(AQ39,'[1]シフト記号表（勤務時間帯）'!$C$6:$K$35,9,FALSE))</f>
        <v/>
      </c>
      <c r="AR40" s="248" t="str">
        <f>IF(AR39="","",VLOOKUP(AR39,'[1]シフト記号表（勤務時間帯）'!$C$6:$K$35,9,FALSE))</f>
        <v/>
      </c>
      <c r="AS40" s="248" t="str">
        <f>IF(AS39="","",VLOOKUP(AS39,'[1]シフト記号表（勤務時間帯）'!$C$6:$K$35,9,FALSE))</f>
        <v/>
      </c>
      <c r="AT40" s="249" t="str">
        <f>IF(AT39="","",VLOOKUP(AT39,'[1]シフト記号表（勤務時間帯）'!$C$6:$K$35,9,FALSE))</f>
        <v/>
      </c>
      <c r="AU40" s="247" t="str">
        <f>IF(AU39="","",VLOOKUP(AU39,'[1]シフト記号表（勤務時間帯）'!$C$6:$K$35,9,FALSE))</f>
        <v/>
      </c>
      <c r="AV40" s="248" t="str">
        <f>IF(AV39="","",VLOOKUP(AV39,'[1]シフト記号表（勤務時間帯）'!$C$6:$K$35,9,FALSE))</f>
        <v/>
      </c>
      <c r="AW40" s="248" t="str">
        <f>IF(AW39="","",VLOOKUP(AW39,'[1]シフト記号表（勤務時間帯）'!$C$6:$K$35,9,FALSE))</f>
        <v/>
      </c>
      <c r="AX40" s="1256">
        <f>IF($BB$3="４週",SUM(S40:AT40),IF($BB$3="暦月",SUM(S40:AW40),""))</f>
        <v>0</v>
      </c>
      <c r="AY40" s="1257"/>
      <c r="AZ40" s="1258">
        <f>IF($BB$3="４週",AX40/4,IF($BB$3="暦月",'地密通所（1枚版）'!AX40/('地密通所（1枚版）'!$BB$8/7),""))</f>
        <v>0</v>
      </c>
      <c r="BA40" s="1259"/>
      <c r="BB40" s="1247"/>
      <c r="BC40" s="1248"/>
      <c r="BD40" s="1248"/>
      <c r="BE40" s="1248"/>
      <c r="BF40" s="1249"/>
    </row>
    <row r="41" spans="2:58" ht="20.25" customHeight="1">
      <c r="B41" s="1198"/>
      <c r="C41" s="1273"/>
      <c r="D41" s="1274"/>
      <c r="E41" s="1275"/>
      <c r="F41" s="246">
        <f>C39</f>
        <v>0</v>
      </c>
      <c r="G41" s="1277"/>
      <c r="H41" s="1213"/>
      <c r="I41" s="1214"/>
      <c r="J41" s="1214"/>
      <c r="K41" s="1215"/>
      <c r="L41" s="1282"/>
      <c r="M41" s="1283"/>
      <c r="N41" s="1283"/>
      <c r="O41" s="1284"/>
      <c r="P41" s="1260" t="s">
        <v>50</v>
      </c>
      <c r="Q41" s="1261"/>
      <c r="R41" s="1262"/>
      <c r="S41" s="251" t="str">
        <f>IF(S39="","",VLOOKUP(S39,'[1]シフト記号表（勤務時間帯）'!$C$6:$U$35,19,FALSE))</f>
        <v/>
      </c>
      <c r="T41" s="252" t="str">
        <f>IF(T39="","",VLOOKUP(T39,'[1]シフト記号表（勤務時間帯）'!$C$6:$U$35,19,FALSE))</f>
        <v/>
      </c>
      <c r="U41" s="252" t="str">
        <f>IF(U39="","",VLOOKUP(U39,'[1]シフト記号表（勤務時間帯）'!$C$6:$U$35,19,FALSE))</f>
        <v/>
      </c>
      <c r="V41" s="252" t="str">
        <f>IF(V39="","",VLOOKUP(V39,'[1]シフト記号表（勤務時間帯）'!$C$6:$U$35,19,FALSE))</f>
        <v/>
      </c>
      <c r="W41" s="252" t="str">
        <f>IF(W39="","",VLOOKUP(W39,'[1]シフト記号表（勤務時間帯）'!$C$6:$U$35,19,FALSE))</f>
        <v/>
      </c>
      <c r="X41" s="252" t="str">
        <f>IF(X39="","",VLOOKUP(X39,'[1]シフト記号表（勤務時間帯）'!$C$6:$U$35,19,FALSE))</f>
        <v/>
      </c>
      <c r="Y41" s="253" t="str">
        <f>IF(Y39="","",VLOOKUP(Y39,'[1]シフト記号表（勤務時間帯）'!$C$6:$U$35,19,FALSE))</f>
        <v/>
      </c>
      <c r="Z41" s="251" t="str">
        <f>IF(Z39="","",VLOOKUP(Z39,'[1]シフト記号表（勤務時間帯）'!$C$6:$U$35,19,FALSE))</f>
        <v/>
      </c>
      <c r="AA41" s="252" t="str">
        <f>IF(AA39="","",VLOOKUP(AA39,'[1]シフト記号表（勤務時間帯）'!$C$6:$U$35,19,FALSE))</f>
        <v/>
      </c>
      <c r="AB41" s="252" t="str">
        <f>IF(AB39="","",VLOOKUP(AB39,'[1]シフト記号表（勤務時間帯）'!$C$6:$U$35,19,FALSE))</f>
        <v/>
      </c>
      <c r="AC41" s="252" t="str">
        <f>IF(AC39="","",VLOOKUP(AC39,'[1]シフト記号表（勤務時間帯）'!$C$6:$U$35,19,FALSE))</f>
        <v/>
      </c>
      <c r="AD41" s="252" t="str">
        <f>IF(AD39="","",VLOOKUP(AD39,'[1]シフト記号表（勤務時間帯）'!$C$6:$U$35,19,FALSE))</f>
        <v/>
      </c>
      <c r="AE41" s="252" t="str">
        <f>IF(AE39="","",VLOOKUP(AE39,'[1]シフト記号表（勤務時間帯）'!$C$6:$U$35,19,FALSE))</f>
        <v/>
      </c>
      <c r="AF41" s="253" t="str">
        <f>IF(AF39="","",VLOOKUP(AF39,'[1]シフト記号表（勤務時間帯）'!$C$6:$U$35,19,FALSE))</f>
        <v/>
      </c>
      <c r="AG41" s="251" t="str">
        <f>IF(AG39="","",VLOOKUP(AG39,'[1]シフト記号表（勤務時間帯）'!$C$6:$U$35,19,FALSE))</f>
        <v/>
      </c>
      <c r="AH41" s="252" t="str">
        <f>IF(AH39="","",VLOOKUP(AH39,'[1]シフト記号表（勤務時間帯）'!$C$6:$U$35,19,FALSE))</f>
        <v/>
      </c>
      <c r="AI41" s="252" t="str">
        <f>IF(AI39="","",VLOOKUP(AI39,'[1]シフト記号表（勤務時間帯）'!$C$6:$U$35,19,FALSE))</f>
        <v/>
      </c>
      <c r="AJ41" s="252" t="str">
        <f>IF(AJ39="","",VLOOKUP(AJ39,'[1]シフト記号表（勤務時間帯）'!$C$6:$U$35,19,FALSE))</f>
        <v/>
      </c>
      <c r="AK41" s="252" t="str">
        <f>IF(AK39="","",VLOOKUP(AK39,'[1]シフト記号表（勤務時間帯）'!$C$6:$U$35,19,FALSE))</f>
        <v/>
      </c>
      <c r="AL41" s="252" t="str">
        <f>IF(AL39="","",VLOOKUP(AL39,'[1]シフト記号表（勤務時間帯）'!$C$6:$U$35,19,FALSE))</f>
        <v/>
      </c>
      <c r="AM41" s="253" t="str">
        <f>IF(AM39="","",VLOOKUP(AM39,'[1]シフト記号表（勤務時間帯）'!$C$6:$U$35,19,FALSE))</f>
        <v/>
      </c>
      <c r="AN41" s="251" t="str">
        <f>IF(AN39="","",VLOOKUP(AN39,'[1]シフト記号表（勤務時間帯）'!$C$6:$U$35,19,FALSE))</f>
        <v/>
      </c>
      <c r="AO41" s="252" t="str">
        <f>IF(AO39="","",VLOOKUP(AO39,'[1]シフト記号表（勤務時間帯）'!$C$6:$U$35,19,FALSE))</f>
        <v/>
      </c>
      <c r="AP41" s="252" t="str">
        <f>IF(AP39="","",VLOOKUP(AP39,'[1]シフト記号表（勤務時間帯）'!$C$6:$U$35,19,FALSE))</f>
        <v/>
      </c>
      <c r="AQ41" s="252" t="str">
        <f>IF(AQ39="","",VLOOKUP(AQ39,'[1]シフト記号表（勤務時間帯）'!$C$6:$U$35,19,FALSE))</f>
        <v/>
      </c>
      <c r="AR41" s="252" t="str">
        <f>IF(AR39="","",VLOOKUP(AR39,'[1]シフト記号表（勤務時間帯）'!$C$6:$U$35,19,FALSE))</f>
        <v/>
      </c>
      <c r="AS41" s="252" t="str">
        <f>IF(AS39="","",VLOOKUP(AS39,'[1]シフト記号表（勤務時間帯）'!$C$6:$U$35,19,FALSE))</f>
        <v/>
      </c>
      <c r="AT41" s="253" t="str">
        <f>IF(AT39="","",VLOOKUP(AT39,'[1]シフト記号表（勤務時間帯）'!$C$6:$U$35,19,FALSE))</f>
        <v/>
      </c>
      <c r="AU41" s="251" t="str">
        <f>IF(AU39="","",VLOOKUP(AU39,'[1]シフト記号表（勤務時間帯）'!$C$6:$U$35,19,FALSE))</f>
        <v/>
      </c>
      <c r="AV41" s="252" t="str">
        <f>IF(AV39="","",VLOOKUP(AV39,'[1]シフト記号表（勤務時間帯）'!$C$6:$U$35,19,FALSE))</f>
        <v/>
      </c>
      <c r="AW41" s="252" t="str">
        <f>IF(AW39="","",VLOOKUP(AW39,'[1]シフト記号表（勤務時間帯）'!$C$6:$U$35,19,FALSE))</f>
        <v/>
      </c>
      <c r="AX41" s="1263">
        <f>IF($BB$3="４週",SUM(S41:AT41),IF($BB$3="暦月",SUM(S41:AW41),""))</f>
        <v>0</v>
      </c>
      <c r="AY41" s="1264"/>
      <c r="AZ41" s="1265">
        <f>IF($BB$3="４週",AX41/4,IF($BB$3="暦月",'地密通所（1枚版）'!AX41/('地密通所（1枚版）'!$BB$8/7),""))</f>
        <v>0</v>
      </c>
      <c r="BA41" s="1266"/>
      <c r="BB41" s="1250"/>
      <c r="BC41" s="1251"/>
      <c r="BD41" s="1251"/>
      <c r="BE41" s="1251"/>
      <c r="BF41" s="1252"/>
    </row>
    <row r="42" spans="2:58" ht="20.25" customHeight="1">
      <c r="B42" s="1198">
        <f>B39+1</f>
        <v>7</v>
      </c>
      <c r="C42" s="1267"/>
      <c r="D42" s="1268"/>
      <c r="E42" s="1269"/>
      <c r="F42" s="254"/>
      <c r="G42" s="1276"/>
      <c r="H42" s="1278"/>
      <c r="I42" s="1214"/>
      <c r="J42" s="1214"/>
      <c r="K42" s="1215"/>
      <c r="L42" s="1279"/>
      <c r="M42" s="1280"/>
      <c r="N42" s="1280"/>
      <c r="O42" s="1281"/>
      <c r="P42" s="1285" t="s">
        <v>49</v>
      </c>
      <c r="Q42" s="1286"/>
      <c r="R42" s="1287"/>
      <c r="S42" s="243"/>
      <c r="T42" s="244"/>
      <c r="U42" s="244"/>
      <c r="V42" s="244"/>
      <c r="W42" s="244"/>
      <c r="X42" s="244"/>
      <c r="Y42" s="245"/>
      <c r="Z42" s="243"/>
      <c r="AA42" s="244"/>
      <c r="AB42" s="244"/>
      <c r="AC42" s="244"/>
      <c r="AD42" s="244"/>
      <c r="AE42" s="244"/>
      <c r="AF42" s="245"/>
      <c r="AG42" s="243"/>
      <c r="AH42" s="244"/>
      <c r="AI42" s="244"/>
      <c r="AJ42" s="244"/>
      <c r="AK42" s="244"/>
      <c r="AL42" s="244"/>
      <c r="AM42" s="245"/>
      <c r="AN42" s="243"/>
      <c r="AO42" s="244"/>
      <c r="AP42" s="244"/>
      <c r="AQ42" s="244"/>
      <c r="AR42" s="244"/>
      <c r="AS42" s="244"/>
      <c r="AT42" s="245"/>
      <c r="AU42" s="243"/>
      <c r="AV42" s="244"/>
      <c r="AW42" s="244"/>
      <c r="AX42" s="1288"/>
      <c r="AY42" s="1289"/>
      <c r="AZ42" s="1290"/>
      <c r="BA42" s="1291"/>
      <c r="BB42" s="1292"/>
      <c r="BC42" s="1293"/>
      <c r="BD42" s="1293"/>
      <c r="BE42" s="1293"/>
      <c r="BF42" s="1294"/>
    </row>
    <row r="43" spans="2:58" ht="20.25" customHeight="1">
      <c r="B43" s="1198"/>
      <c r="C43" s="1270"/>
      <c r="D43" s="1271"/>
      <c r="E43" s="1272"/>
      <c r="F43" s="246"/>
      <c r="G43" s="1209"/>
      <c r="H43" s="1213"/>
      <c r="I43" s="1214"/>
      <c r="J43" s="1214"/>
      <c r="K43" s="1215"/>
      <c r="L43" s="1219"/>
      <c r="M43" s="1220"/>
      <c r="N43" s="1220"/>
      <c r="O43" s="1221"/>
      <c r="P43" s="1253" t="s">
        <v>15</v>
      </c>
      <c r="Q43" s="1254"/>
      <c r="R43" s="1255"/>
      <c r="S43" s="247" t="str">
        <f>IF(S42="","",VLOOKUP(S42,'[1]シフト記号表（勤務時間帯）'!$C$6:$K$35,9,FALSE))</f>
        <v/>
      </c>
      <c r="T43" s="248" t="str">
        <f>IF(T42="","",VLOOKUP(T42,'[1]シフト記号表（勤務時間帯）'!$C$6:$K$35,9,FALSE))</f>
        <v/>
      </c>
      <c r="U43" s="248" t="str">
        <f>IF(U42="","",VLOOKUP(U42,'[1]シフト記号表（勤務時間帯）'!$C$6:$K$35,9,FALSE))</f>
        <v/>
      </c>
      <c r="V43" s="248" t="str">
        <f>IF(V42="","",VLOOKUP(V42,'[1]シフト記号表（勤務時間帯）'!$C$6:$K$35,9,FALSE))</f>
        <v/>
      </c>
      <c r="W43" s="248" t="str">
        <f>IF(W42="","",VLOOKUP(W42,'[1]シフト記号表（勤務時間帯）'!$C$6:$K$35,9,FALSE))</f>
        <v/>
      </c>
      <c r="X43" s="248" t="str">
        <f>IF(X42="","",VLOOKUP(X42,'[1]シフト記号表（勤務時間帯）'!$C$6:$K$35,9,FALSE))</f>
        <v/>
      </c>
      <c r="Y43" s="249" t="str">
        <f>IF(Y42="","",VLOOKUP(Y42,'[1]シフト記号表（勤務時間帯）'!$C$6:$K$35,9,FALSE))</f>
        <v/>
      </c>
      <c r="Z43" s="247" t="str">
        <f>IF(Z42="","",VLOOKUP(Z42,'[1]シフト記号表（勤務時間帯）'!$C$6:$K$35,9,FALSE))</f>
        <v/>
      </c>
      <c r="AA43" s="248" t="str">
        <f>IF(AA42="","",VLOOKUP(AA42,'[1]シフト記号表（勤務時間帯）'!$C$6:$K$35,9,FALSE))</f>
        <v/>
      </c>
      <c r="AB43" s="248" t="str">
        <f>IF(AB42="","",VLOOKUP(AB42,'[1]シフト記号表（勤務時間帯）'!$C$6:$K$35,9,FALSE))</f>
        <v/>
      </c>
      <c r="AC43" s="248" t="str">
        <f>IF(AC42="","",VLOOKUP(AC42,'[1]シフト記号表（勤務時間帯）'!$C$6:$K$35,9,FALSE))</f>
        <v/>
      </c>
      <c r="AD43" s="248" t="str">
        <f>IF(AD42="","",VLOOKUP(AD42,'[1]シフト記号表（勤務時間帯）'!$C$6:$K$35,9,FALSE))</f>
        <v/>
      </c>
      <c r="AE43" s="248" t="str">
        <f>IF(AE42="","",VLOOKUP(AE42,'[1]シフト記号表（勤務時間帯）'!$C$6:$K$35,9,FALSE))</f>
        <v/>
      </c>
      <c r="AF43" s="249" t="str">
        <f>IF(AF42="","",VLOOKUP(AF42,'[1]シフト記号表（勤務時間帯）'!$C$6:$K$35,9,FALSE))</f>
        <v/>
      </c>
      <c r="AG43" s="247" t="str">
        <f>IF(AG42="","",VLOOKUP(AG42,'[1]シフト記号表（勤務時間帯）'!$C$6:$K$35,9,FALSE))</f>
        <v/>
      </c>
      <c r="AH43" s="248" t="str">
        <f>IF(AH42="","",VLOOKUP(AH42,'[1]シフト記号表（勤務時間帯）'!$C$6:$K$35,9,FALSE))</f>
        <v/>
      </c>
      <c r="AI43" s="248" t="str">
        <f>IF(AI42="","",VLOOKUP(AI42,'[1]シフト記号表（勤務時間帯）'!$C$6:$K$35,9,FALSE))</f>
        <v/>
      </c>
      <c r="AJ43" s="248" t="str">
        <f>IF(AJ42="","",VLOOKUP(AJ42,'[1]シフト記号表（勤務時間帯）'!$C$6:$K$35,9,FALSE))</f>
        <v/>
      </c>
      <c r="AK43" s="248" t="str">
        <f>IF(AK42="","",VLOOKUP(AK42,'[1]シフト記号表（勤務時間帯）'!$C$6:$K$35,9,FALSE))</f>
        <v/>
      </c>
      <c r="AL43" s="248" t="str">
        <f>IF(AL42="","",VLOOKUP(AL42,'[1]シフト記号表（勤務時間帯）'!$C$6:$K$35,9,FALSE))</f>
        <v/>
      </c>
      <c r="AM43" s="249" t="str">
        <f>IF(AM42="","",VLOOKUP(AM42,'[1]シフト記号表（勤務時間帯）'!$C$6:$K$35,9,FALSE))</f>
        <v/>
      </c>
      <c r="AN43" s="247" t="str">
        <f>IF(AN42="","",VLOOKUP(AN42,'[1]シフト記号表（勤務時間帯）'!$C$6:$K$35,9,FALSE))</f>
        <v/>
      </c>
      <c r="AO43" s="248" t="str">
        <f>IF(AO42="","",VLOOKUP(AO42,'[1]シフト記号表（勤務時間帯）'!$C$6:$K$35,9,FALSE))</f>
        <v/>
      </c>
      <c r="AP43" s="248" t="str">
        <f>IF(AP42="","",VLOOKUP(AP42,'[1]シフト記号表（勤務時間帯）'!$C$6:$K$35,9,FALSE))</f>
        <v/>
      </c>
      <c r="AQ43" s="248" t="str">
        <f>IF(AQ42="","",VLOOKUP(AQ42,'[1]シフト記号表（勤務時間帯）'!$C$6:$K$35,9,FALSE))</f>
        <v/>
      </c>
      <c r="AR43" s="248" t="str">
        <f>IF(AR42="","",VLOOKUP(AR42,'[1]シフト記号表（勤務時間帯）'!$C$6:$K$35,9,FALSE))</f>
        <v/>
      </c>
      <c r="AS43" s="248" t="str">
        <f>IF(AS42="","",VLOOKUP(AS42,'[1]シフト記号表（勤務時間帯）'!$C$6:$K$35,9,FALSE))</f>
        <v/>
      </c>
      <c r="AT43" s="249" t="str">
        <f>IF(AT42="","",VLOOKUP(AT42,'[1]シフト記号表（勤務時間帯）'!$C$6:$K$35,9,FALSE))</f>
        <v/>
      </c>
      <c r="AU43" s="247" t="str">
        <f>IF(AU42="","",VLOOKUP(AU42,'[1]シフト記号表（勤務時間帯）'!$C$6:$K$35,9,FALSE))</f>
        <v/>
      </c>
      <c r="AV43" s="248" t="str">
        <f>IF(AV42="","",VLOOKUP(AV42,'[1]シフト記号表（勤務時間帯）'!$C$6:$K$35,9,FALSE))</f>
        <v/>
      </c>
      <c r="AW43" s="248" t="str">
        <f>IF(AW42="","",VLOOKUP(AW42,'[1]シフト記号表（勤務時間帯）'!$C$6:$K$35,9,FALSE))</f>
        <v/>
      </c>
      <c r="AX43" s="1256">
        <f>IF($BB$3="４週",SUM(S43:AT43),IF($BB$3="暦月",SUM(S43:AW43),""))</f>
        <v>0</v>
      </c>
      <c r="AY43" s="1257"/>
      <c r="AZ43" s="1258">
        <f>IF($BB$3="４週",AX43/4,IF($BB$3="暦月",'地密通所（1枚版）'!AX43/('地密通所（1枚版）'!$BB$8/7),""))</f>
        <v>0</v>
      </c>
      <c r="BA43" s="1259"/>
      <c r="BB43" s="1247"/>
      <c r="BC43" s="1248"/>
      <c r="BD43" s="1248"/>
      <c r="BE43" s="1248"/>
      <c r="BF43" s="1249"/>
    </row>
    <row r="44" spans="2:58" ht="20.25" customHeight="1">
      <c r="B44" s="1198"/>
      <c r="C44" s="1273"/>
      <c r="D44" s="1274"/>
      <c r="E44" s="1275"/>
      <c r="F44" s="246">
        <f>C42</f>
        <v>0</v>
      </c>
      <c r="G44" s="1277"/>
      <c r="H44" s="1213"/>
      <c r="I44" s="1214"/>
      <c r="J44" s="1214"/>
      <c r="K44" s="1215"/>
      <c r="L44" s="1282"/>
      <c r="M44" s="1283"/>
      <c r="N44" s="1283"/>
      <c r="O44" s="1284"/>
      <c r="P44" s="1260" t="s">
        <v>50</v>
      </c>
      <c r="Q44" s="1261"/>
      <c r="R44" s="1262"/>
      <c r="S44" s="251" t="str">
        <f>IF(S42="","",VLOOKUP(S42,'[1]シフト記号表（勤務時間帯）'!$C$6:$U$35,19,FALSE))</f>
        <v/>
      </c>
      <c r="T44" s="252" t="str">
        <f>IF(T42="","",VLOOKUP(T42,'[1]シフト記号表（勤務時間帯）'!$C$6:$U$35,19,FALSE))</f>
        <v/>
      </c>
      <c r="U44" s="252" t="str">
        <f>IF(U42="","",VLOOKUP(U42,'[1]シフト記号表（勤務時間帯）'!$C$6:$U$35,19,FALSE))</f>
        <v/>
      </c>
      <c r="V44" s="252" t="str">
        <f>IF(V42="","",VLOOKUP(V42,'[1]シフト記号表（勤務時間帯）'!$C$6:$U$35,19,FALSE))</f>
        <v/>
      </c>
      <c r="W44" s="252" t="str">
        <f>IF(W42="","",VLOOKUP(W42,'[1]シフト記号表（勤務時間帯）'!$C$6:$U$35,19,FALSE))</f>
        <v/>
      </c>
      <c r="X44" s="252" t="str">
        <f>IF(X42="","",VLOOKUP(X42,'[1]シフト記号表（勤務時間帯）'!$C$6:$U$35,19,FALSE))</f>
        <v/>
      </c>
      <c r="Y44" s="253" t="str">
        <f>IF(Y42="","",VLOOKUP(Y42,'[1]シフト記号表（勤務時間帯）'!$C$6:$U$35,19,FALSE))</f>
        <v/>
      </c>
      <c r="Z44" s="251" t="str">
        <f>IF(Z42="","",VLOOKUP(Z42,'[1]シフト記号表（勤務時間帯）'!$C$6:$U$35,19,FALSE))</f>
        <v/>
      </c>
      <c r="AA44" s="252" t="str">
        <f>IF(AA42="","",VLOOKUP(AA42,'[1]シフト記号表（勤務時間帯）'!$C$6:$U$35,19,FALSE))</f>
        <v/>
      </c>
      <c r="AB44" s="252" t="str">
        <f>IF(AB42="","",VLOOKUP(AB42,'[1]シフト記号表（勤務時間帯）'!$C$6:$U$35,19,FALSE))</f>
        <v/>
      </c>
      <c r="AC44" s="252" t="str">
        <f>IF(AC42="","",VLOOKUP(AC42,'[1]シフト記号表（勤務時間帯）'!$C$6:$U$35,19,FALSE))</f>
        <v/>
      </c>
      <c r="AD44" s="252" t="str">
        <f>IF(AD42="","",VLOOKUP(AD42,'[1]シフト記号表（勤務時間帯）'!$C$6:$U$35,19,FALSE))</f>
        <v/>
      </c>
      <c r="AE44" s="252" t="str">
        <f>IF(AE42="","",VLOOKUP(AE42,'[1]シフト記号表（勤務時間帯）'!$C$6:$U$35,19,FALSE))</f>
        <v/>
      </c>
      <c r="AF44" s="253" t="str">
        <f>IF(AF42="","",VLOOKUP(AF42,'[1]シフト記号表（勤務時間帯）'!$C$6:$U$35,19,FALSE))</f>
        <v/>
      </c>
      <c r="AG44" s="251" t="str">
        <f>IF(AG42="","",VLOOKUP(AG42,'[1]シフト記号表（勤務時間帯）'!$C$6:$U$35,19,FALSE))</f>
        <v/>
      </c>
      <c r="AH44" s="252" t="str">
        <f>IF(AH42="","",VLOOKUP(AH42,'[1]シフト記号表（勤務時間帯）'!$C$6:$U$35,19,FALSE))</f>
        <v/>
      </c>
      <c r="AI44" s="252" t="str">
        <f>IF(AI42="","",VLOOKUP(AI42,'[1]シフト記号表（勤務時間帯）'!$C$6:$U$35,19,FALSE))</f>
        <v/>
      </c>
      <c r="AJ44" s="252" t="str">
        <f>IF(AJ42="","",VLOOKUP(AJ42,'[1]シフト記号表（勤務時間帯）'!$C$6:$U$35,19,FALSE))</f>
        <v/>
      </c>
      <c r="AK44" s="252" t="str">
        <f>IF(AK42="","",VLOOKUP(AK42,'[1]シフト記号表（勤務時間帯）'!$C$6:$U$35,19,FALSE))</f>
        <v/>
      </c>
      <c r="AL44" s="252" t="str">
        <f>IF(AL42="","",VLOOKUP(AL42,'[1]シフト記号表（勤務時間帯）'!$C$6:$U$35,19,FALSE))</f>
        <v/>
      </c>
      <c r="AM44" s="253" t="str">
        <f>IF(AM42="","",VLOOKUP(AM42,'[1]シフト記号表（勤務時間帯）'!$C$6:$U$35,19,FALSE))</f>
        <v/>
      </c>
      <c r="AN44" s="251" t="str">
        <f>IF(AN42="","",VLOOKUP(AN42,'[1]シフト記号表（勤務時間帯）'!$C$6:$U$35,19,FALSE))</f>
        <v/>
      </c>
      <c r="AO44" s="252" t="str">
        <f>IF(AO42="","",VLOOKUP(AO42,'[1]シフト記号表（勤務時間帯）'!$C$6:$U$35,19,FALSE))</f>
        <v/>
      </c>
      <c r="AP44" s="252" t="str">
        <f>IF(AP42="","",VLOOKUP(AP42,'[1]シフト記号表（勤務時間帯）'!$C$6:$U$35,19,FALSE))</f>
        <v/>
      </c>
      <c r="AQ44" s="252" t="str">
        <f>IF(AQ42="","",VLOOKUP(AQ42,'[1]シフト記号表（勤務時間帯）'!$C$6:$U$35,19,FALSE))</f>
        <v/>
      </c>
      <c r="AR44" s="252" t="str">
        <f>IF(AR42="","",VLOOKUP(AR42,'[1]シフト記号表（勤務時間帯）'!$C$6:$U$35,19,FALSE))</f>
        <v/>
      </c>
      <c r="AS44" s="252" t="str">
        <f>IF(AS42="","",VLOOKUP(AS42,'[1]シフト記号表（勤務時間帯）'!$C$6:$U$35,19,FALSE))</f>
        <v/>
      </c>
      <c r="AT44" s="253" t="str">
        <f>IF(AT42="","",VLOOKUP(AT42,'[1]シフト記号表（勤務時間帯）'!$C$6:$U$35,19,FALSE))</f>
        <v/>
      </c>
      <c r="AU44" s="251" t="str">
        <f>IF(AU42="","",VLOOKUP(AU42,'[1]シフト記号表（勤務時間帯）'!$C$6:$U$35,19,FALSE))</f>
        <v/>
      </c>
      <c r="AV44" s="252" t="str">
        <f>IF(AV42="","",VLOOKUP(AV42,'[1]シフト記号表（勤務時間帯）'!$C$6:$U$35,19,FALSE))</f>
        <v/>
      </c>
      <c r="AW44" s="252" t="str">
        <f>IF(AW42="","",VLOOKUP(AW42,'[1]シフト記号表（勤務時間帯）'!$C$6:$U$35,19,FALSE))</f>
        <v/>
      </c>
      <c r="AX44" s="1263">
        <f>IF($BB$3="４週",SUM(S44:AT44),IF($BB$3="暦月",SUM(S44:AW44),""))</f>
        <v>0</v>
      </c>
      <c r="AY44" s="1264"/>
      <c r="AZ44" s="1265">
        <f>IF($BB$3="４週",AX44/4,IF($BB$3="暦月",'地密通所（1枚版）'!AX44/('地密通所（1枚版）'!$BB$8/7),""))</f>
        <v>0</v>
      </c>
      <c r="BA44" s="1266"/>
      <c r="BB44" s="1250"/>
      <c r="BC44" s="1251"/>
      <c r="BD44" s="1251"/>
      <c r="BE44" s="1251"/>
      <c r="BF44" s="1252"/>
    </row>
    <row r="45" spans="2:58" ht="20.25" customHeight="1">
      <c r="B45" s="1198">
        <f>B42+1</f>
        <v>8</v>
      </c>
      <c r="C45" s="1267"/>
      <c r="D45" s="1268"/>
      <c r="E45" s="1269"/>
      <c r="F45" s="254"/>
      <c r="G45" s="1276"/>
      <c r="H45" s="1278"/>
      <c r="I45" s="1214"/>
      <c r="J45" s="1214"/>
      <c r="K45" s="1215"/>
      <c r="L45" s="1279"/>
      <c r="M45" s="1280"/>
      <c r="N45" s="1280"/>
      <c r="O45" s="1281"/>
      <c r="P45" s="1285" t="s">
        <v>49</v>
      </c>
      <c r="Q45" s="1286"/>
      <c r="R45" s="1287"/>
      <c r="S45" s="243"/>
      <c r="T45" s="244"/>
      <c r="U45" s="244"/>
      <c r="V45" s="244"/>
      <c r="W45" s="244"/>
      <c r="X45" s="244"/>
      <c r="Y45" s="245"/>
      <c r="Z45" s="243"/>
      <c r="AA45" s="244"/>
      <c r="AB45" s="244"/>
      <c r="AC45" s="244"/>
      <c r="AD45" s="244"/>
      <c r="AE45" s="244"/>
      <c r="AF45" s="245"/>
      <c r="AG45" s="243"/>
      <c r="AH45" s="244"/>
      <c r="AI45" s="244"/>
      <c r="AJ45" s="244"/>
      <c r="AK45" s="244"/>
      <c r="AL45" s="244"/>
      <c r="AM45" s="245"/>
      <c r="AN45" s="243"/>
      <c r="AO45" s="244"/>
      <c r="AP45" s="244"/>
      <c r="AQ45" s="244"/>
      <c r="AR45" s="244"/>
      <c r="AS45" s="244"/>
      <c r="AT45" s="245"/>
      <c r="AU45" s="243"/>
      <c r="AV45" s="244"/>
      <c r="AW45" s="244"/>
      <c r="AX45" s="1288"/>
      <c r="AY45" s="1289"/>
      <c r="AZ45" s="1290"/>
      <c r="BA45" s="1291"/>
      <c r="BB45" s="1292"/>
      <c r="BC45" s="1293"/>
      <c r="BD45" s="1293"/>
      <c r="BE45" s="1293"/>
      <c r="BF45" s="1294"/>
    </row>
    <row r="46" spans="2:58" ht="20.25" customHeight="1">
      <c r="B46" s="1198"/>
      <c r="C46" s="1270"/>
      <c r="D46" s="1271"/>
      <c r="E46" s="1272"/>
      <c r="F46" s="246"/>
      <c r="G46" s="1209"/>
      <c r="H46" s="1213"/>
      <c r="I46" s="1214"/>
      <c r="J46" s="1214"/>
      <c r="K46" s="1215"/>
      <c r="L46" s="1219"/>
      <c r="M46" s="1220"/>
      <c r="N46" s="1220"/>
      <c r="O46" s="1221"/>
      <c r="P46" s="1253" t="s">
        <v>15</v>
      </c>
      <c r="Q46" s="1254"/>
      <c r="R46" s="1255"/>
      <c r="S46" s="247" t="str">
        <f>IF(S45="","",VLOOKUP(S45,'[1]シフト記号表（勤務時間帯）'!$C$6:$K$35,9,FALSE))</f>
        <v/>
      </c>
      <c r="T46" s="248" t="str">
        <f>IF(T45="","",VLOOKUP(T45,'[1]シフト記号表（勤務時間帯）'!$C$6:$K$35,9,FALSE))</f>
        <v/>
      </c>
      <c r="U46" s="248" t="str">
        <f>IF(U45="","",VLOOKUP(U45,'[1]シフト記号表（勤務時間帯）'!$C$6:$K$35,9,FALSE))</f>
        <v/>
      </c>
      <c r="V46" s="248" t="str">
        <f>IF(V45="","",VLOOKUP(V45,'[1]シフト記号表（勤務時間帯）'!$C$6:$K$35,9,FALSE))</f>
        <v/>
      </c>
      <c r="W46" s="248" t="str">
        <f>IF(W45="","",VLOOKUP(W45,'[1]シフト記号表（勤務時間帯）'!$C$6:$K$35,9,FALSE))</f>
        <v/>
      </c>
      <c r="X46" s="248" t="str">
        <f>IF(X45="","",VLOOKUP(X45,'[1]シフト記号表（勤務時間帯）'!$C$6:$K$35,9,FALSE))</f>
        <v/>
      </c>
      <c r="Y46" s="249" t="str">
        <f>IF(Y45="","",VLOOKUP(Y45,'[1]シフト記号表（勤務時間帯）'!$C$6:$K$35,9,FALSE))</f>
        <v/>
      </c>
      <c r="Z46" s="247" t="str">
        <f>IF(Z45="","",VLOOKUP(Z45,'[1]シフト記号表（勤務時間帯）'!$C$6:$K$35,9,FALSE))</f>
        <v/>
      </c>
      <c r="AA46" s="248" t="str">
        <f>IF(AA45="","",VLOOKUP(AA45,'[1]シフト記号表（勤務時間帯）'!$C$6:$K$35,9,FALSE))</f>
        <v/>
      </c>
      <c r="AB46" s="248" t="str">
        <f>IF(AB45="","",VLOOKUP(AB45,'[1]シフト記号表（勤務時間帯）'!$C$6:$K$35,9,FALSE))</f>
        <v/>
      </c>
      <c r="AC46" s="248" t="str">
        <f>IF(AC45="","",VLOOKUP(AC45,'[1]シフト記号表（勤務時間帯）'!$C$6:$K$35,9,FALSE))</f>
        <v/>
      </c>
      <c r="AD46" s="248" t="str">
        <f>IF(AD45="","",VLOOKUP(AD45,'[1]シフト記号表（勤務時間帯）'!$C$6:$K$35,9,FALSE))</f>
        <v/>
      </c>
      <c r="AE46" s="248" t="str">
        <f>IF(AE45="","",VLOOKUP(AE45,'[1]シフト記号表（勤務時間帯）'!$C$6:$K$35,9,FALSE))</f>
        <v/>
      </c>
      <c r="AF46" s="249" t="str">
        <f>IF(AF45="","",VLOOKUP(AF45,'[1]シフト記号表（勤務時間帯）'!$C$6:$K$35,9,FALSE))</f>
        <v/>
      </c>
      <c r="AG46" s="247" t="str">
        <f>IF(AG45="","",VLOOKUP(AG45,'[1]シフト記号表（勤務時間帯）'!$C$6:$K$35,9,FALSE))</f>
        <v/>
      </c>
      <c r="AH46" s="248" t="str">
        <f>IF(AH45="","",VLOOKUP(AH45,'[1]シフト記号表（勤務時間帯）'!$C$6:$K$35,9,FALSE))</f>
        <v/>
      </c>
      <c r="AI46" s="248" t="str">
        <f>IF(AI45="","",VLOOKUP(AI45,'[1]シフト記号表（勤務時間帯）'!$C$6:$K$35,9,FALSE))</f>
        <v/>
      </c>
      <c r="AJ46" s="248" t="str">
        <f>IF(AJ45="","",VLOOKUP(AJ45,'[1]シフト記号表（勤務時間帯）'!$C$6:$K$35,9,FALSE))</f>
        <v/>
      </c>
      <c r="AK46" s="248" t="str">
        <f>IF(AK45="","",VLOOKUP(AK45,'[1]シフト記号表（勤務時間帯）'!$C$6:$K$35,9,FALSE))</f>
        <v/>
      </c>
      <c r="AL46" s="248" t="str">
        <f>IF(AL45="","",VLOOKUP(AL45,'[1]シフト記号表（勤務時間帯）'!$C$6:$K$35,9,FALSE))</f>
        <v/>
      </c>
      <c r="AM46" s="249" t="str">
        <f>IF(AM45="","",VLOOKUP(AM45,'[1]シフト記号表（勤務時間帯）'!$C$6:$K$35,9,FALSE))</f>
        <v/>
      </c>
      <c r="AN46" s="247" t="str">
        <f>IF(AN45="","",VLOOKUP(AN45,'[1]シフト記号表（勤務時間帯）'!$C$6:$K$35,9,FALSE))</f>
        <v/>
      </c>
      <c r="AO46" s="248" t="str">
        <f>IF(AO45="","",VLOOKUP(AO45,'[1]シフト記号表（勤務時間帯）'!$C$6:$K$35,9,FALSE))</f>
        <v/>
      </c>
      <c r="AP46" s="248" t="str">
        <f>IF(AP45="","",VLOOKUP(AP45,'[1]シフト記号表（勤務時間帯）'!$C$6:$K$35,9,FALSE))</f>
        <v/>
      </c>
      <c r="AQ46" s="248" t="str">
        <f>IF(AQ45="","",VLOOKUP(AQ45,'[1]シフト記号表（勤務時間帯）'!$C$6:$K$35,9,FALSE))</f>
        <v/>
      </c>
      <c r="AR46" s="248" t="str">
        <f>IF(AR45="","",VLOOKUP(AR45,'[1]シフト記号表（勤務時間帯）'!$C$6:$K$35,9,FALSE))</f>
        <v/>
      </c>
      <c r="AS46" s="248" t="str">
        <f>IF(AS45="","",VLOOKUP(AS45,'[1]シフト記号表（勤務時間帯）'!$C$6:$K$35,9,FALSE))</f>
        <v/>
      </c>
      <c r="AT46" s="249" t="str">
        <f>IF(AT45="","",VLOOKUP(AT45,'[1]シフト記号表（勤務時間帯）'!$C$6:$K$35,9,FALSE))</f>
        <v/>
      </c>
      <c r="AU46" s="247" t="str">
        <f>IF(AU45="","",VLOOKUP(AU45,'[1]シフト記号表（勤務時間帯）'!$C$6:$K$35,9,FALSE))</f>
        <v/>
      </c>
      <c r="AV46" s="248" t="str">
        <f>IF(AV45="","",VLOOKUP(AV45,'[1]シフト記号表（勤務時間帯）'!$C$6:$K$35,9,FALSE))</f>
        <v/>
      </c>
      <c r="AW46" s="248" t="str">
        <f>IF(AW45="","",VLOOKUP(AW45,'[1]シフト記号表（勤務時間帯）'!$C$6:$K$35,9,FALSE))</f>
        <v/>
      </c>
      <c r="AX46" s="1256">
        <f>IF($BB$3="４週",SUM(S46:AT46),IF($BB$3="暦月",SUM(S46:AW46),""))</f>
        <v>0</v>
      </c>
      <c r="AY46" s="1257"/>
      <c r="AZ46" s="1258">
        <f>IF($BB$3="４週",AX46/4,IF($BB$3="暦月",'地密通所（1枚版）'!AX46/('地密通所（1枚版）'!$BB$8/7),""))</f>
        <v>0</v>
      </c>
      <c r="BA46" s="1259"/>
      <c r="BB46" s="1247"/>
      <c r="BC46" s="1248"/>
      <c r="BD46" s="1248"/>
      <c r="BE46" s="1248"/>
      <c r="BF46" s="1249"/>
    </row>
    <row r="47" spans="2:58" ht="20.25" customHeight="1">
      <c r="B47" s="1198"/>
      <c r="C47" s="1273"/>
      <c r="D47" s="1274"/>
      <c r="E47" s="1275"/>
      <c r="F47" s="246">
        <f>C45</f>
        <v>0</v>
      </c>
      <c r="G47" s="1277"/>
      <c r="H47" s="1213"/>
      <c r="I47" s="1214"/>
      <c r="J47" s="1214"/>
      <c r="K47" s="1215"/>
      <c r="L47" s="1282"/>
      <c r="M47" s="1283"/>
      <c r="N47" s="1283"/>
      <c r="O47" s="1284"/>
      <c r="P47" s="1260" t="s">
        <v>50</v>
      </c>
      <c r="Q47" s="1261"/>
      <c r="R47" s="1262"/>
      <c r="S47" s="251" t="str">
        <f>IF(S45="","",VLOOKUP(S45,'[1]シフト記号表（勤務時間帯）'!$C$6:$U$35,19,FALSE))</f>
        <v/>
      </c>
      <c r="T47" s="252" t="str">
        <f>IF(T45="","",VLOOKUP(T45,'[1]シフト記号表（勤務時間帯）'!$C$6:$U$35,19,FALSE))</f>
        <v/>
      </c>
      <c r="U47" s="252" t="str">
        <f>IF(U45="","",VLOOKUP(U45,'[1]シフト記号表（勤務時間帯）'!$C$6:$U$35,19,FALSE))</f>
        <v/>
      </c>
      <c r="V47" s="252" t="str">
        <f>IF(V45="","",VLOOKUP(V45,'[1]シフト記号表（勤務時間帯）'!$C$6:$U$35,19,FALSE))</f>
        <v/>
      </c>
      <c r="W47" s="252" t="str">
        <f>IF(W45="","",VLOOKUP(W45,'[1]シフト記号表（勤務時間帯）'!$C$6:$U$35,19,FALSE))</f>
        <v/>
      </c>
      <c r="X47" s="252" t="str">
        <f>IF(X45="","",VLOOKUP(X45,'[1]シフト記号表（勤務時間帯）'!$C$6:$U$35,19,FALSE))</f>
        <v/>
      </c>
      <c r="Y47" s="253" t="str">
        <f>IF(Y45="","",VLOOKUP(Y45,'[1]シフト記号表（勤務時間帯）'!$C$6:$U$35,19,FALSE))</f>
        <v/>
      </c>
      <c r="Z47" s="251" t="str">
        <f>IF(Z45="","",VLOOKUP(Z45,'[1]シフト記号表（勤務時間帯）'!$C$6:$U$35,19,FALSE))</f>
        <v/>
      </c>
      <c r="AA47" s="252" t="str">
        <f>IF(AA45="","",VLOOKUP(AA45,'[1]シフト記号表（勤務時間帯）'!$C$6:$U$35,19,FALSE))</f>
        <v/>
      </c>
      <c r="AB47" s="252" t="str">
        <f>IF(AB45="","",VLOOKUP(AB45,'[1]シフト記号表（勤務時間帯）'!$C$6:$U$35,19,FALSE))</f>
        <v/>
      </c>
      <c r="AC47" s="252" t="str">
        <f>IF(AC45="","",VLOOKUP(AC45,'[1]シフト記号表（勤務時間帯）'!$C$6:$U$35,19,FALSE))</f>
        <v/>
      </c>
      <c r="AD47" s="252" t="str">
        <f>IF(AD45="","",VLOOKUP(AD45,'[1]シフト記号表（勤務時間帯）'!$C$6:$U$35,19,FALSE))</f>
        <v/>
      </c>
      <c r="AE47" s="252" t="str">
        <f>IF(AE45="","",VLOOKUP(AE45,'[1]シフト記号表（勤務時間帯）'!$C$6:$U$35,19,FALSE))</f>
        <v/>
      </c>
      <c r="AF47" s="253" t="str">
        <f>IF(AF45="","",VLOOKUP(AF45,'[1]シフト記号表（勤務時間帯）'!$C$6:$U$35,19,FALSE))</f>
        <v/>
      </c>
      <c r="AG47" s="251" t="str">
        <f>IF(AG45="","",VLOOKUP(AG45,'[1]シフト記号表（勤務時間帯）'!$C$6:$U$35,19,FALSE))</f>
        <v/>
      </c>
      <c r="AH47" s="252" t="str">
        <f>IF(AH45="","",VLOOKUP(AH45,'[1]シフト記号表（勤務時間帯）'!$C$6:$U$35,19,FALSE))</f>
        <v/>
      </c>
      <c r="AI47" s="252" t="str">
        <f>IF(AI45="","",VLOOKUP(AI45,'[1]シフト記号表（勤務時間帯）'!$C$6:$U$35,19,FALSE))</f>
        <v/>
      </c>
      <c r="AJ47" s="252" t="str">
        <f>IF(AJ45="","",VLOOKUP(AJ45,'[1]シフト記号表（勤務時間帯）'!$C$6:$U$35,19,FALSE))</f>
        <v/>
      </c>
      <c r="AK47" s="252" t="str">
        <f>IF(AK45="","",VLOOKUP(AK45,'[1]シフト記号表（勤務時間帯）'!$C$6:$U$35,19,FALSE))</f>
        <v/>
      </c>
      <c r="AL47" s="252" t="str">
        <f>IF(AL45="","",VLOOKUP(AL45,'[1]シフト記号表（勤務時間帯）'!$C$6:$U$35,19,FALSE))</f>
        <v/>
      </c>
      <c r="AM47" s="253" t="str">
        <f>IF(AM45="","",VLOOKUP(AM45,'[1]シフト記号表（勤務時間帯）'!$C$6:$U$35,19,FALSE))</f>
        <v/>
      </c>
      <c r="AN47" s="251" t="str">
        <f>IF(AN45="","",VLOOKUP(AN45,'[1]シフト記号表（勤務時間帯）'!$C$6:$U$35,19,FALSE))</f>
        <v/>
      </c>
      <c r="AO47" s="252" t="str">
        <f>IF(AO45="","",VLOOKUP(AO45,'[1]シフト記号表（勤務時間帯）'!$C$6:$U$35,19,FALSE))</f>
        <v/>
      </c>
      <c r="AP47" s="252" t="str">
        <f>IF(AP45="","",VLOOKUP(AP45,'[1]シフト記号表（勤務時間帯）'!$C$6:$U$35,19,FALSE))</f>
        <v/>
      </c>
      <c r="AQ47" s="252" t="str">
        <f>IF(AQ45="","",VLOOKUP(AQ45,'[1]シフト記号表（勤務時間帯）'!$C$6:$U$35,19,FALSE))</f>
        <v/>
      </c>
      <c r="AR47" s="252" t="str">
        <f>IF(AR45="","",VLOOKUP(AR45,'[1]シフト記号表（勤務時間帯）'!$C$6:$U$35,19,FALSE))</f>
        <v/>
      </c>
      <c r="AS47" s="252" t="str">
        <f>IF(AS45="","",VLOOKUP(AS45,'[1]シフト記号表（勤務時間帯）'!$C$6:$U$35,19,FALSE))</f>
        <v/>
      </c>
      <c r="AT47" s="253" t="str">
        <f>IF(AT45="","",VLOOKUP(AT45,'[1]シフト記号表（勤務時間帯）'!$C$6:$U$35,19,FALSE))</f>
        <v/>
      </c>
      <c r="AU47" s="251" t="str">
        <f>IF(AU45="","",VLOOKUP(AU45,'[1]シフト記号表（勤務時間帯）'!$C$6:$U$35,19,FALSE))</f>
        <v/>
      </c>
      <c r="AV47" s="252" t="str">
        <f>IF(AV45="","",VLOOKUP(AV45,'[1]シフト記号表（勤務時間帯）'!$C$6:$U$35,19,FALSE))</f>
        <v/>
      </c>
      <c r="AW47" s="252" t="str">
        <f>IF(AW45="","",VLOOKUP(AW45,'[1]シフト記号表（勤務時間帯）'!$C$6:$U$35,19,FALSE))</f>
        <v/>
      </c>
      <c r="AX47" s="1263">
        <f>IF($BB$3="４週",SUM(S47:AT47),IF($BB$3="暦月",SUM(S47:AW47),""))</f>
        <v>0</v>
      </c>
      <c r="AY47" s="1264"/>
      <c r="AZ47" s="1265">
        <f>IF($BB$3="４週",AX47/4,IF($BB$3="暦月",'地密通所（1枚版）'!AX47/('地密通所（1枚版）'!$BB$8/7),""))</f>
        <v>0</v>
      </c>
      <c r="BA47" s="1266"/>
      <c r="BB47" s="1250"/>
      <c r="BC47" s="1251"/>
      <c r="BD47" s="1251"/>
      <c r="BE47" s="1251"/>
      <c r="BF47" s="1252"/>
    </row>
    <row r="48" spans="2:58" ht="20.25" customHeight="1">
      <c r="B48" s="1198">
        <f>B45+1</f>
        <v>9</v>
      </c>
      <c r="C48" s="1267"/>
      <c r="D48" s="1268"/>
      <c r="E48" s="1269"/>
      <c r="F48" s="254"/>
      <c r="G48" s="1276"/>
      <c r="H48" s="1278"/>
      <c r="I48" s="1214"/>
      <c r="J48" s="1214"/>
      <c r="K48" s="1215"/>
      <c r="L48" s="1279"/>
      <c r="M48" s="1280"/>
      <c r="N48" s="1280"/>
      <c r="O48" s="1281"/>
      <c r="P48" s="1285" t="s">
        <v>49</v>
      </c>
      <c r="Q48" s="1286"/>
      <c r="R48" s="1287"/>
      <c r="S48" s="243"/>
      <c r="T48" s="244"/>
      <c r="U48" s="244"/>
      <c r="V48" s="244"/>
      <c r="W48" s="244"/>
      <c r="X48" s="244"/>
      <c r="Y48" s="245"/>
      <c r="Z48" s="243"/>
      <c r="AA48" s="244"/>
      <c r="AB48" s="244"/>
      <c r="AC48" s="244"/>
      <c r="AD48" s="244"/>
      <c r="AE48" s="244"/>
      <c r="AF48" s="245"/>
      <c r="AG48" s="243"/>
      <c r="AH48" s="244"/>
      <c r="AI48" s="244"/>
      <c r="AJ48" s="244"/>
      <c r="AK48" s="244"/>
      <c r="AL48" s="244"/>
      <c r="AM48" s="245"/>
      <c r="AN48" s="243"/>
      <c r="AO48" s="244"/>
      <c r="AP48" s="244"/>
      <c r="AQ48" s="244"/>
      <c r="AR48" s="244"/>
      <c r="AS48" s="244"/>
      <c r="AT48" s="245"/>
      <c r="AU48" s="243"/>
      <c r="AV48" s="244"/>
      <c r="AW48" s="244"/>
      <c r="AX48" s="1288"/>
      <c r="AY48" s="1289"/>
      <c r="AZ48" s="1290"/>
      <c r="BA48" s="1291"/>
      <c r="BB48" s="1292"/>
      <c r="BC48" s="1293"/>
      <c r="BD48" s="1293"/>
      <c r="BE48" s="1293"/>
      <c r="BF48" s="1294"/>
    </row>
    <row r="49" spans="2:58" ht="20.25" customHeight="1">
      <c r="B49" s="1198"/>
      <c r="C49" s="1270"/>
      <c r="D49" s="1271"/>
      <c r="E49" s="1272"/>
      <c r="F49" s="246"/>
      <c r="G49" s="1209"/>
      <c r="H49" s="1213"/>
      <c r="I49" s="1214"/>
      <c r="J49" s="1214"/>
      <c r="K49" s="1215"/>
      <c r="L49" s="1219"/>
      <c r="M49" s="1220"/>
      <c r="N49" s="1220"/>
      <c r="O49" s="1221"/>
      <c r="P49" s="1253" t="s">
        <v>15</v>
      </c>
      <c r="Q49" s="1254"/>
      <c r="R49" s="1255"/>
      <c r="S49" s="247" t="str">
        <f>IF(S48="","",VLOOKUP(S48,'[1]シフト記号表（勤務時間帯）'!$C$6:$K$35,9,FALSE))</f>
        <v/>
      </c>
      <c r="T49" s="248" t="str">
        <f>IF(T48="","",VLOOKUP(T48,'[1]シフト記号表（勤務時間帯）'!$C$6:$K$35,9,FALSE))</f>
        <v/>
      </c>
      <c r="U49" s="248" t="str">
        <f>IF(U48="","",VLOOKUP(U48,'[1]シフト記号表（勤務時間帯）'!$C$6:$K$35,9,FALSE))</f>
        <v/>
      </c>
      <c r="V49" s="248" t="str">
        <f>IF(V48="","",VLOOKUP(V48,'[1]シフト記号表（勤務時間帯）'!$C$6:$K$35,9,FALSE))</f>
        <v/>
      </c>
      <c r="W49" s="248" t="str">
        <f>IF(W48="","",VLOOKUP(W48,'[1]シフト記号表（勤務時間帯）'!$C$6:$K$35,9,FALSE))</f>
        <v/>
      </c>
      <c r="X49" s="248" t="str">
        <f>IF(X48="","",VLOOKUP(X48,'[1]シフト記号表（勤務時間帯）'!$C$6:$K$35,9,FALSE))</f>
        <v/>
      </c>
      <c r="Y49" s="249" t="str">
        <f>IF(Y48="","",VLOOKUP(Y48,'[1]シフト記号表（勤務時間帯）'!$C$6:$K$35,9,FALSE))</f>
        <v/>
      </c>
      <c r="Z49" s="247" t="str">
        <f>IF(Z48="","",VLOOKUP(Z48,'[1]シフト記号表（勤務時間帯）'!$C$6:$K$35,9,FALSE))</f>
        <v/>
      </c>
      <c r="AA49" s="248" t="str">
        <f>IF(AA48="","",VLOOKUP(AA48,'[1]シフト記号表（勤務時間帯）'!$C$6:$K$35,9,FALSE))</f>
        <v/>
      </c>
      <c r="AB49" s="248" t="str">
        <f>IF(AB48="","",VLOOKUP(AB48,'[1]シフト記号表（勤務時間帯）'!$C$6:$K$35,9,FALSE))</f>
        <v/>
      </c>
      <c r="AC49" s="248" t="str">
        <f>IF(AC48="","",VLOOKUP(AC48,'[1]シフト記号表（勤務時間帯）'!$C$6:$K$35,9,FALSE))</f>
        <v/>
      </c>
      <c r="AD49" s="248" t="str">
        <f>IF(AD48="","",VLOOKUP(AD48,'[1]シフト記号表（勤務時間帯）'!$C$6:$K$35,9,FALSE))</f>
        <v/>
      </c>
      <c r="AE49" s="248" t="str">
        <f>IF(AE48="","",VLOOKUP(AE48,'[1]シフト記号表（勤務時間帯）'!$C$6:$K$35,9,FALSE))</f>
        <v/>
      </c>
      <c r="AF49" s="249" t="str">
        <f>IF(AF48="","",VLOOKUP(AF48,'[1]シフト記号表（勤務時間帯）'!$C$6:$K$35,9,FALSE))</f>
        <v/>
      </c>
      <c r="AG49" s="247" t="str">
        <f>IF(AG48="","",VLOOKUP(AG48,'[1]シフト記号表（勤務時間帯）'!$C$6:$K$35,9,FALSE))</f>
        <v/>
      </c>
      <c r="AH49" s="248" t="str">
        <f>IF(AH48="","",VLOOKUP(AH48,'[1]シフト記号表（勤務時間帯）'!$C$6:$K$35,9,FALSE))</f>
        <v/>
      </c>
      <c r="AI49" s="248" t="str">
        <f>IF(AI48="","",VLOOKUP(AI48,'[1]シフト記号表（勤務時間帯）'!$C$6:$K$35,9,FALSE))</f>
        <v/>
      </c>
      <c r="AJ49" s="248" t="str">
        <f>IF(AJ48="","",VLOOKUP(AJ48,'[1]シフト記号表（勤務時間帯）'!$C$6:$K$35,9,FALSE))</f>
        <v/>
      </c>
      <c r="AK49" s="248" t="str">
        <f>IF(AK48="","",VLOOKUP(AK48,'[1]シフト記号表（勤務時間帯）'!$C$6:$K$35,9,FALSE))</f>
        <v/>
      </c>
      <c r="AL49" s="248" t="str">
        <f>IF(AL48="","",VLOOKUP(AL48,'[1]シフト記号表（勤務時間帯）'!$C$6:$K$35,9,FALSE))</f>
        <v/>
      </c>
      <c r="AM49" s="249" t="str">
        <f>IF(AM48="","",VLOOKUP(AM48,'[1]シフト記号表（勤務時間帯）'!$C$6:$K$35,9,FALSE))</f>
        <v/>
      </c>
      <c r="AN49" s="247" t="str">
        <f>IF(AN48="","",VLOOKUP(AN48,'[1]シフト記号表（勤務時間帯）'!$C$6:$K$35,9,FALSE))</f>
        <v/>
      </c>
      <c r="AO49" s="248" t="str">
        <f>IF(AO48="","",VLOOKUP(AO48,'[1]シフト記号表（勤務時間帯）'!$C$6:$K$35,9,FALSE))</f>
        <v/>
      </c>
      <c r="AP49" s="248" t="str">
        <f>IF(AP48="","",VLOOKUP(AP48,'[1]シフト記号表（勤務時間帯）'!$C$6:$K$35,9,FALSE))</f>
        <v/>
      </c>
      <c r="AQ49" s="248" t="str">
        <f>IF(AQ48="","",VLOOKUP(AQ48,'[1]シフト記号表（勤務時間帯）'!$C$6:$K$35,9,FALSE))</f>
        <v/>
      </c>
      <c r="AR49" s="248" t="str">
        <f>IF(AR48="","",VLOOKUP(AR48,'[1]シフト記号表（勤務時間帯）'!$C$6:$K$35,9,FALSE))</f>
        <v/>
      </c>
      <c r="AS49" s="248" t="str">
        <f>IF(AS48="","",VLOOKUP(AS48,'[1]シフト記号表（勤務時間帯）'!$C$6:$K$35,9,FALSE))</f>
        <v/>
      </c>
      <c r="AT49" s="249" t="str">
        <f>IF(AT48="","",VLOOKUP(AT48,'[1]シフト記号表（勤務時間帯）'!$C$6:$K$35,9,FALSE))</f>
        <v/>
      </c>
      <c r="AU49" s="247" t="str">
        <f>IF(AU48="","",VLOOKUP(AU48,'[1]シフト記号表（勤務時間帯）'!$C$6:$K$35,9,FALSE))</f>
        <v/>
      </c>
      <c r="AV49" s="248" t="str">
        <f>IF(AV48="","",VLOOKUP(AV48,'[1]シフト記号表（勤務時間帯）'!$C$6:$K$35,9,FALSE))</f>
        <v/>
      </c>
      <c r="AW49" s="248" t="str">
        <f>IF(AW48="","",VLOOKUP(AW48,'[1]シフト記号表（勤務時間帯）'!$C$6:$K$35,9,FALSE))</f>
        <v/>
      </c>
      <c r="AX49" s="1256">
        <f>IF($BB$3="４週",SUM(S49:AT49),IF($BB$3="暦月",SUM(S49:AW49),""))</f>
        <v>0</v>
      </c>
      <c r="AY49" s="1257"/>
      <c r="AZ49" s="1258">
        <f>IF($BB$3="４週",AX49/4,IF($BB$3="暦月",'地密通所（1枚版）'!AX49/('地密通所（1枚版）'!$BB$8/7),""))</f>
        <v>0</v>
      </c>
      <c r="BA49" s="1259"/>
      <c r="BB49" s="1247"/>
      <c r="BC49" s="1248"/>
      <c r="BD49" s="1248"/>
      <c r="BE49" s="1248"/>
      <c r="BF49" s="1249"/>
    </row>
    <row r="50" spans="2:58" ht="20.25" customHeight="1">
      <c r="B50" s="1198"/>
      <c r="C50" s="1273"/>
      <c r="D50" s="1274"/>
      <c r="E50" s="1275"/>
      <c r="F50" s="246">
        <f>C48</f>
        <v>0</v>
      </c>
      <c r="G50" s="1277"/>
      <c r="H50" s="1213"/>
      <c r="I50" s="1214"/>
      <c r="J50" s="1214"/>
      <c r="K50" s="1215"/>
      <c r="L50" s="1282"/>
      <c r="M50" s="1283"/>
      <c r="N50" s="1283"/>
      <c r="O50" s="1284"/>
      <c r="P50" s="1260" t="s">
        <v>50</v>
      </c>
      <c r="Q50" s="1261"/>
      <c r="R50" s="1262"/>
      <c r="S50" s="251" t="str">
        <f>IF(S48="","",VLOOKUP(S48,'[1]シフト記号表（勤務時間帯）'!$C$6:$U$35,19,FALSE))</f>
        <v/>
      </c>
      <c r="T50" s="252" t="str">
        <f>IF(T48="","",VLOOKUP(T48,'[1]シフト記号表（勤務時間帯）'!$C$6:$U$35,19,FALSE))</f>
        <v/>
      </c>
      <c r="U50" s="252" t="str">
        <f>IF(U48="","",VLOOKUP(U48,'[1]シフト記号表（勤務時間帯）'!$C$6:$U$35,19,FALSE))</f>
        <v/>
      </c>
      <c r="V50" s="252" t="str">
        <f>IF(V48="","",VLOOKUP(V48,'[1]シフト記号表（勤務時間帯）'!$C$6:$U$35,19,FALSE))</f>
        <v/>
      </c>
      <c r="W50" s="252" t="str">
        <f>IF(W48="","",VLOOKUP(W48,'[1]シフト記号表（勤務時間帯）'!$C$6:$U$35,19,FALSE))</f>
        <v/>
      </c>
      <c r="X50" s="252" t="str">
        <f>IF(X48="","",VLOOKUP(X48,'[1]シフト記号表（勤務時間帯）'!$C$6:$U$35,19,FALSE))</f>
        <v/>
      </c>
      <c r="Y50" s="253" t="str">
        <f>IF(Y48="","",VLOOKUP(Y48,'[1]シフト記号表（勤務時間帯）'!$C$6:$U$35,19,FALSE))</f>
        <v/>
      </c>
      <c r="Z50" s="251" t="str">
        <f>IF(Z48="","",VLOOKUP(Z48,'[1]シフト記号表（勤務時間帯）'!$C$6:$U$35,19,FALSE))</f>
        <v/>
      </c>
      <c r="AA50" s="252" t="str">
        <f>IF(AA48="","",VLOOKUP(AA48,'[1]シフト記号表（勤務時間帯）'!$C$6:$U$35,19,FALSE))</f>
        <v/>
      </c>
      <c r="AB50" s="252" t="str">
        <f>IF(AB48="","",VLOOKUP(AB48,'[1]シフト記号表（勤務時間帯）'!$C$6:$U$35,19,FALSE))</f>
        <v/>
      </c>
      <c r="AC50" s="252" t="str">
        <f>IF(AC48="","",VLOOKUP(AC48,'[1]シフト記号表（勤務時間帯）'!$C$6:$U$35,19,FALSE))</f>
        <v/>
      </c>
      <c r="AD50" s="252" t="str">
        <f>IF(AD48="","",VLOOKUP(AD48,'[1]シフト記号表（勤務時間帯）'!$C$6:$U$35,19,FALSE))</f>
        <v/>
      </c>
      <c r="AE50" s="252" t="str">
        <f>IF(AE48="","",VLOOKUP(AE48,'[1]シフト記号表（勤務時間帯）'!$C$6:$U$35,19,FALSE))</f>
        <v/>
      </c>
      <c r="AF50" s="253" t="str">
        <f>IF(AF48="","",VLOOKUP(AF48,'[1]シフト記号表（勤務時間帯）'!$C$6:$U$35,19,FALSE))</f>
        <v/>
      </c>
      <c r="AG50" s="251" t="str">
        <f>IF(AG48="","",VLOOKUP(AG48,'[1]シフト記号表（勤務時間帯）'!$C$6:$U$35,19,FALSE))</f>
        <v/>
      </c>
      <c r="AH50" s="252" t="str">
        <f>IF(AH48="","",VLOOKUP(AH48,'[1]シフト記号表（勤務時間帯）'!$C$6:$U$35,19,FALSE))</f>
        <v/>
      </c>
      <c r="AI50" s="252" t="str">
        <f>IF(AI48="","",VLOOKUP(AI48,'[1]シフト記号表（勤務時間帯）'!$C$6:$U$35,19,FALSE))</f>
        <v/>
      </c>
      <c r="AJ50" s="252" t="str">
        <f>IF(AJ48="","",VLOOKUP(AJ48,'[1]シフト記号表（勤務時間帯）'!$C$6:$U$35,19,FALSE))</f>
        <v/>
      </c>
      <c r="AK50" s="252" t="str">
        <f>IF(AK48="","",VLOOKUP(AK48,'[1]シフト記号表（勤務時間帯）'!$C$6:$U$35,19,FALSE))</f>
        <v/>
      </c>
      <c r="AL50" s="252" t="str">
        <f>IF(AL48="","",VLOOKUP(AL48,'[1]シフト記号表（勤務時間帯）'!$C$6:$U$35,19,FALSE))</f>
        <v/>
      </c>
      <c r="AM50" s="253" t="str">
        <f>IF(AM48="","",VLOOKUP(AM48,'[1]シフト記号表（勤務時間帯）'!$C$6:$U$35,19,FALSE))</f>
        <v/>
      </c>
      <c r="AN50" s="251" t="str">
        <f>IF(AN48="","",VLOOKUP(AN48,'[1]シフト記号表（勤務時間帯）'!$C$6:$U$35,19,FALSE))</f>
        <v/>
      </c>
      <c r="AO50" s="252" t="str">
        <f>IF(AO48="","",VLOOKUP(AO48,'[1]シフト記号表（勤務時間帯）'!$C$6:$U$35,19,FALSE))</f>
        <v/>
      </c>
      <c r="AP50" s="252" t="str">
        <f>IF(AP48="","",VLOOKUP(AP48,'[1]シフト記号表（勤務時間帯）'!$C$6:$U$35,19,FALSE))</f>
        <v/>
      </c>
      <c r="AQ50" s="252" t="str">
        <f>IF(AQ48="","",VLOOKUP(AQ48,'[1]シフト記号表（勤務時間帯）'!$C$6:$U$35,19,FALSE))</f>
        <v/>
      </c>
      <c r="AR50" s="252" t="str">
        <f>IF(AR48="","",VLOOKUP(AR48,'[1]シフト記号表（勤務時間帯）'!$C$6:$U$35,19,FALSE))</f>
        <v/>
      </c>
      <c r="AS50" s="252" t="str">
        <f>IF(AS48="","",VLOOKUP(AS48,'[1]シフト記号表（勤務時間帯）'!$C$6:$U$35,19,FALSE))</f>
        <v/>
      </c>
      <c r="AT50" s="253" t="str">
        <f>IF(AT48="","",VLOOKUP(AT48,'[1]シフト記号表（勤務時間帯）'!$C$6:$U$35,19,FALSE))</f>
        <v/>
      </c>
      <c r="AU50" s="251" t="str">
        <f>IF(AU48="","",VLOOKUP(AU48,'[1]シフト記号表（勤務時間帯）'!$C$6:$U$35,19,FALSE))</f>
        <v/>
      </c>
      <c r="AV50" s="252" t="str">
        <f>IF(AV48="","",VLOOKUP(AV48,'[1]シフト記号表（勤務時間帯）'!$C$6:$U$35,19,FALSE))</f>
        <v/>
      </c>
      <c r="AW50" s="252" t="str">
        <f>IF(AW48="","",VLOOKUP(AW48,'[1]シフト記号表（勤務時間帯）'!$C$6:$U$35,19,FALSE))</f>
        <v/>
      </c>
      <c r="AX50" s="1263">
        <f>IF($BB$3="４週",SUM(S50:AT50),IF($BB$3="暦月",SUM(S50:AW50),""))</f>
        <v>0</v>
      </c>
      <c r="AY50" s="1264"/>
      <c r="AZ50" s="1265">
        <f>IF($BB$3="４週",AX50/4,IF($BB$3="暦月",'地密通所（1枚版）'!AX50/('地密通所（1枚版）'!$BB$8/7),""))</f>
        <v>0</v>
      </c>
      <c r="BA50" s="1266"/>
      <c r="BB50" s="1250"/>
      <c r="BC50" s="1251"/>
      <c r="BD50" s="1251"/>
      <c r="BE50" s="1251"/>
      <c r="BF50" s="1252"/>
    </row>
    <row r="51" spans="2:58" ht="20.25" customHeight="1">
      <c r="B51" s="1198">
        <f>B48+1</f>
        <v>10</v>
      </c>
      <c r="C51" s="1267"/>
      <c r="D51" s="1268"/>
      <c r="E51" s="1269"/>
      <c r="F51" s="254"/>
      <c r="G51" s="1276"/>
      <c r="H51" s="1278"/>
      <c r="I51" s="1214"/>
      <c r="J51" s="1214"/>
      <c r="K51" s="1215"/>
      <c r="L51" s="1279"/>
      <c r="M51" s="1280"/>
      <c r="N51" s="1280"/>
      <c r="O51" s="1281"/>
      <c r="P51" s="1285" t="s">
        <v>49</v>
      </c>
      <c r="Q51" s="1286"/>
      <c r="R51" s="1287"/>
      <c r="S51" s="243"/>
      <c r="T51" s="244"/>
      <c r="U51" s="244"/>
      <c r="V51" s="244"/>
      <c r="W51" s="244"/>
      <c r="X51" s="244"/>
      <c r="Y51" s="245"/>
      <c r="Z51" s="243"/>
      <c r="AA51" s="244"/>
      <c r="AB51" s="244"/>
      <c r="AC51" s="244"/>
      <c r="AD51" s="244"/>
      <c r="AE51" s="244"/>
      <c r="AF51" s="245"/>
      <c r="AG51" s="243"/>
      <c r="AH51" s="244"/>
      <c r="AI51" s="244"/>
      <c r="AJ51" s="244"/>
      <c r="AK51" s="244"/>
      <c r="AL51" s="244"/>
      <c r="AM51" s="245"/>
      <c r="AN51" s="243"/>
      <c r="AO51" s="244"/>
      <c r="AP51" s="244"/>
      <c r="AQ51" s="244"/>
      <c r="AR51" s="244"/>
      <c r="AS51" s="244"/>
      <c r="AT51" s="245"/>
      <c r="AU51" s="243"/>
      <c r="AV51" s="244"/>
      <c r="AW51" s="244"/>
      <c r="AX51" s="1288"/>
      <c r="AY51" s="1289"/>
      <c r="AZ51" s="1290"/>
      <c r="BA51" s="1291"/>
      <c r="BB51" s="1292"/>
      <c r="BC51" s="1293"/>
      <c r="BD51" s="1293"/>
      <c r="BE51" s="1293"/>
      <c r="BF51" s="1294"/>
    </row>
    <row r="52" spans="2:58" ht="20.25" customHeight="1">
      <c r="B52" s="1198"/>
      <c r="C52" s="1270"/>
      <c r="D52" s="1271"/>
      <c r="E52" s="1272"/>
      <c r="F52" s="246"/>
      <c r="G52" s="1209"/>
      <c r="H52" s="1213"/>
      <c r="I52" s="1214"/>
      <c r="J52" s="1214"/>
      <c r="K52" s="1215"/>
      <c r="L52" s="1219"/>
      <c r="M52" s="1220"/>
      <c r="N52" s="1220"/>
      <c r="O52" s="1221"/>
      <c r="P52" s="1253" t="s">
        <v>15</v>
      </c>
      <c r="Q52" s="1254"/>
      <c r="R52" s="1255"/>
      <c r="S52" s="247" t="str">
        <f>IF(S51="","",VLOOKUP(S51,'[1]シフト記号表（勤務時間帯）'!$C$6:$K$35,9,FALSE))</f>
        <v/>
      </c>
      <c r="T52" s="248" t="str">
        <f>IF(T51="","",VLOOKUP(T51,'[1]シフト記号表（勤務時間帯）'!$C$6:$K$35,9,FALSE))</f>
        <v/>
      </c>
      <c r="U52" s="248" t="str">
        <f>IF(U51="","",VLOOKUP(U51,'[1]シフト記号表（勤務時間帯）'!$C$6:$K$35,9,FALSE))</f>
        <v/>
      </c>
      <c r="V52" s="248" t="str">
        <f>IF(V51="","",VLOOKUP(V51,'[1]シフト記号表（勤務時間帯）'!$C$6:$K$35,9,FALSE))</f>
        <v/>
      </c>
      <c r="W52" s="248" t="str">
        <f>IF(W51="","",VLOOKUP(W51,'[1]シフト記号表（勤務時間帯）'!$C$6:$K$35,9,FALSE))</f>
        <v/>
      </c>
      <c r="X52" s="248" t="str">
        <f>IF(X51="","",VLOOKUP(X51,'[1]シフト記号表（勤務時間帯）'!$C$6:$K$35,9,FALSE))</f>
        <v/>
      </c>
      <c r="Y52" s="249" t="str">
        <f>IF(Y51="","",VLOOKUP(Y51,'[1]シフト記号表（勤務時間帯）'!$C$6:$K$35,9,FALSE))</f>
        <v/>
      </c>
      <c r="Z52" s="247" t="str">
        <f>IF(Z51="","",VLOOKUP(Z51,'[1]シフト記号表（勤務時間帯）'!$C$6:$K$35,9,FALSE))</f>
        <v/>
      </c>
      <c r="AA52" s="248" t="str">
        <f>IF(AA51="","",VLOOKUP(AA51,'[1]シフト記号表（勤務時間帯）'!$C$6:$K$35,9,FALSE))</f>
        <v/>
      </c>
      <c r="AB52" s="248" t="str">
        <f>IF(AB51="","",VLOOKUP(AB51,'[1]シフト記号表（勤務時間帯）'!$C$6:$K$35,9,FALSE))</f>
        <v/>
      </c>
      <c r="AC52" s="248" t="str">
        <f>IF(AC51="","",VLOOKUP(AC51,'[1]シフト記号表（勤務時間帯）'!$C$6:$K$35,9,FALSE))</f>
        <v/>
      </c>
      <c r="AD52" s="248" t="str">
        <f>IF(AD51="","",VLOOKUP(AD51,'[1]シフト記号表（勤務時間帯）'!$C$6:$K$35,9,FALSE))</f>
        <v/>
      </c>
      <c r="AE52" s="248" t="str">
        <f>IF(AE51="","",VLOOKUP(AE51,'[1]シフト記号表（勤務時間帯）'!$C$6:$K$35,9,FALSE))</f>
        <v/>
      </c>
      <c r="AF52" s="249" t="str">
        <f>IF(AF51="","",VLOOKUP(AF51,'[1]シフト記号表（勤務時間帯）'!$C$6:$K$35,9,FALSE))</f>
        <v/>
      </c>
      <c r="AG52" s="247" t="str">
        <f>IF(AG51="","",VLOOKUP(AG51,'[1]シフト記号表（勤務時間帯）'!$C$6:$K$35,9,FALSE))</f>
        <v/>
      </c>
      <c r="AH52" s="248" t="str">
        <f>IF(AH51="","",VLOOKUP(AH51,'[1]シフト記号表（勤務時間帯）'!$C$6:$K$35,9,FALSE))</f>
        <v/>
      </c>
      <c r="AI52" s="248" t="str">
        <f>IF(AI51="","",VLOOKUP(AI51,'[1]シフト記号表（勤務時間帯）'!$C$6:$K$35,9,FALSE))</f>
        <v/>
      </c>
      <c r="AJ52" s="248" t="str">
        <f>IF(AJ51="","",VLOOKUP(AJ51,'[1]シフト記号表（勤務時間帯）'!$C$6:$K$35,9,FALSE))</f>
        <v/>
      </c>
      <c r="AK52" s="248" t="str">
        <f>IF(AK51="","",VLOOKUP(AK51,'[1]シフト記号表（勤務時間帯）'!$C$6:$K$35,9,FALSE))</f>
        <v/>
      </c>
      <c r="AL52" s="248" t="str">
        <f>IF(AL51="","",VLOOKUP(AL51,'[1]シフト記号表（勤務時間帯）'!$C$6:$K$35,9,FALSE))</f>
        <v/>
      </c>
      <c r="AM52" s="249" t="str">
        <f>IF(AM51="","",VLOOKUP(AM51,'[1]シフト記号表（勤務時間帯）'!$C$6:$K$35,9,FALSE))</f>
        <v/>
      </c>
      <c r="AN52" s="247" t="str">
        <f>IF(AN51="","",VLOOKUP(AN51,'[1]シフト記号表（勤務時間帯）'!$C$6:$K$35,9,FALSE))</f>
        <v/>
      </c>
      <c r="AO52" s="248" t="str">
        <f>IF(AO51="","",VLOOKUP(AO51,'[1]シフト記号表（勤務時間帯）'!$C$6:$K$35,9,FALSE))</f>
        <v/>
      </c>
      <c r="AP52" s="248" t="str">
        <f>IF(AP51="","",VLOOKUP(AP51,'[1]シフト記号表（勤務時間帯）'!$C$6:$K$35,9,FALSE))</f>
        <v/>
      </c>
      <c r="AQ52" s="248" t="str">
        <f>IF(AQ51="","",VLOOKUP(AQ51,'[1]シフト記号表（勤務時間帯）'!$C$6:$K$35,9,FALSE))</f>
        <v/>
      </c>
      <c r="AR52" s="248" t="str">
        <f>IF(AR51="","",VLOOKUP(AR51,'[1]シフト記号表（勤務時間帯）'!$C$6:$K$35,9,FALSE))</f>
        <v/>
      </c>
      <c r="AS52" s="248" t="str">
        <f>IF(AS51="","",VLOOKUP(AS51,'[1]シフト記号表（勤務時間帯）'!$C$6:$K$35,9,FALSE))</f>
        <v/>
      </c>
      <c r="AT52" s="249" t="str">
        <f>IF(AT51="","",VLOOKUP(AT51,'[1]シフト記号表（勤務時間帯）'!$C$6:$K$35,9,FALSE))</f>
        <v/>
      </c>
      <c r="AU52" s="247" t="str">
        <f>IF(AU51="","",VLOOKUP(AU51,'[1]シフト記号表（勤務時間帯）'!$C$6:$K$35,9,FALSE))</f>
        <v/>
      </c>
      <c r="AV52" s="248" t="str">
        <f>IF(AV51="","",VLOOKUP(AV51,'[1]シフト記号表（勤務時間帯）'!$C$6:$K$35,9,FALSE))</f>
        <v/>
      </c>
      <c r="AW52" s="248" t="str">
        <f>IF(AW51="","",VLOOKUP(AW51,'[1]シフト記号表（勤務時間帯）'!$C$6:$K$35,9,FALSE))</f>
        <v/>
      </c>
      <c r="AX52" s="1256">
        <f>IF($BB$3="４週",SUM(S52:AT52),IF($BB$3="暦月",SUM(S52:AW52),""))</f>
        <v>0</v>
      </c>
      <c r="AY52" s="1257"/>
      <c r="AZ52" s="1258">
        <f>IF($BB$3="４週",AX52/4,IF($BB$3="暦月",'地密通所（1枚版）'!AX52/('地密通所（1枚版）'!$BB$8/7),""))</f>
        <v>0</v>
      </c>
      <c r="BA52" s="1259"/>
      <c r="BB52" s="1247"/>
      <c r="BC52" s="1248"/>
      <c r="BD52" s="1248"/>
      <c r="BE52" s="1248"/>
      <c r="BF52" s="1249"/>
    </row>
    <row r="53" spans="2:58" ht="20.25" customHeight="1">
      <c r="B53" s="1198"/>
      <c r="C53" s="1273"/>
      <c r="D53" s="1274"/>
      <c r="E53" s="1275"/>
      <c r="F53" s="246">
        <f>C51</f>
        <v>0</v>
      </c>
      <c r="G53" s="1277"/>
      <c r="H53" s="1213"/>
      <c r="I53" s="1214"/>
      <c r="J53" s="1214"/>
      <c r="K53" s="1215"/>
      <c r="L53" s="1282"/>
      <c r="M53" s="1283"/>
      <c r="N53" s="1283"/>
      <c r="O53" s="1284"/>
      <c r="P53" s="1260" t="s">
        <v>50</v>
      </c>
      <c r="Q53" s="1261"/>
      <c r="R53" s="1262"/>
      <c r="S53" s="251" t="str">
        <f>IF(S51="","",VLOOKUP(S51,'[1]シフト記号表（勤務時間帯）'!$C$6:$U$35,19,FALSE))</f>
        <v/>
      </c>
      <c r="T53" s="252" t="str">
        <f>IF(T51="","",VLOOKUP(T51,'[1]シフト記号表（勤務時間帯）'!$C$6:$U$35,19,FALSE))</f>
        <v/>
      </c>
      <c r="U53" s="252" t="str">
        <f>IF(U51="","",VLOOKUP(U51,'[1]シフト記号表（勤務時間帯）'!$C$6:$U$35,19,FALSE))</f>
        <v/>
      </c>
      <c r="V53" s="252" t="str">
        <f>IF(V51="","",VLOOKUP(V51,'[1]シフト記号表（勤務時間帯）'!$C$6:$U$35,19,FALSE))</f>
        <v/>
      </c>
      <c r="W53" s="252" t="str">
        <f>IF(W51="","",VLOOKUP(W51,'[1]シフト記号表（勤務時間帯）'!$C$6:$U$35,19,FALSE))</f>
        <v/>
      </c>
      <c r="X53" s="252" t="str">
        <f>IF(X51="","",VLOOKUP(X51,'[1]シフト記号表（勤務時間帯）'!$C$6:$U$35,19,FALSE))</f>
        <v/>
      </c>
      <c r="Y53" s="253" t="str">
        <f>IF(Y51="","",VLOOKUP(Y51,'[1]シフト記号表（勤務時間帯）'!$C$6:$U$35,19,FALSE))</f>
        <v/>
      </c>
      <c r="Z53" s="251" t="str">
        <f>IF(Z51="","",VLOOKUP(Z51,'[1]シフト記号表（勤務時間帯）'!$C$6:$U$35,19,FALSE))</f>
        <v/>
      </c>
      <c r="AA53" s="252" t="str">
        <f>IF(AA51="","",VLOOKUP(AA51,'[1]シフト記号表（勤務時間帯）'!$C$6:$U$35,19,FALSE))</f>
        <v/>
      </c>
      <c r="AB53" s="252" t="str">
        <f>IF(AB51="","",VLOOKUP(AB51,'[1]シフト記号表（勤務時間帯）'!$C$6:$U$35,19,FALSE))</f>
        <v/>
      </c>
      <c r="AC53" s="252" t="str">
        <f>IF(AC51="","",VLOOKUP(AC51,'[1]シフト記号表（勤務時間帯）'!$C$6:$U$35,19,FALSE))</f>
        <v/>
      </c>
      <c r="AD53" s="252" t="str">
        <f>IF(AD51="","",VLOOKUP(AD51,'[1]シフト記号表（勤務時間帯）'!$C$6:$U$35,19,FALSE))</f>
        <v/>
      </c>
      <c r="AE53" s="252" t="str">
        <f>IF(AE51="","",VLOOKUP(AE51,'[1]シフト記号表（勤務時間帯）'!$C$6:$U$35,19,FALSE))</f>
        <v/>
      </c>
      <c r="AF53" s="253" t="str">
        <f>IF(AF51="","",VLOOKUP(AF51,'[1]シフト記号表（勤務時間帯）'!$C$6:$U$35,19,FALSE))</f>
        <v/>
      </c>
      <c r="AG53" s="251" t="str">
        <f>IF(AG51="","",VLOOKUP(AG51,'[1]シフト記号表（勤務時間帯）'!$C$6:$U$35,19,FALSE))</f>
        <v/>
      </c>
      <c r="AH53" s="252" t="str">
        <f>IF(AH51="","",VLOOKUP(AH51,'[1]シフト記号表（勤務時間帯）'!$C$6:$U$35,19,FALSE))</f>
        <v/>
      </c>
      <c r="AI53" s="252" t="str">
        <f>IF(AI51="","",VLOOKUP(AI51,'[1]シフト記号表（勤務時間帯）'!$C$6:$U$35,19,FALSE))</f>
        <v/>
      </c>
      <c r="AJ53" s="252" t="str">
        <f>IF(AJ51="","",VLOOKUP(AJ51,'[1]シフト記号表（勤務時間帯）'!$C$6:$U$35,19,FALSE))</f>
        <v/>
      </c>
      <c r="AK53" s="252" t="str">
        <f>IF(AK51="","",VLOOKUP(AK51,'[1]シフト記号表（勤務時間帯）'!$C$6:$U$35,19,FALSE))</f>
        <v/>
      </c>
      <c r="AL53" s="252" t="str">
        <f>IF(AL51="","",VLOOKUP(AL51,'[1]シフト記号表（勤務時間帯）'!$C$6:$U$35,19,FALSE))</f>
        <v/>
      </c>
      <c r="AM53" s="253" t="str">
        <f>IF(AM51="","",VLOOKUP(AM51,'[1]シフト記号表（勤務時間帯）'!$C$6:$U$35,19,FALSE))</f>
        <v/>
      </c>
      <c r="AN53" s="251" t="str">
        <f>IF(AN51="","",VLOOKUP(AN51,'[1]シフト記号表（勤務時間帯）'!$C$6:$U$35,19,FALSE))</f>
        <v/>
      </c>
      <c r="AO53" s="252" t="str">
        <f>IF(AO51="","",VLOOKUP(AO51,'[1]シフト記号表（勤務時間帯）'!$C$6:$U$35,19,FALSE))</f>
        <v/>
      </c>
      <c r="AP53" s="252" t="str">
        <f>IF(AP51="","",VLOOKUP(AP51,'[1]シフト記号表（勤務時間帯）'!$C$6:$U$35,19,FALSE))</f>
        <v/>
      </c>
      <c r="AQ53" s="252" t="str">
        <f>IF(AQ51="","",VLOOKUP(AQ51,'[1]シフト記号表（勤務時間帯）'!$C$6:$U$35,19,FALSE))</f>
        <v/>
      </c>
      <c r="AR53" s="252" t="str">
        <f>IF(AR51="","",VLOOKUP(AR51,'[1]シフト記号表（勤務時間帯）'!$C$6:$U$35,19,FALSE))</f>
        <v/>
      </c>
      <c r="AS53" s="252" t="str">
        <f>IF(AS51="","",VLOOKUP(AS51,'[1]シフト記号表（勤務時間帯）'!$C$6:$U$35,19,FALSE))</f>
        <v/>
      </c>
      <c r="AT53" s="253" t="str">
        <f>IF(AT51="","",VLOOKUP(AT51,'[1]シフト記号表（勤務時間帯）'!$C$6:$U$35,19,FALSE))</f>
        <v/>
      </c>
      <c r="AU53" s="251" t="str">
        <f>IF(AU51="","",VLOOKUP(AU51,'[1]シフト記号表（勤務時間帯）'!$C$6:$U$35,19,FALSE))</f>
        <v/>
      </c>
      <c r="AV53" s="252" t="str">
        <f>IF(AV51="","",VLOOKUP(AV51,'[1]シフト記号表（勤務時間帯）'!$C$6:$U$35,19,FALSE))</f>
        <v/>
      </c>
      <c r="AW53" s="252" t="str">
        <f>IF(AW51="","",VLOOKUP(AW51,'[1]シフト記号表（勤務時間帯）'!$C$6:$U$35,19,FALSE))</f>
        <v/>
      </c>
      <c r="AX53" s="1263">
        <f>IF($BB$3="４週",SUM(S53:AT53),IF($BB$3="暦月",SUM(S53:AW53),""))</f>
        <v>0</v>
      </c>
      <c r="AY53" s="1264"/>
      <c r="AZ53" s="1265">
        <f>IF($BB$3="４週",AX53/4,IF($BB$3="暦月",'地密通所（1枚版）'!AX53/('地密通所（1枚版）'!$BB$8/7),""))</f>
        <v>0</v>
      </c>
      <c r="BA53" s="1266"/>
      <c r="BB53" s="1250"/>
      <c r="BC53" s="1251"/>
      <c r="BD53" s="1251"/>
      <c r="BE53" s="1251"/>
      <c r="BF53" s="1252"/>
    </row>
    <row r="54" spans="2:58" ht="20.25" customHeight="1">
      <c r="B54" s="1198">
        <f>B51+1</f>
        <v>11</v>
      </c>
      <c r="C54" s="1267"/>
      <c r="D54" s="1268"/>
      <c r="E54" s="1269"/>
      <c r="F54" s="254"/>
      <c r="G54" s="1276"/>
      <c r="H54" s="1278"/>
      <c r="I54" s="1214"/>
      <c r="J54" s="1214"/>
      <c r="K54" s="1215"/>
      <c r="L54" s="1279"/>
      <c r="M54" s="1280"/>
      <c r="N54" s="1280"/>
      <c r="O54" s="1281"/>
      <c r="P54" s="1285" t="s">
        <v>49</v>
      </c>
      <c r="Q54" s="1286"/>
      <c r="R54" s="1287"/>
      <c r="S54" s="243"/>
      <c r="T54" s="244"/>
      <c r="U54" s="244"/>
      <c r="V54" s="244"/>
      <c r="W54" s="244"/>
      <c r="X54" s="244"/>
      <c r="Y54" s="245"/>
      <c r="Z54" s="243"/>
      <c r="AA54" s="244"/>
      <c r="AB54" s="244"/>
      <c r="AC54" s="244"/>
      <c r="AD54" s="244"/>
      <c r="AE54" s="244"/>
      <c r="AF54" s="245"/>
      <c r="AG54" s="243"/>
      <c r="AH54" s="244"/>
      <c r="AI54" s="244"/>
      <c r="AJ54" s="244"/>
      <c r="AK54" s="244"/>
      <c r="AL54" s="244"/>
      <c r="AM54" s="245"/>
      <c r="AN54" s="243"/>
      <c r="AO54" s="244"/>
      <c r="AP54" s="244"/>
      <c r="AQ54" s="244"/>
      <c r="AR54" s="244"/>
      <c r="AS54" s="244"/>
      <c r="AT54" s="245"/>
      <c r="AU54" s="243"/>
      <c r="AV54" s="244"/>
      <c r="AW54" s="244"/>
      <c r="AX54" s="1288"/>
      <c r="AY54" s="1289"/>
      <c r="AZ54" s="1290"/>
      <c r="BA54" s="1291"/>
      <c r="BB54" s="1292"/>
      <c r="BC54" s="1293"/>
      <c r="BD54" s="1293"/>
      <c r="BE54" s="1293"/>
      <c r="BF54" s="1294"/>
    </row>
    <row r="55" spans="2:58" ht="20.25" customHeight="1">
      <c r="B55" s="1198"/>
      <c r="C55" s="1270"/>
      <c r="D55" s="1271"/>
      <c r="E55" s="1272"/>
      <c r="F55" s="246"/>
      <c r="G55" s="1209"/>
      <c r="H55" s="1213"/>
      <c r="I55" s="1214"/>
      <c r="J55" s="1214"/>
      <c r="K55" s="1215"/>
      <c r="L55" s="1219"/>
      <c r="M55" s="1220"/>
      <c r="N55" s="1220"/>
      <c r="O55" s="1221"/>
      <c r="P55" s="1253" t="s">
        <v>15</v>
      </c>
      <c r="Q55" s="1254"/>
      <c r="R55" s="1255"/>
      <c r="S55" s="247" t="str">
        <f>IF(S54="","",VLOOKUP(S54,'[1]シフト記号表（勤務時間帯）'!$C$6:$K$35,9,FALSE))</f>
        <v/>
      </c>
      <c r="T55" s="248" t="str">
        <f>IF(T54="","",VLOOKUP(T54,'[1]シフト記号表（勤務時間帯）'!$C$6:$K$35,9,FALSE))</f>
        <v/>
      </c>
      <c r="U55" s="248" t="str">
        <f>IF(U54="","",VLOOKUP(U54,'[1]シフト記号表（勤務時間帯）'!$C$6:$K$35,9,FALSE))</f>
        <v/>
      </c>
      <c r="V55" s="248" t="str">
        <f>IF(V54="","",VLOOKUP(V54,'[1]シフト記号表（勤務時間帯）'!$C$6:$K$35,9,FALSE))</f>
        <v/>
      </c>
      <c r="W55" s="248" t="str">
        <f>IF(W54="","",VLOOKUP(W54,'[1]シフト記号表（勤務時間帯）'!$C$6:$K$35,9,FALSE))</f>
        <v/>
      </c>
      <c r="X55" s="248" t="str">
        <f>IF(X54="","",VLOOKUP(X54,'[1]シフト記号表（勤務時間帯）'!$C$6:$K$35,9,FALSE))</f>
        <v/>
      </c>
      <c r="Y55" s="249" t="str">
        <f>IF(Y54="","",VLOOKUP(Y54,'[1]シフト記号表（勤務時間帯）'!$C$6:$K$35,9,FALSE))</f>
        <v/>
      </c>
      <c r="Z55" s="247" t="str">
        <f>IF(Z54="","",VLOOKUP(Z54,'[1]シフト記号表（勤務時間帯）'!$C$6:$K$35,9,FALSE))</f>
        <v/>
      </c>
      <c r="AA55" s="248" t="str">
        <f>IF(AA54="","",VLOOKUP(AA54,'[1]シフト記号表（勤務時間帯）'!$C$6:$K$35,9,FALSE))</f>
        <v/>
      </c>
      <c r="AB55" s="248" t="str">
        <f>IF(AB54="","",VLOOKUP(AB54,'[1]シフト記号表（勤務時間帯）'!$C$6:$K$35,9,FALSE))</f>
        <v/>
      </c>
      <c r="AC55" s="248" t="str">
        <f>IF(AC54="","",VLOOKUP(AC54,'[1]シフト記号表（勤務時間帯）'!$C$6:$K$35,9,FALSE))</f>
        <v/>
      </c>
      <c r="AD55" s="248" t="str">
        <f>IF(AD54="","",VLOOKUP(AD54,'[1]シフト記号表（勤務時間帯）'!$C$6:$K$35,9,FALSE))</f>
        <v/>
      </c>
      <c r="AE55" s="248" t="str">
        <f>IF(AE54="","",VLOOKUP(AE54,'[1]シフト記号表（勤務時間帯）'!$C$6:$K$35,9,FALSE))</f>
        <v/>
      </c>
      <c r="AF55" s="249" t="str">
        <f>IF(AF54="","",VLOOKUP(AF54,'[1]シフト記号表（勤務時間帯）'!$C$6:$K$35,9,FALSE))</f>
        <v/>
      </c>
      <c r="AG55" s="247" t="str">
        <f>IF(AG54="","",VLOOKUP(AG54,'[1]シフト記号表（勤務時間帯）'!$C$6:$K$35,9,FALSE))</f>
        <v/>
      </c>
      <c r="AH55" s="248" t="str">
        <f>IF(AH54="","",VLOOKUP(AH54,'[1]シフト記号表（勤務時間帯）'!$C$6:$K$35,9,FALSE))</f>
        <v/>
      </c>
      <c r="AI55" s="248" t="str">
        <f>IF(AI54="","",VLOOKUP(AI54,'[1]シフト記号表（勤務時間帯）'!$C$6:$K$35,9,FALSE))</f>
        <v/>
      </c>
      <c r="AJ55" s="248" t="str">
        <f>IF(AJ54="","",VLOOKUP(AJ54,'[1]シフト記号表（勤務時間帯）'!$C$6:$K$35,9,FALSE))</f>
        <v/>
      </c>
      <c r="AK55" s="248" t="str">
        <f>IF(AK54="","",VLOOKUP(AK54,'[1]シフト記号表（勤務時間帯）'!$C$6:$K$35,9,FALSE))</f>
        <v/>
      </c>
      <c r="AL55" s="248" t="str">
        <f>IF(AL54="","",VLOOKUP(AL54,'[1]シフト記号表（勤務時間帯）'!$C$6:$K$35,9,FALSE))</f>
        <v/>
      </c>
      <c r="AM55" s="249" t="str">
        <f>IF(AM54="","",VLOOKUP(AM54,'[1]シフト記号表（勤務時間帯）'!$C$6:$K$35,9,FALSE))</f>
        <v/>
      </c>
      <c r="AN55" s="247" t="str">
        <f>IF(AN54="","",VLOOKUP(AN54,'[1]シフト記号表（勤務時間帯）'!$C$6:$K$35,9,FALSE))</f>
        <v/>
      </c>
      <c r="AO55" s="248" t="str">
        <f>IF(AO54="","",VLOOKUP(AO54,'[1]シフト記号表（勤務時間帯）'!$C$6:$K$35,9,FALSE))</f>
        <v/>
      </c>
      <c r="AP55" s="248" t="str">
        <f>IF(AP54="","",VLOOKUP(AP54,'[1]シフト記号表（勤務時間帯）'!$C$6:$K$35,9,FALSE))</f>
        <v/>
      </c>
      <c r="AQ55" s="248" t="str">
        <f>IF(AQ54="","",VLOOKUP(AQ54,'[1]シフト記号表（勤務時間帯）'!$C$6:$K$35,9,FALSE))</f>
        <v/>
      </c>
      <c r="AR55" s="248" t="str">
        <f>IF(AR54="","",VLOOKUP(AR54,'[1]シフト記号表（勤務時間帯）'!$C$6:$K$35,9,FALSE))</f>
        <v/>
      </c>
      <c r="AS55" s="248" t="str">
        <f>IF(AS54="","",VLOOKUP(AS54,'[1]シフト記号表（勤務時間帯）'!$C$6:$K$35,9,FALSE))</f>
        <v/>
      </c>
      <c r="AT55" s="249" t="str">
        <f>IF(AT54="","",VLOOKUP(AT54,'[1]シフト記号表（勤務時間帯）'!$C$6:$K$35,9,FALSE))</f>
        <v/>
      </c>
      <c r="AU55" s="247" t="str">
        <f>IF(AU54="","",VLOOKUP(AU54,'[1]シフト記号表（勤務時間帯）'!$C$6:$K$35,9,FALSE))</f>
        <v/>
      </c>
      <c r="AV55" s="248" t="str">
        <f>IF(AV54="","",VLOOKUP(AV54,'[1]シフト記号表（勤務時間帯）'!$C$6:$K$35,9,FALSE))</f>
        <v/>
      </c>
      <c r="AW55" s="248" t="str">
        <f>IF(AW54="","",VLOOKUP(AW54,'[1]シフト記号表（勤務時間帯）'!$C$6:$K$35,9,FALSE))</f>
        <v/>
      </c>
      <c r="AX55" s="1256">
        <f>IF($BB$3="４週",SUM(S55:AT55),IF($BB$3="暦月",SUM(S55:AW55),""))</f>
        <v>0</v>
      </c>
      <c r="AY55" s="1257"/>
      <c r="AZ55" s="1258">
        <f>IF($BB$3="４週",AX55/4,IF($BB$3="暦月",'地密通所（1枚版）'!AX55/('地密通所（1枚版）'!$BB$8/7),""))</f>
        <v>0</v>
      </c>
      <c r="BA55" s="1259"/>
      <c r="BB55" s="1247"/>
      <c r="BC55" s="1248"/>
      <c r="BD55" s="1248"/>
      <c r="BE55" s="1248"/>
      <c r="BF55" s="1249"/>
    </row>
    <row r="56" spans="2:58" ht="20.25" customHeight="1">
      <c r="B56" s="1198"/>
      <c r="C56" s="1273"/>
      <c r="D56" s="1274"/>
      <c r="E56" s="1275"/>
      <c r="F56" s="246">
        <f>C54</f>
        <v>0</v>
      </c>
      <c r="G56" s="1277"/>
      <c r="H56" s="1213"/>
      <c r="I56" s="1214"/>
      <c r="J56" s="1214"/>
      <c r="K56" s="1215"/>
      <c r="L56" s="1282"/>
      <c r="M56" s="1283"/>
      <c r="N56" s="1283"/>
      <c r="O56" s="1284"/>
      <c r="P56" s="1260" t="s">
        <v>50</v>
      </c>
      <c r="Q56" s="1261"/>
      <c r="R56" s="1262"/>
      <c r="S56" s="251" t="str">
        <f>IF(S54="","",VLOOKUP(S54,'[1]シフト記号表（勤務時間帯）'!$C$6:$U$35,19,FALSE))</f>
        <v/>
      </c>
      <c r="T56" s="252" t="str">
        <f>IF(T54="","",VLOOKUP(T54,'[1]シフト記号表（勤務時間帯）'!$C$6:$U$35,19,FALSE))</f>
        <v/>
      </c>
      <c r="U56" s="252" t="str">
        <f>IF(U54="","",VLOOKUP(U54,'[1]シフト記号表（勤務時間帯）'!$C$6:$U$35,19,FALSE))</f>
        <v/>
      </c>
      <c r="V56" s="252" t="str">
        <f>IF(V54="","",VLOOKUP(V54,'[1]シフト記号表（勤務時間帯）'!$C$6:$U$35,19,FALSE))</f>
        <v/>
      </c>
      <c r="W56" s="252" t="str">
        <f>IF(W54="","",VLOOKUP(W54,'[1]シフト記号表（勤務時間帯）'!$C$6:$U$35,19,FALSE))</f>
        <v/>
      </c>
      <c r="X56" s="252" t="str">
        <f>IF(X54="","",VLOOKUP(X54,'[1]シフト記号表（勤務時間帯）'!$C$6:$U$35,19,FALSE))</f>
        <v/>
      </c>
      <c r="Y56" s="253" t="str">
        <f>IF(Y54="","",VLOOKUP(Y54,'[1]シフト記号表（勤務時間帯）'!$C$6:$U$35,19,FALSE))</f>
        <v/>
      </c>
      <c r="Z56" s="251" t="str">
        <f>IF(Z54="","",VLOOKUP(Z54,'[1]シフト記号表（勤務時間帯）'!$C$6:$U$35,19,FALSE))</f>
        <v/>
      </c>
      <c r="AA56" s="252" t="str">
        <f>IF(AA54="","",VLOOKUP(AA54,'[1]シフト記号表（勤務時間帯）'!$C$6:$U$35,19,FALSE))</f>
        <v/>
      </c>
      <c r="AB56" s="252" t="str">
        <f>IF(AB54="","",VLOOKUP(AB54,'[1]シフト記号表（勤務時間帯）'!$C$6:$U$35,19,FALSE))</f>
        <v/>
      </c>
      <c r="AC56" s="252" t="str">
        <f>IF(AC54="","",VLOOKUP(AC54,'[1]シフト記号表（勤務時間帯）'!$C$6:$U$35,19,FALSE))</f>
        <v/>
      </c>
      <c r="AD56" s="252" t="str">
        <f>IF(AD54="","",VLOOKUP(AD54,'[1]シフト記号表（勤務時間帯）'!$C$6:$U$35,19,FALSE))</f>
        <v/>
      </c>
      <c r="AE56" s="252" t="str">
        <f>IF(AE54="","",VLOOKUP(AE54,'[1]シフト記号表（勤務時間帯）'!$C$6:$U$35,19,FALSE))</f>
        <v/>
      </c>
      <c r="AF56" s="253" t="str">
        <f>IF(AF54="","",VLOOKUP(AF54,'[1]シフト記号表（勤務時間帯）'!$C$6:$U$35,19,FALSE))</f>
        <v/>
      </c>
      <c r="AG56" s="251" t="str">
        <f>IF(AG54="","",VLOOKUP(AG54,'[1]シフト記号表（勤務時間帯）'!$C$6:$U$35,19,FALSE))</f>
        <v/>
      </c>
      <c r="AH56" s="252" t="str">
        <f>IF(AH54="","",VLOOKUP(AH54,'[1]シフト記号表（勤務時間帯）'!$C$6:$U$35,19,FALSE))</f>
        <v/>
      </c>
      <c r="AI56" s="252" t="str">
        <f>IF(AI54="","",VLOOKUP(AI54,'[1]シフト記号表（勤務時間帯）'!$C$6:$U$35,19,FALSE))</f>
        <v/>
      </c>
      <c r="AJ56" s="252" t="str">
        <f>IF(AJ54="","",VLOOKUP(AJ54,'[1]シフト記号表（勤務時間帯）'!$C$6:$U$35,19,FALSE))</f>
        <v/>
      </c>
      <c r="AK56" s="252" t="str">
        <f>IF(AK54="","",VLOOKUP(AK54,'[1]シフト記号表（勤務時間帯）'!$C$6:$U$35,19,FALSE))</f>
        <v/>
      </c>
      <c r="AL56" s="252" t="str">
        <f>IF(AL54="","",VLOOKUP(AL54,'[1]シフト記号表（勤務時間帯）'!$C$6:$U$35,19,FALSE))</f>
        <v/>
      </c>
      <c r="AM56" s="253" t="str">
        <f>IF(AM54="","",VLOOKUP(AM54,'[1]シフト記号表（勤務時間帯）'!$C$6:$U$35,19,FALSE))</f>
        <v/>
      </c>
      <c r="AN56" s="251" t="str">
        <f>IF(AN54="","",VLOOKUP(AN54,'[1]シフト記号表（勤務時間帯）'!$C$6:$U$35,19,FALSE))</f>
        <v/>
      </c>
      <c r="AO56" s="252" t="str">
        <f>IF(AO54="","",VLOOKUP(AO54,'[1]シフト記号表（勤務時間帯）'!$C$6:$U$35,19,FALSE))</f>
        <v/>
      </c>
      <c r="AP56" s="252" t="str">
        <f>IF(AP54="","",VLOOKUP(AP54,'[1]シフト記号表（勤務時間帯）'!$C$6:$U$35,19,FALSE))</f>
        <v/>
      </c>
      <c r="AQ56" s="252" t="str">
        <f>IF(AQ54="","",VLOOKUP(AQ54,'[1]シフト記号表（勤務時間帯）'!$C$6:$U$35,19,FALSE))</f>
        <v/>
      </c>
      <c r="AR56" s="252" t="str">
        <f>IF(AR54="","",VLOOKUP(AR54,'[1]シフト記号表（勤務時間帯）'!$C$6:$U$35,19,FALSE))</f>
        <v/>
      </c>
      <c r="AS56" s="252" t="str">
        <f>IF(AS54="","",VLOOKUP(AS54,'[1]シフト記号表（勤務時間帯）'!$C$6:$U$35,19,FALSE))</f>
        <v/>
      </c>
      <c r="AT56" s="253" t="str">
        <f>IF(AT54="","",VLOOKUP(AT54,'[1]シフト記号表（勤務時間帯）'!$C$6:$U$35,19,FALSE))</f>
        <v/>
      </c>
      <c r="AU56" s="251" t="str">
        <f>IF(AU54="","",VLOOKUP(AU54,'[1]シフト記号表（勤務時間帯）'!$C$6:$U$35,19,FALSE))</f>
        <v/>
      </c>
      <c r="AV56" s="252" t="str">
        <f>IF(AV54="","",VLOOKUP(AV54,'[1]シフト記号表（勤務時間帯）'!$C$6:$U$35,19,FALSE))</f>
        <v/>
      </c>
      <c r="AW56" s="252" t="str">
        <f>IF(AW54="","",VLOOKUP(AW54,'[1]シフト記号表（勤務時間帯）'!$C$6:$U$35,19,FALSE))</f>
        <v/>
      </c>
      <c r="AX56" s="1263">
        <f>IF($BB$3="４週",SUM(S56:AT56),IF($BB$3="暦月",SUM(S56:AW56),""))</f>
        <v>0</v>
      </c>
      <c r="AY56" s="1264"/>
      <c r="AZ56" s="1265">
        <f>IF($BB$3="４週",AX56/4,IF($BB$3="暦月",'地密通所（1枚版）'!AX56/('地密通所（1枚版）'!$BB$8/7),""))</f>
        <v>0</v>
      </c>
      <c r="BA56" s="1266"/>
      <c r="BB56" s="1250"/>
      <c r="BC56" s="1251"/>
      <c r="BD56" s="1251"/>
      <c r="BE56" s="1251"/>
      <c r="BF56" s="1252"/>
    </row>
    <row r="57" spans="2:58" ht="20.25" customHeight="1">
      <c r="B57" s="1198">
        <f>B54+1</f>
        <v>12</v>
      </c>
      <c r="C57" s="1267"/>
      <c r="D57" s="1268"/>
      <c r="E57" s="1269"/>
      <c r="F57" s="254"/>
      <c r="G57" s="1276"/>
      <c r="H57" s="1278"/>
      <c r="I57" s="1214"/>
      <c r="J57" s="1214"/>
      <c r="K57" s="1215"/>
      <c r="L57" s="1279"/>
      <c r="M57" s="1280"/>
      <c r="N57" s="1280"/>
      <c r="O57" s="1281"/>
      <c r="P57" s="1285" t="s">
        <v>49</v>
      </c>
      <c r="Q57" s="1286"/>
      <c r="R57" s="1287"/>
      <c r="S57" s="243"/>
      <c r="T57" s="244"/>
      <c r="U57" s="244"/>
      <c r="V57" s="244"/>
      <c r="W57" s="244"/>
      <c r="X57" s="244"/>
      <c r="Y57" s="245"/>
      <c r="Z57" s="243"/>
      <c r="AA57" s="244"/>
      <c r="AB57" s="244"/>
      <c r="AC57" s="244"/>
      <c r="AD57" s="244"/>
      <c r="AE57" s="244"/>
      <c r="AF57" s="245"/>
      <c r="AG57" s="243"/>
      <c r="AH57" s="244"/>
      <c r="AI57" s="244"/>
      <c r="AJ57" s="244"/>
      <c r="AK57" s="244"/>
      <c r="AL57" s="244"/>
      <c r="AM57" s="245"/>
      <c r="AN57" s="243"/>
      <c r="AO57" s="244"/>
      <c r="AP57" s="244"/>
      <c r="AQ57" s="244"/>
      <c r="AR57" s="244"/>
      <c r="AS57" s="244"/>
      <c r="AT57" s="245"/>
      <c r="AU57" s="243"/>
      <c r="AV57" s="244"/>
      <c r="AW57" s="244"/>
      <c r="AX57" s="1288"/>
      <c r="AY57" s="1289"/>
      <c r="AZ57" s="1290"/>
      <c r="BA57" s="1291"/>
      <c r="BB57" s="1306"/>
      <c r="BC57" s="1280"/>
      <c r="BD57" s="1280"/>
      <c r="BE57" s="1280"/>
      <c r="BF57" s="1281"/>
    </row>
    <row r="58" spans="2:58" ht="20.25" customHeight="1">
      <c r="B58" s="1198"/>
      <c r="C58" s="1270"/>
      <c r="D58" s="1271"/>
      <c r="E58" s="1272"/>
      <c r="F58" s="246"/>
      <c r="G58" s="1209"/>
      <c r="H58" s="1213"/>
      <c r="I58" s="1214"/>
      <c r="J58" s="1214"/>
      <c r="K58" s="1215"/>
      <c r="L58" s="1219"/>
      <c r="M58" s="1220"/>
      <c r="N58" s="1220"/>
      <c r="O58" s="1221"/>
      <c r="P58" s="1253" t="s">
        <v>15</v>
      </c>
      <c r="Q58" s="1254"/>
      <c r="R58" s="1255"/>
      <c r="S58" s="247" t="str">
        <f>IF(S57="","",VLOOKUP(S57,'[1]シフト記号表（勤務時間帯）'!$C$6:$K$35,9,FALSE))</f>
        <v/>
      </c>
      <c r="T58" s="248" t="str">
        <f>IF(T57="","",VLOOKUP(T57,'[1]シフト記号表（勤務時間帯）'!$C$6:$K$35,9,FALSE))</f>
        <v/>
      </c>
      <c r="U58" s="248" t="str">
        <f>IF(U57="","",VLOOKUP(U57,'[1]シフト記号表（勤務時間帯）'!$C$6:$K$35,9,FALSE))</f>
        <v/>
      </c>
      <c r="V58" s="248" t="str">
        <f>IF(V57="","",VLOOKUP(V57,'[1]シフト記号表（勤務時間帯）'!$C$6:$K$35,9,FALSE))</f>
        <v/>
      </c>
      <c r="W58" s="248" t="str">
        <f>IF(W57="","",VLOOKUP(W57,'[1]シフト記号表（勤務時間帯）'!$C$6:$K$35,9,FALSE))</f>
        <v/>
      </c>
      <c r="X58" s="248" t="str">
        <f>IF(X57="","",VLOOKUP(X57,'[1]シフト記号表（勤務時間帯）'!$C$6:$K$35,9,FALSE))</f>
        <v/>
      </c>
      <c r="Y58" s="249" t="str">
        <f>IF(Y57="","",VLOOKUP(Y57,'[1]シフト記号表（勤務時間帯）'!$C$6:$K$35,9,FALSE))</f>
        <v/>
      </c>
      <c r="Z58" s="247" t="str">
        <f>IF(Z57="","",VLOOKUP(Z57,'[1]シフト記号表（勤務時間帯）'!$C$6:$K$35,9,FALSE))</f>
        <v/>
      </c>
      <c r="AA58" s="248" t="str">
        <f>IF(AA57="","",VLOOKUP(AA57,'[1]シフト記号表（勤務時間帯）'!$C$6:$K$35,9,FALSE))</f>
        <v/>
      </c>
      <c r="AB58" s="248" t="str">
        <f>IF(AB57="","",VLOOKUP(AB57,'[1]シフト記号表（勤務時間帯）'!$C$6:$K$35,9,FALSE))</f>
        <v/>
      </c>
      <c r="AC58" s="248" t="str">
        <f>IF(AC57="","",VLOOKUP(AC57,'[1]シフト記号表（勤務時間帯）'!$C$6:$K$35,9,FALSE))</f>
        <v/>
      </c>
      <c r="AD58" s="248" t="str">
        <f>IF(AD57="","",VLOOKUP(AD57,'[1]シフト記号表（勤務時間帯）'!$C$6:$K$35,9,FALSE))</f>
        <v/>
      </c>
      <c r="AE58" s="248" t="str">
        <f>IF(AE57="","",VLOOKUP(AE57,'[1]シフト記号表（勤務時間帯）'!$C$6:$K$35,9,FALSE))</f>
        <v/>
      </c>
      <c r="AF58" s="249" t="str">
        <f>IF(AF57="","",VLOOKUP(AF57,'[1]シフト記号表（勤務時間帯）'!$C$6:$K$35,9,FALSE))</f>
        <v/>
      </c>
      <c r="AG58" s="247" t="str">
        <f>IF(AG57="","",VLOOKUP(AG57,'[1]シフト記号表（勤務時間帯）'!$C$6:$K$35,9,FALSE))</f>
        <v/>
      </c>
      <c r="AH58" s="248" t="str">
        <f>IF(AH57="","",VLOOKUP(AH57,'[1]シフト記号表（勤務時間帯）'!$C$6:$K$35,9,FALSE))</f>
        <v/>
      </c>
      <c r="AI58" s="248" t="str">
        <f>IF(AI57="","",VLOOKUP(AI57,'[1]シフト記号表（勤務時間帯）'!$C$6:$K$35,9,FALSE))</f>
        <v/>
      </c>
      <c r="AJ58" s="248" t="str">
        <f>IF(AJ57="","",VLOOKUP(AJ57,'[1]シフト記号表（勤務時間帯）'!$C$6:$K$35,9,FALSE))</f>
        <v/>
      </c>
      <c r="AK58" s="248" t="str">
        <f>IF(AK57="","",VLOOKUP(AK57,'[1]シフト記号表（勤務時間帯）'!$C$6:$K$35,9,FALSE))</f>
        <v/>
      </c>
      <c r="AL58" s="248" t="str">
        <f>IF(AL57="","",VLOOKUP(AL57,'[1]シフト記号表（勤務時間帯）'!$C$6:$K$35,9,FALSE))</f>
        <v/>
      </c>
      <c r="AM58" s="249" t="str">
        <f>IF(AM57="","",VLOOKUP(AM57,'[1]シフト記号表（勤務時間帯）'!$C$6:$K$35,9,FALSE))</f>
        <v/>
      </c>
      <c r="AN58" s="247" t="str">
        <f>IF(AN57="","",VLOOKUP(AN57,'[1]シフト記号表（勤務時間帯）'!$C$6:$K$35,9,FALSE))</f>
        <v/>
      </c>
      <c r="AO58" s="248" t="str">
        <f>IF(AO57="","",VLOOKUP(AO57,'[1]シフト記号表（勤務時間帯）'!$C$6:$K$35,9,FALSE))</f>
        <v/>
      </c>
      <c r="AP58" s="248" t="str">
        <f>IF(AP57="","",VLOOKUP(AP57,'[1]シフト記号表（勤務時間帯）'!$C$6:$K$35,9,FALSE))</f>
        <v/>
      </c>
      <c r="AQ58" s="248" t="str">
        <f>IF(AQ57="","",VLOOKUP(AQ57,'[1]シフト記号表（勤務時間帯）'!$C$6:$K$35,9,FALSE))</f>
        <v/>
      </c>
      <c r="AR58" s="248" t="str">
        <f>IF(AR57="","",VLOOKUP(AR57,'[1]シフト記号表（勤務時間帯）'!$C$6:$K$35,9,FALSE))</f>
        <v/>
      </c>
      <c r="AS58" s="248" t="str">
        <f>IF(AS57="","",VLOOKUP(AS57,'[1]シフト記号表（勤務時間帯）'!$C$6:$K$35,9,FALSE))</f>
        <v/>
      </c>
      <c r="AT58" s="249" t="str">
        <f>IF(AT57="","",VLOOKUP(AT57,'[1]シフト記号表（勤務時間帯）'!$C$6:$K$35,9,FALSE))</f>
        <v/>
      </c>
      <c r="AU58" s="247" t="str">
        <f>IF(AU57="","",VLOOKUP(AU57,'[1]シフト記号表（勤務時間帯）'!$C$6:$K$35,9,FALSE))</f>
        <v/>
      </c>
      <c r="AV58" s="248" t="str">
        <f>IF(AV57="","",VLOOKUP(AV57,'[1]シフト記号表（勤務時間帯）'!$C$6:$K$35,9,FALSE))</f>
        <v/>
      </c>
      <c r="AW58" s="248" t="str">
        <f>IF(AW57="","",VLOOKUP(AW57,'[1]シフト記号表（勤務時間帯）'!$C$6:$K$35,9,FALSE))</f>
        <v/>
      </c>
      <c r="AX58" s="1256">
        <f>IF($BB$3="４週",SUM(S58:AT58),IF($BB$3="暦月",SUM(S58:AW58),""))</f>
        <v>0</v>
      </c>
      <c r="AY58" s="1257"/>
      <c r="AZ58" s="1258">
        <f>IF($BB$3="４週",AX58/4,IF($BB$3="暦月",'地密通所（1枚版）'!AX58/('地密通所（1枚版）'!$BB$8/7),""))</f>
        <v>0</v>
      </c>
      <c r="BA58" s="1259"/>
      <c r="BB58" s="1307"/>
      <c r="BC58" s="1220"/>
      <c r="BD58" s="1220"/>
      <c r="BE58" s="1220"/>
      <c r="BF58" s="1221"/>
    </row>
    <row r="59" spans="2:58" ht="20.25" customHeight="1">
      <c r="B59" s="1198"/>
      <c r="C59" s="1273"/>
      <c r="D59" s="1274"/>
      <c r="E59" s="1275"/>
      <c r="F59" s="246">
        <f>C57</f>
        <v>0</v>
      </c>
      <c r="G59" s="1277"/>
      <c r="H59" s="1213"/>
      <c r="I59" s="1214"/>
      <c r="J59" s="1214"/>
      <c r="K59" s="1215"/>
      <c r="L59" s="1282"/>
      <c r="M59" s="1283"/>
      <c r="N59" s="1283"/>
      <c r="O59" s="1284"/>
      <c r="P59" s="1260" t="s">
        <v>50</v>
      </c>
      <c r="Q59" s="1261"/>
      <c r="R59" s="1262"/>
      <c r="S59" s="251" t="str">
        <f>IF(S57="","",VLOOKUP(S57,'[1]シフト記号表（勤務時間帯）'!$C$6:$U$35,19,FALSE))</f>
        <v/>
      </c>
      <c r="T59" s="252" t="str">
        <f>IF(T57="","",VLOOKUP(T57,'[1]シフト記号表（勤務時間帯）'!$C$6:$U$35,19,FALSE))</f>
        <v/>
      </c>
      <c r="U59" s="252" t="str">
        <f>IF(U57="","",VLOOKUP(U57,'[1]シフト記号表（勤務時間帯）'!$C$6:$U$35,19,FALSE))</f>
        <v/>
      </c>
      <c r="V59" s="252" t="str">
        <f>IF(V57="","",VLOOKUP(V57,'[1]シフト記号表（勤務時間帯）'!$C$6:$U$35,19,FALSE))</f>
        <v/>
      </c>
      <c r="W59" s="252" t="str">
        <f>IF(W57="","",VLOOKUP(W57,'[1]シフト記号表（勤務時間帯）'!$C$6:$U$35,19,FALSE))</f>
        <v/>
      </c>
      <c r="X59" s="252" t="str">
        <f>IF(X57="","",VLOOKUP(X57,'[1]シフト記号表（勤務時間帯）'!$C$6:$U$35,19,FALSE))</f>
        <v/>
      </c>
      <c r="Y59" s="253" t="str">
        <f>IF(Y57="","",VLOOKUP(Y57,'[1]シフト記号表（勤務時間帯）'!$C$6:$U$35,19,FALSE))</f>
        <v/>
      </c>
      <c r="Z59" s="251" t="str">
        <f>IF(Z57="","",VLOOKUP(Z57,'[1]シフト記号表（勤務時間帯）'!$C$6:$U$35,19,FALSE))</f>
        <v/>
      </c>
      <c r="AA59" s="252" t="str">
        <f>IF(AA57="","",VLOOKUP(AA57,'[1]シフト記号表（勤務時間帯）'!$C$6:$U$35,19,FALSE))</f>
        <v/>
      </c>
      <c r="AB59" s="252" t="str">
        <f>IF(AB57="","",VLOOKUP(AB57,'[1]シフト記号表（勤務時間帯）'!$C$6:$U$35,19,FALSE))</f>
        <v/>
      </c>
      <c r="AC59" s="252" t="str">
        <f>IF(AC57="","",VLOOKUP(AC57,'[1]シフト記号表（勤務時間帯）'!$C$6:$U$35,19,FALSE))</f>
        <v/>
      </c>
      <c r="AD59" s="252" t="str">
        <f>IF(AD57="","",VLOOKUP(AD57,'[1]シフト記号表（勤務時間帯）'!$C$6:$U$35,19,FALSE))</f>
        <v/>
      </c>
      <c r="AE59" s="252" t="str">
        <f>IF(AE57="","",VLOOKUP(AE57,'[1]シフト記号表（勤務時間帯）'!$C$6:$U$35,19,FALSE))</f>
        <v/>
      </c>
      <c r="AF59" s="253" t="str">
        <f>IF(AF57="","",VLOOKUP(AF57,'[1]シフト記号表（勤務時間帯）'!$C$6:$U$35,19,FALSE))</f>
        <v/>
      </c>
      <c r="AG59" s="251" t="str">
        <f>IF(AG57="","",VLOOKUP(AG57,'[1]シフト記号表（勤務時間帯）'!$C$6:$U$35,19,FALSE))</f>
        <v/>
      </c>
      <c r="AH59" s="252" t="str">
        <f>IF(AH57="","",VLOOKUP(AH57,'[1]シフト記号表（勤務時間帯）'!$C$6:$U$35,19,FALSE))</f>
        <v/>
      </c>
      <c r="AI59" s="252" t="str">
        <f>IF(AI57="","",VLOOKUP(AI57,'[1]シフト記号表（勤務時間帯）'!$C$6:$U$35,19,FALSE))</f>
        <v/>
      </c>
      <c r="AJ59" s="252" t="str">
        <f>IF(AJ57="","",VLOOKUP(AJ57,'[1]シフト記号表（勤務時間帯）'!$C$6:$U$35,19,FALSE))</f>
        <v/>
      </c>
      <c r="AK59" s="252" t="str">
        <f>IF(AK57="","",VLOOKUP(AK57,'[1]シフト記号表（勤務時間帯）'!$C$6:$U$35,19,FALSE))</f>
        <v/>
      </c>
      <c r="AL59" s="252" t="str">
        <f>IF(AL57="","",VLOOKUP(AL57,'[1]シフト記号表（勤務時間帯）'!$C$6:$U$35,19,FALSE))</f>
        <v/>
      </c>
      <c r="AM59" s="253" t="str">
        <f>IF(AM57="","",VLOOKUP(AM57,'[1]シフト記号表（勤務時間帯）'!$C$6:$U$35,19,FALSE))</f>
        <v/>
      </c>
      <c r="AN59" s="251" t="str">
        <f>IF(AN57="","",VLOOKUP(AN57,'[1]シフト記号表（勤務時間帯）'!$C$6:$U$35,19,FALSE))</f>
        <v/>
      </c>
      <c r="AO59" s="252" t="str">
        <f>IF(AO57="","",VLOOKUP(AO57,'[1]シフト記号表（勤務時間帯）'!$C$6:$U$35,19,FALSE))</f>
        <v/>
      </c>
      <c r="AP59" s="252" t="str">
        <f>IF(AP57="","",VLOOKUP(AP57,'[1]シフト記号表（勤務時間帯）'!$C$6:$U$35,19,FALSE))</f>
        <v/>
      </c>
      <c r="AQ59" s="252" t="str">
        <f>IF(AQ57="","",VLOOKUP(AQ57,'[1]シフト記号表（勤務時間帯）'!$C$6:$U$35,19,FALSE))</f>
        <v/>
      </c>
      <c r="AR59" s="252" t="str">
        <f>IF(AR57="","",VLOOKUP(AR57,'[1]シフト記号表（勤務時間帯）'!$C$6:$U$35,19,FALSE))</f>
        <v/>
      </c>
      <c r="AS59" s="252" t="str">
        <f>IF(AS57="","",VLOOKUP(AS57,'[1]シフト記号表（勤務時間帯）'!$C$6:$U$35,19,FALSE))</f>
        <v/>
      </c>
      <c r="AT59" s="253" t="str">
        <f>IF(AT57="","",VLOOKUP(AT57,'[1]シフト記号表（勤務時間帯）'!$C$6:$U$35,19,FALSE))</f>
        <v/>
      </c>
      <c r="AU59" s="251" t="str">
        <f>IF(AU57="","",VLOOKUP(AU57,'[1]シフト記号表（勤務時間帯）'!$C$6:$U$35,19,FALSE))</f>
        <v/>
      </c>
      <c r="AV59" s="252" t="str">
        <f>IF(AV57="","",VLOOKUP(AV57,'[1]シフト記号表（勤務時間帯）'!$C$6:$U$35,19,FALSE))</f>
        <v/>
      </c>
      <c r="AW59" s="252" t="str">
        <f>IF(AW57="","",VLOOKUP(AW57,'[1]シフト記号表（勤務時間帯）'!$C$6:$U$35,19,FALSE))</f>
        <v/>
      </c>
      <c r="AX59" s="1263">
        <f>IF($BB$3="４週",SUM(S59:AT59),IF($BB$3="暦月",SUM(S59:AW59),""))</f>
        <v>0</v>
      </c>
      <c r="AY59" s="1264"/>
      <c r="AZ59" s="1265">
        <f>IF($BB$3="４週",AX59/4,IF($BB$3="暦月",'地密通所（1枚版）'!AX59/('地密通所（1枚版）'!$BB$8/7),""))</f>
        <v>0</v>
      </c>
      <c r="BA59" s="1266"/>
      <c r="BB59" s="1308"/>
      <c r="BC59" s="1283"/>
      <c r="BD59" s="1283"/>
      <c r="BE59" s="1283"/>
      <c r="BF59" s="1284"/>
    </row>
    <row r="60" spans="2:58" ht="20.25" customHeight="1">
      <c r="B60" s="1198">
        <f>B57+1</f>
        <v>13</v>
      </c>
      <c r="C60" s="1267"/>
      <c r="D60" s="1268"/>
      <c r="E60" s="1269"/>
      <c r="F60" s="254"/>
      <c r="G60" s="1276"/>
      <c r="H60" s="1278"/>
      <c r="I60" s="1214"/>
      <c r="J60" s="1214"/>
      <c r="K60" s="1215"/>
      <c r="L60" s="1279"/>
      <c r="M60" s="1280"/>
      <c r="N60" s="1280"/>
      <c r="O60" s="1281"/>
      <c r="P60" s="1285" t="s">
        <v>49</v>
      </c>
      <c r="Q60" s="1286"/>
      <c r="R60" s="1287"/>
      <c r="S60" s="243"/>
      <c r="T60" s="244"/>
      <c r="U60" s="244"/>
      <c r="V60" s="244"/>
      <c r="W60" s="244"/>
      <c r="X60" s="244"/>
      <c r="Y60" s="245"/>
      <c r="Z60" s="243"/>
      <c r="AA60" s="244"/>
      <c r="AB60" s="244"/>
      <c r="AC60" s="244"/>
      <c r="AD60" s="244"/>
      <c r="AE60" s="244"/>
      <c r="AF60" s="245"/>
      <c r="AG60" s="243"/>
      <c r="AH60" s="244"/>
      <c r="AI60" s="244"/>
      <c r="AJ60" s="244"/>
      <c r="AK60" s="244"/>
      <c r="AL60" s="244"/>
      <c r="AM60" s="245"/>
      <c r="AN60" s="243"/>
      <c r="AO60" s="244"/>
      <c r="AP60" s="244"/>
      <c r="AQ60" s="244"/>
      <c r="AR60" s="244"/>
      <c r="AS60" s="244"/>
      <c r="AT60" s="245"/>
      <c r="AU60" s="243"/>
      <c r="AV60" s="244"/>
      <c r="AW60" s="244"/>
      <c r="AX60" s="1288"/>
      <c r="AY60" s="1289"/>
      <c r="AZ60" s="1290"/>
      <c r="BA60" s="1291"/>
      <c r="BB60" s="1306"/>
      <c r="BC60" s="1280"/>
      <c r="BD60" s="1280"/>
      <c r="BE60" s="1280"/>
      <c r="BF60" s="1281"/>
    </row>
    <row r="61" spans="2:58" ht="20.25" customHeight="1">
      <c r="B61" s="1198"/>
      <c r="C61" s="1270"/>
      <c r="D61" s="1271"/>
      <c r="E61" s="1272"/>
      <c r="F61" s="246"/>
      <c r="G61" s="1209"/>
      <c r="H61" s="1213"/>
      <c r="I61" s="1214"/>
      <c r="J61" s="1214"/>
      <c r="K61" s="1215"/>
      <c r="L61" s="1219"/>
      <c r="M61" s="1220"/>
      <c r="N61" s="1220"/>
      <c r="O61" s="1221"/>
      <c r="P61" s="1253" t="s">
        <v>15</v>
      </c>
      <c r="Q61" s="1254"/>
      <c r="R61" s="1255"/>
      <c r="S61" s="247" t="str">
        <f>IF(S60="","",VLOOKUP(S60,'[1]シフト記号表（勤務時間帯）'!$C$6:$K$35,9,FALSE))</f>
        <v/>
      </c>
      <c r="T61" s="248" t="str">
        <f>IF(T60="","",VLOOKUP(T60,'[1]シフト記号表（勤務時間帯）'!$C$6:$K$35,9,FALSE))</f>
        <v/>
      </c>
      <c r="U61" s="248" t="str">
        <f>IF(U60="","",VLOOKUP(U60,'[1]シフト記号表（勤務時間帯）'!$C$6:$K$35,9,FALSE))</f>
        <v/>
      </c>
      <c r="V61" s="248" t="str">
        <f>IF(V60="","",VLOOKUP(V60,'[1]シフト記号表（勤務時間帯）'!$C$6:$K$35,9,FALSE))</f>
        <v/>
      </c>
      <c r="W61" s="248" t="str">
        <f>IF(W60="","",VLOOKUP(W60,'[1]シフト記号表（勤務時間帯）'!$C$6:$K$35,9,FALSE))</f>
        <v/>
      </c>
      <c r="X61" s="248" t="str">
        <f>IF(X60="","",VLOOKUP(X60,'[1]シフト記号表（勤務時間帯）'!$C$6:$K$35,9,FALSE))</f>
        <v/>
      </c>
      <c r="Y61" s="249" t="str">
        <f>IF(Y60="","",VLOOKUP(Y60,'[1]シフト記号表（勤務時間帯）'!$C$6:$K$35,9,FALSE))</f>
        <v/>
      </c>
      <c r="Z61" s="247" t="str">
        <f>IF(Z60="","",VLOOKUP(Z60,'[1]シフト記号表（勤務時間帯）'!$C$6:$K$35,9,FALSE))</f>
        <v/>
      </c>
      <c r="AA61" s="248" t="str">
        <f>IF(AA60="","",VLOOKUP(AA60,'[1]シフト記号表（勤務時間帯）'!$C$6:$K$35,9,FALSE))</f>
        <v/>
      </c>
      <c r="AB61" s="248" t="str">
        <f>IF(AB60="","",VLOOKUP(AB60,'[1]シフト記号表（勤務時間帯）'!$C$6:$K$35,9,FALSE))</f>
        <v/>
      </c>
      <c r="AC61" s="248" t="str">
        <f>IF(AC60="","",VLOOKUP(AC60,'[1]シフト記号表（勤務時間帯）'!$C$6:$K$35,9,FALSE))</f>
        <v/>
      </c>
      <c r="AD61" s="248" t="str">
        <f>IF(AD60="","",VLOOKUP(AD60,'[1]シフト記号表（勤務時間帯）'!$C$6:$K$35,9,FALSE))</f>
        <v/>
      </c>
      <c r="AE61" s="248" t="str">
        <f>IF(AE60="","",VLOOKUP(AE60,'[1]シフト記号表（勤務時間帯）'!$C$6:$K$35,9,FALSE))</f>
        <v/>
      </c>
      <c r="AF61" s="249" t="str">
        <f>IF(AF60="","",VLOOKUP(AF60,'[1]シフト記号表（勤務時間帯）'!$C$6:$K$35,9,FALSE))</f>
        <v/>
      </c>
      <c r="AG61" s="247" t="str">
        <f>IF(AG60="","",VLOOKUP(AG60,'[1]シフト記号表（勤務時間帯）'!$C$6:$K$35,9,FALSE))</f>
        <v/>
      </c>
      <c r="AH61" s="248" t="str">
        <f>IF(AH60="","",VLOOKUP(AH60,'[1]シフト記号表（勤務時間帯）'!$C$6:$K$35,9,FALSE))</f>
        <v/>
      </c>
      <c r="AI61" s="248" t="str">
        <f>IF(AI60="","",VLOOKUP(AI60,'[1]シフト記号表（勤務時間帯）'!$C$6:$K$35,9,FALSE))</f>
        <v/>
      </c>
      <c r="AJ61" s="248" t="str">
        <f>IF(AJ60="","",VLOOKUP(AJ60,'[1]シフト記号表（勤務時間帯）'!$C$6:$K$35,9,FALSE))</f>
        <v/>
      </c>
      <c r="AK61" s="248" t="str">
        <f>IF(AK60="","",VLOOKUP(AK60,'[1]シフト記号表（勤務時間帯）'!$C$6:$K$35,9,FALSE))</f>
        <v/>
      </c>
      <c r="AL61" s="248" t="str">
        <f>IF(AL60="","",VLOOKUP(AL60,'[1]シフト記号表（勤務時間帯）'!$C$6:$K$35,9,FALSE))</f>
        <v/>
      </c>
      <c r="AM61" s="249" t="str">
        <f>IF(AM60="","",VLOOKUP(AM60,'[1]シフト記号表（勤務時間帯）'!$C$6:$K$35,9,FALSE))</f>
        <v/>
      </c>
      <c r="AN61" s="247" t="str">
        <f>IF(AN60="","",VLOOKUP(AN60,'[1]シフト記号表（勤務時間帯）'!$C$6:$K$35,9,FALSE))</f>
        <v/>
      </c>
      <c r="AO61" s="248" t="str">
        <f>IF(AO60="","",VLOOKUP(AO60,'[1]シフト記号表（勤務時間帯）'!$C$6:$K$35,9,FALSE))</f>
        <v/>
      </c>
      <c r="AP61" s="248" t="str">
        <f>IF(AP60="","",VLOOKUP(AP60,'[1]シフト記号表（勤務時間帯）'!$C$6:$K$35,9,FALSE))</f>
        <v/>
      </c>
      <c r="AQ61" s="248" t="str">
        <f>IF(AQ60="","",VLOOKUP(AQ60,'[1]シフト記号表（勤務時間帯）'!$C$6:$K$35,9,FALSE))</f>
        <v/>
      </c>
      <c r="AR61" s="248" t="str">
        <f>IF(AR60="","",VLOOKUP(AR60,'[1]シフト記号表（勤務時間帯）'!$C$6:$K$35,9,FALSE))</f>
        <v/>
      </c>
      <c r="AS61" s="248" t="str">
        <f>IF(AS60="","",VLOOKUP(AS60,'[1]シフト記号表（勤務時間帯）'!$C$6:$K$35,9,FALSE))</f>
        <v/>
      </c>
      <c r="AT61" s="249" t="str">
        <f>IF(AT60="","",VLOOKUP(AT60,'[1]シフト記号表（勤務時間帯）'!$C$6:$K$35,9,FALSE))</f>
        <v/>
      </c>
      <c r="AU61" s="247" t="str">
        <f>IF(AU60="","",VLOOKUP(AU60,'[1]シフト記号表（勤務時間帯）'!$C$6:$K$35,9,FALSE))</f>
        <v/>
      </c>
      <c r="AV61" s="248" t="str">
        <f>IF(AV60="","",VLOOKUP(AV60,'[1]シフト記号表（勤務時間帯）'!$C$6:$K$35,9,FALSE))</f>
        <v/>
      </c>
      <c r="AW61" s="248" t="str">
        <f>IF(AW60="","",VLOOKUP(AW60,'[1]シフト記号表（勤務時間帯）'!$C$6:$K$35,9,FALSE))</f>
        <v/>
      </c>
      <c r="AX61" s="1256">
        <f>IF($BB$3="４週",SUM(S61:AT61),IF($BB$3="暦月",SUM(S61:AW61),""))</f>
        <v>0</v>
      </c>
      <c r="AY61" s="1257"/>
      <c r="AZ61" s="1258">
        <f>IF($BB$3="４週",AX61/4,IF($BB$3="暦月",'地密通所（1枚版）'!AX61/('地密通所（1枚版）'!$BB$8/7),""))</f>
        <v>0</v>
      </c>
      <c r="BA61" s="1259"/>
      <c r="BB61" s="1307"/>
      <c r="BC61" s="1220"/>
      <c r="BD61" s="1220"/>
      <c r="BE61" s="1220"/>
      <c r="BF61" s="1221"/>
    </row>
    <row r="62" spans="2:58" ht="20.25" customHeight="1" thickBot="1">
      <c r="B62" s="1298"/>
      <c r="C62" s="1273"/>
      <c r="D62" s="1274"/>
      <c r="E62" s="1275"/>
      <c r="F62" s="255"/>
      <c r="G62" s="1299"/>
      <c r="H62" s="1300"/>
      <c r="I62" s="1301"/>
      <c r="J62" s="1301"/>
      <c r="K62" s="1302"/>
      <c r="L62" s="1303"/>
      <c r="M62" s="1304"/>
      <c r="N62" s="1304"/>
      <c r="O62" s="1305"/>
      <c r="P62" s="1310" t="s">
        <v>50</v>
      </c>
      <c r="Q62" s="1311"/>
      <c r="R62" s="1312"/>
      <c r="S62" s="251" t="str">
        <f>IF(S60="","",VLOOKUP(S60,'[1]シフト記号表（勤務時間帯）'!$C$6:$U$35,19,FALSE))</f>
        <v/>
      </c>
      <c r="T62" s="252" t="str">
        <f>IF(T60="","",VLOOKUP(T60,'[1]シフト記号表（勤務時間帯）'!$C$6:$U$35,19,FALSE))</f>
        <v/>
      </c>
      <c r="U62" s="252" t="str">
        <f>IF(U60="","",VLOOKUP(U60,'[1]シフト記号表（勤務時間帯）'!$C$6:$U$35,19,FALSE))</f>
        <v/>
      </c>
      <c r="V62" s="252" t="str">
        <f>IF(V60="","",VLOOKUP(V60,'[1]シフト記号表（勤務時間帯）'!$C$6:$U$35,19,FALSE))</f>
        <v/>
      </c>
      <c r="W62" s="252" t="str">
        <f>IF(W60="","",VLOOKUP(W60,'[1]シフト記号表（勤務時間帯）'!$C$6:$U$35,19,FALSE))</f>
        <v/>
      </c>
      <c r="X62" s="252" t="str">
        <f>IF(X60="","",VLOOKUP(X60,'[1]シフト記号表（勤務時間帯）'!$C$6:$U$35,19,FALSE))</f>
        <v/>
      </c>
      <c r="Y62" s="253" t="str">
        <f>IF(Y60="","",VLOOKUP(Y60,'[1]シフト記号表（勤務時間帯）'!$C$6:$U$35,19,FALSE))</f>
        <v/>
      </c>
      <c r="Z62" s="251" t="str">
        <f>IF(Z60="","",VLOOKUP(Z60,'[1]シフト記号表（勤務時間帯）'!$C$6:$U$35,19,FALSE))</f>
        <v/>
      </c>
      <c r="AA62" s="252" t="str">
        <f>IF(AA60="","",VLOOKUP(AA60,'[1]シフト記号表（勤務時間帯）'!$C$6:$U$35,19,FALSE))</f>
        <v/>
      </c>
      <c r="AB62" s="252" t="str">
        <f>IF(AB60="","",VLOOKUP(AB60,'[1]シフト記号表（勤務時間帯）'!$C$6:$U$35,19,FALSE))</f>
        <v/>
      </c>
      <c r="AC62" s="252" t="str">
        <f>IF(AC60="","",VLOOKUP(AC60,'[1]シフト記号表（勤務時間帯）'!$C$6:$U$35,19,FALSE))</f>
        <v/>
      </c>
      <c r="AD62" s="252" t="str">
        <f>IF(AD60="","",VLOOKUP(AD60,'[1]シフト記号表（勤務時間帯）'!$C$6:$U$35,19,FALSE))</f>
        <v/>
      </c>
      <c r="AE62" s="252" t="str">
        <f>IF(AE60="","",VLOOKUP(AE60,'[1]シフト記号表（勤務時間帯）'!$C$6:$U$35,19,FALSE))</f>
        <v/>
      </c>
      <c r="AF62" s="253" t="str">
        <f>IF(AF60="","",VLOOKUP(AF60,'[1]シフト記号表（勤務時間帯）'!$C$6:$U$35,19,FALSE))</f>
        <v/>
      </c>
      <c r="AG62" s="251" t="str">
        <f>IF(AG60="","",VLOOKUP(AG60,'[1]シフト記号表（勤務時間帯）'!$C$6:$U$35,19,FALSE))</f>
        <v/>
      </c>
      <c r="AH62" s="252" t="str">
        <f>IF(AH60="","",VLOOKUP(AH60,'[1]シフト記号表（勤務時間帯）'!$C$6:$U$35,19,FALSE))</f>
        <v/>
      </c>
      <c r="AI62" s="252" t="str">
        <f>IF(AI60="","",VLOOKUP(AI60,'[1]シフト記号表（勤務時間帯）'!$C$6:$U$35,19,FALSE))</f>
        <v/>
      </c>
      <c r="AJ62" s="252" t="str">
        <f>IF(AJ60="","",VLOOKUP(AJ60,'[1]シフト記号表（勤務時間帯）'!$C$6:$U$35,19,FALSE))</f>
        <v/>
      </c>
      <c r="AK62" s="252" t="str">
        <f>IF(AK60="","",VLOOKUP(AK60,'[1]シフト記号表（勤務時間帯）'!$C$6:$U$35,19,FALSE))</f>
        <v/>
      </c>
      <c r="AL62" s="252" t="str">
        <f>IF(AL60="","",VLOOKUP(AL60,'[1]シフト記号表（勤務時間帯）'!$C$6:$U$35,19,FALSE))</f>
        <v/>
      </c>
      <c r="AM62" s="253" t="str">
        <f>IF(AM60="","",VLOOKUP(AM60,'[1]シフト記号表（勤務時間帯）'!$C$6:$U$35,19,FALSE))</f>
        <v/>
      </c>
      <c r="AN62" s="251" t="str">
        <f>IF(AN60="","",VLOOKUP(AN60,'[1]シフト記号表（勤務時間帯）'!$C$6:$U$35,19,FALSE))</f>
        <v/>
      </c>
      <c r="AO62" s="252" t="str">
        <f>IF(AO60="","",VLOOKUP(AO60,'[1]シフト記号表（勤務時間帯）'!$C$6:$U$35,19,FALSE))</f>
        <v/>
      </c>
      <c r="AP62" s="252" t="str">
        <f>IF(AP60="","",VLOOKUP(AP60,'[1]シフト記号表（勤務時間帯）'!$C$6:$U$35,19,FALSE))</f>
        <v/>
      </c>
      <c r="AQ62" s="252" t="str">
        <f>IF(AQ60="","",VLOOKUP(AQ60,'[1]シフト記号表（勤務時間帯）'!$C$6:$U$35,19,FALSE))</f>
        <v/>
      </c>
      <c r="AR62" s="252" t="str">
        <f>IF(AR60="","",VLOOKUP(AR60,'[1]シフト記号表（勤務時間帯）'!$C$6:$U$35,19,FALSE))</f>
        <v/>
      </c>
      <c r="AS62" s="252" t="str">
        <f>IF(AS60="","",VLOOKUP(AS60,'[1]シフト記号表（勤務時間帯）'!$C$6:$U$35,19,FALSE))</f>
        <v/>
      </c>
      <c r="AT62" s="253" t="str">
        <f>IF(AT60="","",VLOOKUP(AT60,'[1]シフト記号表（勤務時間帯）'!$C$6:$U$35,19,FALSE))</f>
        <v/>
      </c>
      <c r="AU62" s="251" t="str">
        <f>IF(AU60="","",VLOOKUP(AU60,'[1]シフト記号表（勤務時間帯）'!$C$6:$U$35,19,FALSE))</f>
        <v/>
      </c>
      <c r="AV62" s="252" t="str">
        <f>IF(AV60="","",VLOOKUP(AV60,'[1]シフト記号表（勤務時間帯）'!$C$6:$U$35,19,FALSE))</f>
        <v/>
      </c>
      <c r="AW62" s="252" t="str">
        <f>IF(AW60="","",VLOOKUP(AW60,'[1]シフト記号表（勤務時間帯）'!$C$6:$U$35,19,FALSE))</f>
        <v/>
      </c>
      <c r="AX62" s="1263">
        <f>IF($BB$3="４週",SUM(S62:AT62),IF($BB$3="暦月",SUM(S62:AW62),""))</f>
        <v>0</v>
      </c>
      <c r="AY62" s="1264"/>
      <c r="AZ62" s="1265">
        <f>IF($BB$3="４週",AX62/4,IF($BB$3="暦月",'地密通所（1枚版）'!AX62/('地密通所（1枚版）'!$BB$8/7),""))</f>
        <v>0</v>
      </c>
      <c r="BA62" s="1266"/>
      <c r="BB62" s="1309"/>
      <c r="BC62" s="1304"/>
      <c r="BD62" s="1304"/>
      <c r="BE62" s="1304"/>
      <c r="BF62" s="1305"/>
    </row>
    <row r="63" spans="2:58" s="41" customFormat="1" ht="6" customHeight="1" thickBot="1">
      <c r="B63" s="82"/>
      <c r="C63" s="80"/>
      <c r="D63" s="80"/>
      <c r="E63" s="80"/>
      <c r="F63" s="67"/>
      <c r="G63" s="67"/>
      <c r="H63" s="68"/>
      <c r="I63" s="68"/>
      <c r="J63" s="68"/>
      <c r="K63" s="68"/>
      <c r="L63" s="67"/>
      <c r="M63" s="67"/>
      <c r="N63" s="67"/>
      <c r="O63" s="67"/>
      <c r="P63" s="69"/>
      <c r="Q63" s="69"/>
      <c r="R63" s="69"/>
      <c r="S63" s="68"/>
      <c r="T63" s="68"/>
      <c r="U63" s="68"/>
      <c r="V63" s="68"/>
      <c r="W63" s="68"/>
      <c r="X63" s="68"/>
      <c r="Y63" s="68"/>
      <c r="Z63" s="68"/>
      <c r="AA63" s="68"/>
      <c r="AB63" s="68"/>
      <c r="AC63" s="68"/>
      <c r="AD63" s="68"/>
      <c r="AE63" s="68"/>
      <c r="AF63" s="68"/>
      <c r="AG63" s="68"/>
      <c r="AH63" s="68"/>
      <c r="AI63" s="68"/>
      <c r="AJ63" s="68"/>
      <c r="AK63" s="68"/>
      <c r="AL63" s="68"/>
      <c r="AM63" s="68"/>
      <c r="AN63" s="68"/>
      <c r="AO63" s="68"/>
      <c r="AP63" s="68"/>
      <c r="AQ63" s="68"/>
      <c r="AR63" s="68"/>
      <c r="AS63" s="68"/>
      <c r="AT63" s="68"/>
      <c r="AU63" s="68"/>
      <c r="AV63" s="68"/>
      <c r="AW63" s="68"/>
      <c r="AX63" s="70"/>
      <c r="AY63" s="70"/>
      <c r="AZ63" s="70"/>
      <c r="BA63" s="70"/>
      <c r="BB63" s="67"/>
      <c r="BC63" s="67"/>
      <c r="BD63" s="67"/>
      <c r="BE63" s="67"/>
      <c r="BF63" s="71"/>
    </row>
    <row r="64" spans="2:58" ht="20.100000000000001" customHeight="1">
      <c r="B64" s="256"/>
      <c r="C64" s="257"/>
      <c r="D64" s="257"/>
      <c r="E64" s="257"/>
      <c r="F64" s="258"/>
      <c r="G64" s="1315" t="s">
        <v>699</v>
      </c>
      <c r="H64" s="1315"/>
      <c r="I64" s="1315"/>
      <c r="J64" s="1315"/>
      <c r="K64" s="1316"/>
      <c r="L64" s="259"/>
      <c r="M64" s="1321" t="s">
        <v>64</v>
      </c>
      <c r="N64" s="1322"/>
      <c r="O64" s="1322"/>
      <c r="P64" s="1322"/>
      <c r="Q64" s="1322"/>
      <c r="R64" s="1323"/>
      <c r="S64" s="260" t="str">
        <f t="shared" ref="S64:AH66" si="1">IF(SUMIF($F$24:$F$62, $M64, S$24:S$62)=0,"",SUMIF($F$24:$F$62, $M64, S$24:S$62))</f>
        <v/>
      </c>
      <c r="T64" s="261" t="str">
        <f t="shared" si="1"/>
        <v/>
      </c>
      <c r="U64" s="261" t="str">
        <f t="shared" si="1"/>
        <v/>
      </c>
      <c r="V64" s="261" t="str">
        <f t="shared" si="1"/>
        <v/>
      </c>
      <c r="W64" s="261" t="str">
        <f t="shared" si="1"/>
        <v/>
      </c>
      <c r="X64" s="261" t="str">
        <f t="shared" si="1"/>
        <v/>
      </c>
      <c r="Y64" s="262" t="str">
        <f t="shared" si="1"/>
        <v/>
      </c>
      <c r="Z64" s="260" t="str">
        <f t="shared" si="1"/>
        <v/>
      </c>
      <c r="AA64" s="261" t="str">
        <f t="shared" si="1"/>
        <v/>
      </c>
      <c r="AB64" s="261" t="str">
        <f t="shared" si="1"/>
        <v/>
      </c>
      <c r="AC64" s="261" t="str">
        <f t="shared" si="1"/>
        <v/>
      </c>
      <c r="AD64" s="261" t="str">
        <f t="shared" si="1"/>
        <v/>
      </c>
      <c r="AE64" s="261" t="str">
        <f t="shared" si="1"/>
        <v/>
      </c>
      <c r="AF64" s="262" t="str">
        <f t="shared" si="1"/>
        <v/>
      </c>
      <c r="AG64" s="260" t="str">
        <f t="shared" si="1"/>
        <v/>
      </c>
      <c r="AH64" s="261" t="str">
        <f t="shared" si="1"/>
        <v/>
      </c>
      <c r="AI64" s="261" t="str">
        <f t="shared" ref="AI64:AW66" si="2">IF(SUMIF($F$24:$F$62, $M64, AI$24:AI$62)=0,"",SUMIF($F$24:$F$62, $M64, AI$24:AI$62))</f>
        <v/>
      </c>
      <c r="AJ64" s="261" t="str">
        <f t="shared" si="2"/>
        <v/>
      </c>
      <c r="AK64" s="261" t="str">
        <f t="shared" si="2"/>
        <v/>
      </c>
      <c r="AL64" s="261" t="str">
        <f t="shared" si="2"/>
        <v/>
      </c>
      <c r="AM64" s="262" t="str">
        <f t="shared" si="2"/>
        <v/>
      </c>
      <c r="AN64" s="260" t="str">
        <f t="shared" si="2"/>
        <v/>
      </c>
      <c r="AO64" s="261" t="str">
        <f t="shared" si="2"/>
        <v/>
      </c>
      <c r="AP64" s="261" t="str">
        <f t="shared" si="2"/>
        <v/>
      </c>
      <c r="AQ64" s="261" t="str">
        <f t="shared" si="2"/>
        <v/>
      </c>
      <c r="AR64" s="261" t="str">
        <f t="shared" si="2"/>
        <v/>
      </c>
      <c r="AS64" s="261" t="str">
        <f t="shared" si="2"/>
        <v/>
      </c>
      <c r="AT64" s="262" t="str">
        <f t="shared" si="2"/>
        <v/>
      </c>
      <c r="AU64" s="260" t="str">
        <f t="shared" si="2"/>
        <v/>
      </c>
      <c r="AV64" s="261" t="str">
        <f t="shared" si="2"/>
        <v/>
      </c>
      <c r="AW64" s="261" t="str">
        <f t="shared" si="2"/>
        <v/>
      </c>
      <c r="AX64" s="1324" t="str">
        <f>IF(SUMIF($F$24:$F$62, $M64, AX$24:AX$62)=0,"",SUMIF($F$24:$F$62, $M64, AX$24:AX$62))</f>
        <v/>
      </c>
      <c r="AY64" s="1325"/>
      <c r="AZ64" s="1326" t="str">
        <f>IF(AX64="","",IF($BB$3="４週",AX64/4,IF($BB$3="暦月",AX64/($BB$8/7),"")))</f>
        <v/>
      </c>
      <c r="BA64" s="1327"/>
      <c r="BB64" s="1328"/>
      <c r="BC64" s="1329"/>
      <c r="BD64" s="1329"/>
      <c r="BE64" s="1329"/>
      <c r="BF64" s="1330"/>
    </row>
    <row r="65" spans="2:73" ht="20.25" customHeight="1">
      <c r="B65" s="263"/>
      <c r="C65" s="3"/>
      <c r="D65" s="3"/>
      <c r="E65" s="3"/>
      <c r="F65" s="264"/>
      <c r="G65" s="1317"/>
      <c r="H65" s="1317"/>
      <c r="I65" s="1317"/>
      <c r="J65" s="1317"/>
      <c r="K65" s="1318"/>
      <c r="L65" s="265"/>
      <c r="M65" s="1337" t="s">
        <v>5</v>
      </c>
      <c r="N65" s="1338"/>
      <c r="O65" s="1338"/>
      <c r="P65" s="1338"/>
      <c r="Q65" s="1338"/>
      <c r="R65" s="1339"/>
      <c r="S65" s="260" t="str">
        <f t="shared" si="1"/>
        <v/>
      </c>
      <c r="T65" s="261" t="str">
        <f t="shared" si="1"/>
        <v/>
      </c>
      <c r="U65" s="261" t="str">
        <f>IF(SUMIF($F$24:$F$62, $M65, U$24:U$62)=0,"",SUMIF($F$24:$F$62, $M65, U$24:U$62))</f>
        <v/>
      </c>
      <c r="V65" s="261" t="str">
        <f t="shared" si="1"/>
        <v/>
      </c>
      <c r="W65" s="261" t="str">
        <f t="shared" si="1"/>
        <v/>
      </c>
      <c r="X65" s="261" t="str">
        <f t="shared" si="1"/>
        <v/>
      </c>
      <c r="Y65" s="262" t="str">
        <f t="shared" si="1"/>
        <v/>
      </c>
      <c r="Z65" s="260" t="str">
        <f t="shared" si="1"/>
        <v/>
      </c>
      <c r="AA65" s="261" t="str">
        <f t="shared" si="1"/>
        <v/>
      </c>
      <c r="AB65" s="261" t="str">
        <f t="shared" si="1"/>
        <v/>
      </c>
      <c r="AC65" s="261" t="str">
        <f t="shared" si="1"/>
        <v/>
      </c>
      <c r="AD65" s="261" t="str">
        <f t="shared" si="1"/>
        <v/>
      </c>
      <c r="AE65" s="261" t="str">
        <f t="shared" si="1"/>
        <v/>
      </c>
      <c r="AF65" s="262" t="str">
        <f t="shared" si="1"/>
        <v/>
      </c>
      <c r="AG65" s="260" t="str">
        <f t="shared" si="1"/>
        <v/>
      </c>
      <c r="AH65" s="261" t="str">
        <f t="shared" si="1"/>
        <v/>
      </c>
      <c r="AI65" s="261" t="str">
        <f t="shared" si="2"/>
        <v/>
      </c>
      <c r="AJ65" s="261" t="str">
        <f t="shared" si="2"/>
        <v/>
      </c>
      <c r="AK65" s="261" t="str">
        <f t="shared" si="2"/>
        <v/>
      </c>
      <c r="AL65" s="261" t="str">
        <f t="shared" si="2"/>
        <v/>
      </c>
      <c r="AM65" s="262" t="str">
        <f t="shared" si="2"/>
        <v/>
      </c>
      <c r="AN65" s="260" t="str">
        <f t="shared" si="2"/>
        <v/>
      </c>
      <c r="AO65" s="261" t="str">
        <f t="shared" si="2"/>
        <v/>
      </c>
      <c r="AP65" s="261" t="str">
        <f t="shared" si="2"/>
        <v/>
      </c>
      <c r="AQ65" s="261" t="str">
        <f t="shared" si="2"/>
        <v/>
      </c>
      <c r="AR65" s="261" t="str">
        <f t="shared" si="2"/>
        <v/>
      </c>
      <c r="AS65" s="261" t="str">
        <f t="shared" si="2"/>
        <v/>
      </c>
      <c r="AT65" s="262" t="str">
        <f t="shared" si="2"/>
        <v/>
      </c>
      <c r="AU65" s="260" t="str">
        <f t="shared" si="2"/>
        <v/>
      </c>
      <c r="AV65" s="261" t="str">
        <f t="shared" si="2"/>
        <v/>
      </c>
      <c r="AW65" s="261" t="str">
        <f t="shared" si="2"/>
        <v/>
      </c>
      <c r="AX65" s="1324" t="str">
        <f>IF(SUMIF($F$24:$F$62, $M65, AX$24:AX$62)=0,"",SUMIF($F$24:$F$62, $M65, AX$24:AX$62))</f>
        <v/>
      </c>
      <c r="AY65" s="1325"/>
      <c r="AZ65" s="1326" t="str">
        <f>IF(AX65="","",IF($BB$3="４週",AX65/4,IF($BB$3="暦月",AX65/($BB$8/7),"")))</f>
        <v/>
      </c>
      <c r="BA65" s="1327"/>
      <c r="BB65" s="1331"/>
      <c r="BC65" s="1332"/>
      <c r="BD65" s="1332"/>
      <c r="BE65" s="1332"/>
      <c r="BF65" s="1333"/>
    </row>
    <row r="66" spans="2:73" ht="20.25" customHeight="1">
      <c r="B66" s="266"/>
      <c r="C66" s="267"/>
      <c r="D66" s="267"/>
      <c r="E66" s="267"/>
      <c r="F66" s="264"/>
      <c r="G66" s="1319"/>
      <c r="H66" s="1319"/>
      <c r="I66" s="1319"/>
      <c r="J66" s="1319"/>
      <c r="K66" s="1320"/>
      <c r="L66" s="265"/>
      <c r="M66" s="1337" t="s">
        <v>65</v>
      </c>
      <c r="N66" s="1338"/>
      <c r="O66" s="1338"/>
      <c r="P66" s="1338"/>
      <c r="Q66" s="1338"/>
      <c r="R66" s="1339"/>
      <c r="S66" s="260" t="str">
        <f t="shared" si="1"/>
        <v/>
      </c>
      <c r="T66" s="261" t="str">
        <f t="shared" si="1"/>
        <v/>
      </c>
      <c r="U66" s="261" t="str">
        <f>IF(SUMIF($F$24:$F$62, $M66, U$24:U$62)=0,"",SUMIF($F$24:$F$62, $M66, U$24:U$62))</f>
        <v/>
      </c>
      <c r="V66" s="261" t="str">
        <f t="shared" si="1"/>
        <v/>
      </c>
      <c r="W66" s="261" t="str">
        <f t="shared" si="1"/>
        <v/>
      </c>
      <c r="X66" s="261" t="str">
        <f t="shared" si="1"/>
        <v/>
      </c>
      <c r="Y66" s="262" t="str">
        <f t="shared" si="1"/>
        <v/>
      </c>
      <c r="Z66" s="260" t="str">
        <f t="shared" si="1"/>
        <v/>
      </c>
      <c r="AA66" s="261" t="str">
        <f t="shared" si="1"/>
        <v/>
      </c>
      <c r="AB66" s="261" t="str">
        <f t="shared" si="1"/>
        <v/>
      </c>
      <c r="AC66" s="261" t="str">
        <f t="shared" si="1"/>
        <v/>
      </c>
      <c r="AD66" s="261" t="str">
        <f t="shared" si="1"/>
        <v/>
      </c>
      <c r="AE66" s="261" t="str">
        <f t="shared" si="1"/>
        <v/>
      </c>
      <c r="AF66" s="262" t="str">
        <f t="shared" si="1"/>
        <v/>
      </c>
      <c r="AG66" s="260" t="str">
        <f t="shared" si="1"/>
        <v/>
      </c>
      <c r="AH66" s="261" t="str">
        <f t="shared" si="1"/>
        <v/>
      </c>
      <c r="AI66" s="261" t="str">
        <f t="shared" si="2"/>
        <v/>
      </c>
      <c r="AJ66" s="261" t="str">
        <f t="shared" si="2"/>
        <v/>
      </c>
      <c r="AK66" s="261" t="str">
        <f t="shared" si="2"/>
        <v/>
      </c>
      <c r="AL66" s="261" t="str">
        <f t="shared" si="2"/>
        <v/>
      </c>
      <c r="AM66" s="262" t="str">
        <f t="shared" si="2"/>
        <v/>
      </c>
      <c r="AN66" s="260" t="str">
        <f t="shared" si="2"/>
        <v/>
      </c>
      <c r="AO66" s="261" t="str">
        <f t="shared" si="2"/>
        <v/>
      </c>
      <c r="AP66" s="261" t="str">
        <f t="shared" si="2"/>
        <v/>
      </c>
      <c r="AQ66" s="261" t="str">
        <f t="shared" si="2"/>
        <v/>
      </c>
      <c r="AR66" s="261" t="str">
        <f t="shared" si="2"/>
        <v/>
      </c>
      <c r="AS66" s="261" t="str">
        <f t="shared" si="2"/>
        <v/>
      </c>
      <c r="AT66" s="262" t="str">
        <f t="shared" si="2"/>
        <v/>
      </c>
      <c r="AU66" s="260" t="str">
        <f t="shared" si="2"/>
        <v/>
      </c>
      <c r="AV66" s="261" t="str">
        <f t="shared" si="2"/>
        <v/>
      </c>
      <c r="AW66" s="261" t="str">
        <f t="shared" si="2"/>
        <v/>
      </c>
      <c r="AX66" s="1324" t="str">
        <f>IF(SUMIF($F$24:$F$62, $M66, AX$24:AX$62)=0,"",SUMIF($F$24:$F$62, $M66, AX$24:AX$62))</f>
        <v/>
      </c>
      <c r="AY66" s="1325"/>
      <c r="AZ66" s="1326" t="str">
        <f>IF(AX66="","",IF($BB$3="４週",AX66/4,IF($BB$3="暦月",AX66/($BB$8/7),"")))</f>
        <v/>
      </c>
      <c r="BA66" s="1327"/>
      <c r="BB66" s="1331"/>
      <c r="BC66" s="1332"/>
      <c r="BD66" s="1332"/>
      <c r="BE66" s="1332"/>
      <c r="BF66" s="1333"/>
    </row>
    <row r="67" spans="2:73" ht="20.25" customHeight="1">
      <c r="B67" s="84"/>
      <c r="C67" s="24"/>
      <c r="D67" s="24"/>
      <c r="E67" s="24"/>
      <c r="F67" s="24"/>
      <c r="G67" s="1342" t="s">
        <v>700</v>
      </c>
      <c r="H67" s="1342"/>
      <c r="I67" s="1342"/>
      <c r="J67" s="1342"/>
      <c r="K67" s="1342"/>
      <c r="L67" s="1342"/>
      <c r="M67" s="1342"/>
      <c r="N67" s="1342"/>
      <c r="O67" s="1342"/>
      <c r="P67" s="1342"/>
      <c r="Q67" s="1342"/>
      <c r="R67" s="1343"/>
      <c r="S67" s="268"/>
      <c r="T67" s="269"/>
      <c r="U67" s="269"/>
      <c r="V67" s="269"/>
      <c r="W67" s="269"/>
      <c r="X67" s="269"/>
      <c r="Y67" s="270"/>
      <c r="Z67" s="268"/>
      <c r="AA67" s="269"/>
      <c r="AB67" s="269"/>
      <c r="AC67" s="269"/>
      <c r="AD67" s="269"/>
      <c r="AE67" s="269"/>
      <c r="AF67" s="270"/>
      <c r="AG67" s="268"/>
      <c r="AH67" s="269"/>
      <c r="AI67" s="269"/>
      <c r="AJ67" s="269"/>
      <c r="AK67" s="269"/>
      <c r="AL67" s="269"/>
      <c r="AM67" s="270"/>
      <c r="AN67" s="268"/>
      <c r="AO67" s="269"/>
      <c r="AP67" s="269"/>
      <c r="AQ67" s="269"/>
      <c r="AR67" s="269"/>
      <c r="AS67" s="269"/>
      <c r="AT67" s="270"/>
      <c r="AU67" s="268"/>
      <c r="AV67" s="269"/>
      <c r="AW67" s="270"/>
      <c r="AX67" s="1344"/>
      <c r="AY67" s="1345"/>
      <c r="AZ67" s="1345"/>
      <c r="BA67" s="1346"/>
      <c r="BB67" s="1331"/>
      <c r="BC67" s="1332"/>
      <c r="BD67" s="1332"/>
      <c r="BE67" s="1332"/>
      <c r="BF67" s="1333"/>
    </row>
    <row r="68" spans="2:73" ht="20.25" customHeight="1">
      <c r="B68" s="84"/>
      <c r="C68" s="24"/>
      <c r="D68" s="24"/>
      <c r="E68" s="24"/>
      <c r="F68" s="24"/>
      <c r="G68" s="1342" t="s">
        <v>701</v>
      </c>
      <c r="H68" s="1342"/>
      <c r="I68" s="1342"/>
      <c r="J68" s="1342"/>
      <c r="K68" s="1342"/>
      <c r="L68" s="1342"/>
      <c r="M68" s="1342"/>
      <c r="N68" s="1342"/>
      <c r="O68" s="1342"/>
      <c r="P68" s="1342"/>
      <c r="Q68" s="1342"/>
      <c r="R68" s="1343"/>
      <c r="S68" s="268"/>
      <c r="T68" s="269"/>
      <c r="U68" s="269"/>
      <c r="V68" s="269"/>
      <c r="W68" s="269"/>
      <c r="X68" s="269"/>
      <c r="Y68" s="270"/>
      <c r="Z68" s="268"/>
      <c r="AA68" s="269"/>
      <c r="AB68" s="269"/>
      <c r="AC68" s="269"/>
      <c r="AD68" s="269"/>
      <c r="AE68" s="269"/>
      <c r="AF68" s="270"/>
      <c r="AG68" s="268"/>
      <c r="AH68" s="269"/>
      <c r="AI68" s="269"/>
      <c r="AJ68" s="269"/>
      <c r="AK68" s="269"/>
      <c r="AL68" s="269"/>
      <c r="AM68" s="270"/>
      <c r="AN68" s="268"/>
      <c r="AO68" s="269"/>
      <c r="AP68" s="269"/>
      <c r="AQ68" s="269"/>
      <c r="AR68" s="269"/>
      <c r="AS68" s="269"/>
      <c r="AT68" s="270"/>
      <c r="AU68" s="268"/>
      <c r="AV68" s="269"/>
      <c r="AW68" s="270"/>
      <c r="AX68" s="1347"/>
      <c r="AY68" s="1348"/>
      <c r="AZ68" s="1348"/>
      <c r="BA68" s="1349"/>
      <c r="BB68" s="1331"/>
      <c r="BC68" s="1332"/>
      <c r="BD68" s="1332"/>
      <c r="BE68" s="1332"/>
      <c r="BF68" s="1333"/>
    </row>
    <row r="69" spans="2:73" ht="20.25" customHeight="1" thickBot="1">
      <c r="B69" s="271"/>
      <c r="C69" s="272"/>
      <c r="D69" s="272"/>
      <c r="E69" s="272"/>
      <c r="F69" s="272"/>
      <c r="G69" s="1353" t="s">
        <v>702</v>
      </c>
      <c r="H69" s="1354"/>
      <c r="I69" s="1354"/>
      <c r="J69" s="1354"/>
      <c r="K69" s="1354"/>
      <c r="L69" s="1354"/>
      <c r="M69" s="1354"/>
      <c r="N69" s="1354"/>
      <c r="O69" s="1354"/>
      <c r="P69" s="1354"/>
      <c r="Q69" s="1354"/>
      <c r="R69" s="1355"/>
      <c r="S69" s="273" t="str">
        <f>IF(S68&lt;&gt;"",IF(S67&gt;15,((S67-15)/5+1)*S68,S68),"")</f>
        <v/>
      </c>
      <c r="T69" s="274" t="str">
        <f t="shared" ref="T69:AW69" si="3">IF(T68&lt;&gt;"",IF(T67&gt;15,((T67-15)/5+1)*T68,T68),"")</f>
        <v/>
      </c>
      <c r="U69" s="274" t="str">
        <f t="shared" si="3"/>
        <v/>
      </c>
      <c r="V69" s="274" t="str">
        <f t="shared" si="3"/>
        <v/>
      </c>
      <c r="W69" s="274" t="str">
        <f t="shared" si="3"/>
        <v/>
      </c>
      <c r="X69" s="274" t="str">
        <f t="shared" si="3"/>
        <v/>
      </c>
      <c r="Y69" s="275" t="str">
        <f t="shared" si="3"/>
        <v/>
      </c>
      <c r="Z69" s="273" t="str">
        <f t="shared" si="3"/>
        <v/>
      </c>
      <c r="AA69" s="274" t="str">
        <f t="shared" si="3"/>
        <v/>
      </c>
      <c r="AB69" s="274" t="str">
        <f t="shared" si="3"/>
        <v/>
      </c>
      <c r="AC69" s="274" t="str">
        <f t="shared" si="3"/>
        <v/>
      </c>
      <c r="AD69" s="274" t="str">
        <f t="shared" si="3"/>
        <v/>
      </c>
      <c r="AE69" s="274" t="str">
        <f t="shared" si="3"/>
        <v/>
      </c>
      <c r="AF69" s="275" t="str">
        <f t="shared" si="3"/>
        <v/>
      </c>
      <c r="AG69" s="273" t="str">
        <f t="shared" si="3"/>
        <v/>
      </c>
      <c r="AH69" s="274" t="str">
        <f t="shared" si="3"/>
        <v/>
      </c>
      <c r="AI69" s="274" t="str">
        <f t="shared" si="3"/>
        <v/>
      </c>
      <c r="AJ69" s="274" t="str">
        <f t="shared" si="3"/>
        <v/>
      </c>
      <c r="AK69" s="274" t="str">
        <f t="shared" si="3"/>
        <v/>
      </c>
      <c r="AL69" s="274" t="str">
        <f t="shared" si="3"/>
        <v/>
      </c>
      <c r="AM69" s="275" t="str">
        <f t="shared" si="3"/>
        <v/>
      </c>
      <c r="AN69" s="273" t="str">
        <f t="shared" si="3"/>
        <v/>
      </c>
      <c r="AO69" s="274" t="str">
        <f t="shared" si="3"/>
        <v/>
      </c>
      <c r="AP69" s="274" t="str">
        <f t="shared" si="3"/>
        <v/>
      </c>
      <c r="AQ69" s="274" t="str">
        <f t="shared" si="3"/>
        <v/>
      </c>
      <c r="AR69" s="274" t="str">
        <f t="shared" si="3"/>
        <v/>
      </c>
      <c r="AS69" s="274" t="str">
        <f t="shared" si="3"/>
        <v/>
      </c>
      <c r="AT69" s="275" t="str">
        <f t="shared" si="3"/>
        <v/>
      </c>
      <c r="AU69" s="276" t="str">
        <f t="shared" si="3"/>
        <v/>
      </c>
      <c r="AV69" s="277" t="str">
        <f t="shared" si="3"/>
        <v/>
      </c>
      <c r="AW69" s="278" t="str">
        <f t="shared" si="3"/>
        <v/>
      </c>
      <c r="AX69" s="1347"/>
      <c r="AY69" s="1348"/>
      <c r="AZ69" s="1348"/>
      <c r="BA69" s="1349"/>
      <c r="BB69" s="1331"/>
      <c r="BC69" s="1332"/>
      <c r="BD69" s="1332"/>
      <c r="BE69" s="1332"/>
      <c r="BF69" s="1333"/>
    </row>
    <row r="70" spans="2:73" ht="18.75" customHeight="1">
      <c r="B70" s="1356" t="s">
        <v>703</v>
      </c>
      <c r="C70" s="1317"/>
      <c r="D70" s="1317"/>
      <c r="E70" s="1317"/>
      <c r="F70" s="1317"/>
      <c r="G70" s="1317"/>
      <c r="H70" s="1317"/>
      <c r="I70" s="1317"/>
      <c r="J70" s="1317"/>
      <c r="K70" s="1357"/>
      <c r="L70" s="1361" t="s">
        <v>64</v>
      </c>
      <c r="M70" s="1361"/>
      <c r="N70" s="1361"/>
      <c r="O70" s="1361"/>
      <c r="P70" s="1361"/>
      <c r="Q70" s="1361"/>
      <c r="R70" s="1362"/>
      <c r="S70" s="279" t="str">
        <f>IF($L70="","",IF(COUNTIFS($F$24:$F$62,$L70,S$24:S$62,"&gt;0")=0,"",COUNTIFS($F$24:$F$62,$L70,S$24:S$62,"&gt;0")))</f>
        <v/>
      </c>
      <c r="T70" s="280" t="str">
        <f t="shared" ref="T70:AW74" si="4">IF($L70="","",IF(COUNTIFS($F$24:$F$62,$L70,T$24:T$62,"&gt;0")=0,"",COUNTIFS($F$24:$F$62,$L70,T$24:T$62,"&gt;0")))</f>
        <v/>
      </c>
      <c r="U70" s="280" t="str">
        <f t="shared" si="4"/>
        <v/>
      </c>
      <c r="V70" s="280" t="str">
        <f t="shared" si="4"/>
        <v/>
      </c>
      <c r="W70" s="280" t="str">
        <f t="shared" si="4"/>
        <v/>
      </c>
      <c r="X70" s="280" t="str">
        <f t="shared" si="4"/>
        <v/>
      </c>
      <c r="Y70" s="281" t="str">
        <f t="shared" si="4"/>
        <v/>
      </c>
      <c r="Z70" s="282" t="str">
        <f t="shared" si="4"/>
        <v/>
      </c>
      <c r="AA70" s="280" t="str">
        <f t="shared" si="4"/>
        <v/>
      </c>
      <c r="AB70" s="280" t="str">
        <f t="shared" si="4"/>
        <v/>
      </c>
      <c r="AC70" s="280" t="str">
        <f t="shared" si="4"/>
        <v/>
      </c>
      <c r="AD70" s="280" t="str">
        <f t="shared" si="4"/>
        <v/>
      </c>
      <c r="AE70" s="280" t="str">
        <f t="shared" si="4"/>
        <v/>
      </c>
      <c r="AF70" s="281" t="str">
        <f t="shared" si="4"/>
        <v/>
      </c>
      <c r="AG70" s="280" t="str">
        <f t="shared" si="4"/>
        <v/>
      </c>
      <c r="AH70" s="280" t="str">
        <f t="shared" si="4"/>
        <v/>
      </c>
      <c r="AI70" s="280" t="str">
        <f t="shared" si="4"/>
        <v/>
      </c>
      <c r="AJ70" s="280" t="str">
        <f t="shared" si="4"/>
        <v/>
      </c>
      <c r="AK70" s="280" t="str">
        <f t="shared" si="4"/>
        <v/>
      </c>
      <c r="AL70" s="280" t="str">
        <f t="shared" si="4"/>
        <v/>
      </c>
      <c r="AM70" s="281" t="str">
        <f t="shared" si="4"/>
        <v/>
      </c>
      <c r="AN70" s="280" t="str">
        <f t="shared" si="4"/>
        <v/>
      </c>
      <c r="AO70" s="280" t="str">
        <f t="shared" si="4"/>
        <v/>
      </c>
      <c r="AP70" s="280" t="str">
        <f t="shared" si="4"/>
        <v/>
      </c>
      <c r="AQ70" s="280" t="str">
        <f t="shared" si="4"/>
        <v/>
      </c>
      <c r="AR70" s="280" t="str">
        <f t="shared" si="4"/>
        <v/>
      </c>
      <c r="AS70" s="280" t="str">
        <f t="shared" si="4"/>
        <v/>
      </c>
      <c r="AT70" s="281" t="str">
        <f t="shared" si="4"/>
        <v/>
      </c>
      <c r="AU70" s="280" t="str">
        <f t="shared" si="4"/>
        <v/>
      </c>
      <c r="AV70" s="280" t="str">
        <f t="shared" si="4"/>
        <v/>
      </c>
      <c r="AW70" s="281" t="str">
        <f t="shared" si="4"/>
        <v/>
      </c>
      <c r="AX70" s="1347"/>
      <c r="AY70" s="1348"/>
      <c r="AZ70" s="1348"/>
      <c r="BA70" s="1349"/>
      <c r="BB70" s="1331"/>
      <c r="BC70" s="1332"/>
      <c r="BD70" s="1332"/>
      <c r="BE70" s="1332"/>
      <c r="BF70" s="1333"/>
    </row>
    <row r="71" spans="2:73" ht="18.75" customHeight="1">
      <c r="B71" s="1356"/>
      <c r="C71" s="1317"/>
      <c r="D71" s="1317"/>
      <c r="E71" s="1317"/>
      <c r="F71" s="1317"/>
      <c r="G71" s="1317"/>
      <c r="H71" s="1317"/>
      <c r="I71" s="1317"/>
      <c r="J71" s="1317"/>
      <c r="K71" s="1357"/>
      <c r="L71" s="1313" t="s">
        <v>5</v>
      </c>
      <c r="M71" s="1313"/>
      <c r="N71" s="1313"/>
      <c r="O71" s="1313"/>
      <c r="P71" s="1313"/>
      <c r="Q71" s="1313"/>
      <c r="R71" s="1314"/>
      <c r="S71" s="276" t="str">
        <f t="shared" ref="S71:AH74" si="5">IF($L71="","",IF(COUNTIFS($F$24:$F$62,$L71,S$24:S$62,"&gt;0")=0,"",COUNTIFS($F$24:$F$62,$L71,S$24:S$62,"&gt;0")))</f>
        <v/>
      </c>
      <c r="T71" s="277" t="str">
        <f>IF($L71="","",IF(COUNTIFS($F$24:$F$62,$L71,T$24:T$62,"&gt;0")=0,"",COUNTIFS($F$24:$F$62,$L71,T$24:T$62,"&gt;0")))</f>
        <v/>
      </c>
      <c r="U71" s="277" t="str">
        <f t="shared" si="5"/>
        <v/>
      </c>
      <c r="V71" s="277" t="str">
        <f t="shared" si="5"/>
        <v/>
      </c>
      <c r="W71" s="277" t="str">
        <f t="shared" si="5"/>
        <v/>
      </c>
      <c r="X71" s="277" t="str">
        <f t="shared" si="5"/>
        <v/>
      </c>
      <c r="Y71" s="278" t="str">
        <f t="shared" si="5"/>
        <v/>
      </c>
      <c r="Z71" s="283" t="str">
        <f t="shared" si="5"/>
        <v/>
      </c>
      <c r="AA71" s="277" t="str">
        <f t="shared" si="5"/>
        <v/>
      </c>
      <c r="AB71" s="277" t="str">
        <f t="shared" si="5"/>
        <v/>
      </c>
      <c r="AC71" s="277" t="str">
        <f t="shared" si="5"/>
        <v/>
      </c>
      <c r="AD71" s="277" t="str">
        <f t="shared" si="5"/>
        <v/>
      </c>
      <c r="AE71" s="277" t="str">
        <f t="shared" si="5"/>
        <v/>
      </c>
      <c r="AF71" s="278" t="str">
        <f t="shared" si="5"/>
        <v/>
      </c>
      <c r="AG71" s="277" t="str">
        <f t="shared" si="5"/>
        <v/>
      </c>
      <c r="AH71" s="277" t="str">
        <f t="shared" si="5"/>
        <v/>
      </c>
      <c r="AI71" s="277" t="str">
        <f t="shared" si="4"/>
        <v/>
      </c>
      <c r="AJ71" s="277" t="str">
        <f t="shared" si="4"/>
        <v/>
      </c>
      <c r="AK71" s="277" t="str">
        <f t="shared" si="4"/>
        <v/>
      </c>
      <c r="AL71" s="277" t="str">
        <f t="shared" si="4"/>
        <v/>
      </c>
      <c r="AM71" s="278" t="str">
        <f t="shared" si="4"/>
        <v/>
      </c>
      <c r="AN71" s="277" t="str">
        <f t="shared" si="4"/>
        <v/>
      </c>
      <c r="AO71" s="277" t="str">
        <f t="shared" si="4"/>
        <v/>
      </c>
      <c r="AP71" s="277" t="str">
        <f t="shared" si="4"/>
        <v/>
      </c>
      <c r="AQ71" s="277" t="str">
        <f t="shared" si="4"/>
        <v/>
      </c>
      <c r="AR71" s="277" t="str">
        <f t="shared" si="4"/>
        <v/>
      </c>
      <c r="AS71" s="277" t="str">
        <f t="shared" si="4"/>
        <v/>
      </c>
      <c r="AT71" s="278" t="str">
        <f t="shared" si="4"/>
        <v/>
      </c>
      <c r="AU71" s="277" t="str">
        <f t="shared" si="4"/>
        <v/>
      </c>
      <c r="AV71" s="277" t="str">
        <f t="shared" si="4"/>
        <v/>
      </c>
      <c r="AW71" s="278" t="str">
        <f t="shared" si="4"/>
        <v/>
      </c>
      <c r="AX71" s="1347"/>
      <c r="AY71" s="1348"/>
      <c r="AZ71" s="1348"/>
      <c r="BA71" s="1349"/>
      <c r="BB71" s="1331"/>
      <c r="BC71" s="1332"/>
      <c r="BD71" s="1332"/>
      <c r="BE71" s="1332"/>
      <c r="BF71" s="1333"/>
    </row>
    <row r="72" spans="2:73" ht="18.75" customHeight="1">
      <c r="B72" s="1356"/>
      <c r="C72" s="1317"/>
      <c r="D72" s="1317"/>
      <c r="E72" s="1317"/>
      <c r="F72" s="1317"/>
      <c r="G72" s="1317"/>
      <c r="H72" s="1317"/>
      <c r="I72" s="1317"/>
      <c r="J72" s="1317"/>
      <c r="K72" s="1357"/>
      <c r="L72" s="1313" t="s">
        <v>65</v>
      </c>
      <c r="M72" s="1313"/>
      <c r="N72" s="1313"/>
      <c r="O72" s="1313"/>
      <c r="P72" s="1313"/>
      <c r="Q72" s="1313"/>
      <c r="R72" s="1314"/>
      <c r="S72" s="276" t="str">
        <f t="shared" si="5"/>
        <v/>
      </c>
      <c r="T72" s="277" t="str">
        <f t="shared" si="4"/>
        <v/>
      </c>
      <c r="U72" s="277" t="str">
        <f t="shared" si="4"/>
        <v/>
      </c>
      <c r="V72" s="277" t="str">
        <f t="shared" si="4"/>
        <v/>
      </c>
      <c r="W72" s="277" t="str">
        <f t="shared" si="4"/>
        <v/>
      </c>
      <c r="X72" s="277" t="str">
        <f>IF($L72="","",IF(COUNTIFS($F$24:$F$62,$L72,X$24:X$62,"&gt;0")=0,"",COUNTIFS($F$24:$F$62,$L72,X$24:X$62,"&gt;0")))</f>
        <v/>
      </c>
      <c r="Y72" s="278" t="str">
        <f t="shared" si="4"/>
        <v/>
      </c>
      <c r="Z72" s="283" t="str">
        <f t="shared" si="4"/>
        <v/>
      </c>
      <c r="AA72" s="277" t="str">
        <f t="shared" si="4"/>
        <v/>
      </c>
      <c r="AB72" s="277" t="str">
        <f t="shared" si="4"/>
        <v/>
      </c>
      <c r="AC72" s="277" t="str">
        <f t="shared" si="4"/>
        <v/>
      </c>
      <c r="AD72" s="277" t="str">
        <f t="shared" si="4"/>
        <v/>
      </c>
      <c r="AE72" s="277" t="str">
        <f t="shared" si="4"/>
        <v/>
      </c>
      <c r="AF72" s="278" t="str">
        <f t="shared" si="4"/>
        <v/>
      </c>
      <c r="AG72" s="277" t="str">
        <f t="shared" si="4"/>
        <v/>
      </c>
      <c r="AH72" s="277" t="str">
        <f t="shared" si="4"/>
        <v/>
      </c>
      <c r="AI72" s="277" t="str">
        <f t="shared" si="4"/>
        <v/>
      </c>
      <c r="AJ72" s="277" t="str">
        <f t="shared" si="4"/>
        <v/>
      </c>
      <c r="AK72" s="277" t="str">
        <f t="shared" si="4"/>
        <v/>
      </c>
      <c r="AL72" s="277" t="str">
        <f t="shared" si="4"/>
        <v/>
      </c>
      <c r="AM72" s="278" t="str">
        <f t="shared" si="4"/>
        <v/>
      </c>
      <c r="AN72" s="277" t="str">
        <f t="shared" si="4"/>
        <v/>
      </c>
      <c r="AO72" s="277" t="str">
        <f t="shared" si="4"/>
        <v/>
      </c>
      <c r="AP72" s="277" t="str">
        <f t="shared" si="4"/>
        <v/>
      </c>
      <c r="AQ72" s="277" t="str">
        <f t="shared" si="4"/>
        <v/>
      </c>
      <c r="AR72" s="277" t="str">
        <f t="shared" si="4"/>
        <v/>
      </c>
      <c r="AS72" s="277" t="str">
        <f t="shared" si="4"/>
        <v/>
      </c>
      <c r="AT72" s="278" t="str">
        <f t="shared" si="4"/>
        <v/>
      </c>
      <c r="AU72" s="277" t="str">
        <f t="shared" si="4"/>
        <v/>
      </c>
      <c r="AV72" s="277" t="str">
        <f t="shared" si="4"/>
        <v/>
      </c>
      <c r="AW72" s="278" t="str">
        <f t="shared" si="4"/>
        <v/>
      </c>
      <c r="AX72" s="1347"/>
      <c r="AY72" s="1348"/>
      <c r="AZ72" s="1348"/>
      <c r="BA72" s="1349"/>
      <c r="BB72" s="1331"/>
      <c r="BC72" s="1332"/>
      <c r="BD72" s="1332"/>
      <c r="BE72" s="1332"/>
      <c r="BF72" s="1333"/>
    </row>
    <row r="73" spans="2:73" ht="18.75" customHeight="1">
      <c r="B73" s="1356"/>
      <c r="C73" s="1317"/>
      <c r="D73" s="1317"/>
      <c r="E73" s="1317"/>
      <c r="F73" s="1317"/>
      <c r="G73" s="1317"/>
      <c r="H73" s="1317"/>
      <c r="I73" s="1317"/>
      <c r="J73" s="1317"/>
      <c r="K73" s="1357"/>
      <c r="L73" s="1313" t="s">
        <v>66</v>
      </c>
      <c r="M73" s="1313"/>
      <c r="N73" s="1313"/>
      <c r="O73" s="1313"/>
      <c r="P73" s="1313"/>
      <c r="Q73" s="1313"/>
      <c r="R73" s="1314"/>
      <c r="S73" s="276" t="str">
        <f t="shared" si="5"/>
        <v/>
      </c>
      <c r="T73" s="277" t="str">
        <f t="shared" si="4"/>
        <v/>
      </c>
      <c r="U73" s="277" t="str">
        <f t="shared" si="4"/>
        <v/>
      </c>
      <c r="V73" s="277" t="str">
        <f t="shared" si="4"/>
        <v/>
      </c>
      <c r="W73" s="277" t="str">
        <f t="shared" si="4"/>
        <v/>
      </c>
      <c r="X73" s="277" t="str">
        <f t="shared" si="4"/>
        <v/>
      </c>
      <c r="Y73" s="278" t="str">
        <f t="shared" si="4"/>
        <v/>
      </c>
      <c r="Z73" s="283" t="str">
        <f t="shared" si="4"/>
        <v/>
      </c>
      <c r="AA73" s="277" t="str">
        <f t="shared" si="4"/>
        <v/>
      </c>
      <c r="AB73" s="277" t="str">
        <f t="shared" si="4"/>
        <v/>
      </c>
      <c r="AC73" s="277" t="str">
        <f t="shared" si="4"/>
        <v/>
      </c>
      <c r="AD73" s="277" t="str">
        <f t="shared" si="4"/>
        <v/>
      </c>
      <c r="AE73" s="277" t="str">
        <f t="shared" si="4"/>
        <v/>
      </c>
      <c r="AF73" s="278" t="str">
        <f t="shared" si="4"/>
        <v/>
      </c>
      <c r="AG73" s="277" t="str">
        <f t="shared" si="4"/>
        <v/>
      </c>
      <c r="AH73" s="277" t="str">
        <f t="shared" si="4"/>
        <v/>
      </c>
      <c r="AI73" s="277" t="str">
        <f t="shared" si="4"/>
        <v/>
      </c>
      <c r="AJ73" s="277" t="str">
        <f t="shared" si="4"/>
        <v/>
      </c>
      <c r="AK73" s="277" t="str">
        <f t="shared" si="4"/>
        <v/>
      </c>
      <c r="AL73" s="277" t="str">
        <f t="shared" si="4"/>
        <v/>
      </c>
      <c r="AM73" s="278" t="str">
        <f t="shared" si="4"/>
        <v/>
      </c>
      <c r="AN73" s="277" t="str">
        <f t="shared" si="4"/>
        <v/>
      </c>
      <c r="AO73" s="277" t="str">
        <f t="shared" si="4"/>
        <v/>
      </c>
      <c r="AP73" s="277" t="str">
        <f t="shared" si="4"/>
        <v/>
      </c>
      <c r="AQ73" s="277" t="str">
        <f t="shared" si="4"/>
        <v/>
      </c>
      <c r="AR73" s="277" t="str">
        <f t="shared" si="4"/>
        <v/>
      </c>
      <c r="AS73" s="277" t="str">
        <f t="shared" si="4"/>
        <v/>
      </c>
      <c r="AT73" s="278" t="str">
        <f t="shared" si="4"/>
        <v/>
      </c>
      <c r="AU73" s="277" t="str">
        <f t="shared" si="4"/>
        <v/>
      </c>
      <c r="AV73" s="277" t="str">
        <f t="shared" si="4"/>
        <v/>
      </c>
      <c r="AW73" s="278" t="str">
        <f t="shared" si="4"/>
        <v/>
      </c>
      <c r="AX73" s="1347"/>
      <c r="AY73" s="1348"/>
      <c r="AZ73" s="1348"/>
      <c r="BA73" s="1349"/>
      <c r="BB73" s="1331"/>
      <c r="BC73" s="1332"/>
      <c r="BD73" s="1332"/>
      <c r="BE73" s="1332"/>
      <c r="BF73" s="1333"/>
    </row>
    <row r="74" spans="2:73" ht="18.75" customHeight="1" thickBot="1">
      <c r="B74" s="1358"/>
      <c r="C74" s="1359"/>
      <c r="D74" s="1359"/>
      <c r="E74" s="1359"/>
      <c r="F74" s="1359"/>
      <c r="G74" s="1359"/>
      <c r="H74" s="1359"/>
      <c r="I74" s="1359"/>
      <c r="J74" s="1359"/>
      <c r="K74" s="1360"/>
      <c r="L74" s="1340"/>
      <c r="M74" s="1340"/>
      <c r="N74" s="1340"/>
      <c r="O74" s="1340"/>
      <c r="P74" s="1340"/>
      <c r="Q74" s="1340"/>
      <c r="R74" s="1341"/>
      <c r="S74" s="284" t="str">
        <f t="shared" si="5"/>
        <v/>
      </c>
      <c r="T74" s="285" t="str">
        <f t="shared" si="4"/>
        <v/>
      </c>
      <c r="U74" s="285" t="str">
        <f t="shared" si="4"/>
        <v/>
      </c>
      <c r="V74" s="285" t="str">
        <f t="shared" si="4"/>
        <v/>
      </c>
      <c r="W74" s="285" t="str">
        <f t="shared" si="4"/>
        <v/>
      </c>
      <c r="X74" s="285" t="str">
        <f t="shared" si="4"/>
        <v/>
      </c>
      <c r="Y74" s="286" t="str">
        <f t="shared" si="4"/>
        <v/>
      </c>
      <c r="Z74" s="287" t="str">
        <f t="shared" si="4"/>
        <v/>
      </c>
      <c r="AA74" s="285" t="str">
        <f t="shared" si="4"/>
        <v/>
      </c>
      <c r="AB74" s="285" t="str">
        <f t="shared" si="4"/>
        <v/>
      </c>
      <c r="AC74" s="285" t="str">
        <f t="shared" si="4"/>
        <v/>
      </c>
      <c r="AD74" s="285" t="str">
        <f t="shared" si="4"/>
        <v/>
      </c>
      <c r="AE74" s="285" t="str">
        <f t="shared" si="4"/>
        <v/>
      </c>
      <c r="AF74" s="286" t="str">
        <f t="shared" si="4"/>
        <v/>
      </c>
      <c r="AG74" s="285" t="str">
        <f t="shared" si="4"/>
        <v/>
      </c>
      <c r="AH74" s="285" t="str">
        <f t="shared" si="4"/>
        <v/>
      </c>
      <c r="AI74" s="285" t="str">
        <f t="shared" si="4"/>
        <v/>
      </c>
      <c r="AJ74" s="285" t="str">
        <f t="shared" si="4"/>
        <v/>
      </c>
      <c r="AK74" s="285" t="str">
        <f t="shared" si="4"/>
        <v/>
      </c>
      <c r="AL74" s="285" t="str">
        <f t="shared" si="4"/>
        <v/>
      </c>
      <c r="AM74" s="286" t="str">
        <f t="shared" si="4"/>
        <v/>
      </c>
      <c r="AN74" s="285" t="str">
        <f t="shared" si="4"/>
        <v/>
      </c>
      <c r="AO74" s="285" t="str">
        <f t="shared" si="4"/>
        <v/>
      </c>
      <c r="AP74" s="285" t="str">
        <f t="shared" si="4"/>
        <v/>
      </c>
      <c r="AQ74" s="285" t="str">
        <f t="shared" si="4"/>
        <v/>
      </c>
      <c r="AR74" s="285" t="str">
        <f t="shared" si="4"/>
        <v/>
      </c>
      <c r="AS74" s="285" t="str">
        <f t="shared" si="4"/>
        <v/>
      </c>
      <c r="AT74" s="286" t="str">
        <f t="shared" si="4"/>
        <v/>
      </c>
      <c r="AU74" s="285" t="str">
        <f t="shared" si="4"/>
        <v/>
      </c>
      <c r="AV74" s="285" t="str">
        <f t="shared" si="4"/>
        <v/>
      </c>
      <c r="AW74" s="286" t="str">
        <f t="shared" si="4"/>
        <v/>
      </c>
      <c r="AX74" s="1350"/>
      <c r="AY74" s="1351"/>
      <c r="AZ74" s="1351"/>
      <c r="BA74" s="1352"/>
      <c r="BB74" s="1334"/>
      <c r="BC74" s="1335"/>
      <c r="BD74" s="1335"/>
      <c r="BE74" s="1335"/>
      <c r="BF74" s="1336"/>
    </row>
    <row r="75" spans="2:73" ht="13.5" customHeight="1">
      <c r="C75" s="288"/>
      <c r="D75" s="288"/>
      <c r="E75" s="288"/>
      <c r="F75" s="288"/>
      <c r="G75" s="289"/>
      <c r="H75" s="290"/>
      <c r="AF75" s="9"/>
    </row>
    <row r="76" spans="2:73" ht="11.45" customHeight="1">
      <c r="H76" s="18"/>
      <c r="I76" s="18"/>
      <c r="J76" s="18"/>
      <c r="K76" s="18"/>
      <c r="L76" s="18"/>
      <c r="M76" s="18"/>
      <c r="N76" s="18"/>
      <c r="O76" s="18"/>
      <c r="P76" s="18"/>
      <c r="Q76" s="18"/>
      <c r="R76" s="18"/>
      <c r="S76" s="18"/>
      <c r="T76" s="18"/>
      <c r="U76" s="18"/>
      <c r="V76" s="18"/>
      <c r="W76" s="18"/>
      <c r="X76" s="18"/>
      <c r="Y76" s="18"/>
      <c r="Z76" s="18"/>
      <c r="AA76" s="18"/>
      <c r="AB76" s="18"/>
      <c r="AC76" s="18"/>
      <c r="AD76" s="18"/>
      <c r="AE76" s="18"/>
      <c r="AF76" s="18"/>
      <c r="AG76" s="18"/>
      <c r="AH76" s="18"/>
      <c r="AI76" s="18"/>
      <c r="AJ76" s="18"/>
      <c r="AK76" s="18"/>
      <c r="AL76" s="18"/>
      <c r="AM76" s="18"/>
      <c r="AN76" s="18"/>
      <c r="AO76" s="18"/>
      <c r="AP76" s="18"/>
      <c r="AQ76" s="18"/>
      <c r="AR76" s="18"/>
      <c r="AS76" s="18"/>
      <c r="AT76" s="18"/>
      <c r="AU76" s="18"/>
      <c r="AV76" s="18"/>
      <c r="AW76" s="18"/>
      <c r="AX76" s="18"/>
      <c r="AY76" s="18"/>
      <c r="AZ76" s="18"/>
      <c r="BA76" s="18"/>
    </row>
    <row r="77" spans="2:73" ht="20.25" customHeight="1">
      <c r="BN77" s="2"/>
      <c r="BO77" s="1"/>
      <c r="BP77" s="2"/>
      <c r="BQ77" s="2"/>
      <c r="BR77" s="2"/>
      <c r="BS77" s="3"/>
      <c r="BT77" s="4"/>
      <c r="BU77" s="4"/>
    </row>
    <row r="78" spans="2:73" ht="20.25" customHeight="1">
      <c r="C78" s="19"/>
      <c r="D78" s="19"/>
      <c r="E78" s="19"/>
      <c r="F78" s="19"/>
      <c r="G78" s="19"/>
      <c r="H78" s="9"/>
      <c r="I78" s="9"/>
    </row>
    <row r="79" spans="2:73" ht="20.25" customHeight="1">
      <c r="C79" s="19"/>
      <c r="D79" s="19"/>
      <c r="E79" s="19"/>
      <c r="F79" s="19"/>
      <c r="G79" s="19"/>
      <c r="H79" s="9"/>
      <c r="I79" s="9"/>
    </row>
    <row r="80" spans="2:73" ht="20.25" customHeight="1">
      <c r="C80" s="9"/>
      <c r="D80" s="9"/>
      <c r="E80" s="9"/>
      <c r="F80" s="9"/>
      <c r="G80" s="9"/>
    </row>
    <row r="81" spans="3:7" ht="20.25" customHeight="1">
      <c r="C81" s="9"/>
      <c r="D81" s="9"/>
      <c r="E81" s="9"/>
      <c r="F81" s="9"/>
      <c r="G81" s="9"/>
    </row>
    <row r="82" spans="3:7" ht="20.25" customHeight="1">
      <c r="C82" s="9"/>
      <c r="D82" s="9"/>
      <c r="E82" s="9"/>
      <c r="F82" s="9"/>
      <c r="G82" s="9"/>
    </row>
    <row r="83" spans="3:7" ht="20.25" customHeight="1">
      <c r="C83" s="9"/>
      <c r="D83" s="9"/>
      <c r="E83" s="9"/>
      <c r="F83" s="9"/>
      <c r="G83" s="9"/>
    </row>
  </sheetData>
  <sheetProtection insertColumns="0" deleteRows="0"/>
  <mergeCells count="252">
    <mergeCell ref="G64:K66"/>
    <mergeCell ref="M64:R64"/>
    <mergeCell ref="AX64:AY64"/>
    <mergeCell ref="AZ64:BA64"/>
    <mergeCell ref="BB64:BF74"/>
    <mergeCell ref="M65:R65"/>
    <mergeCell ref="AX65:AY65"/>
    <mergeCell ref="AZ65:BA65"/>
    <mergeCell ref="M66:R66"/>
    <mergeCell ref="AX66:AY66"/>
    <mergeCell ref="L74:R74"/>
    <mergeCell ref="AZ66:BA66"/>
    <mergeCell ref="G67:R67"/>
    <mergeCell ref="AX67:BA74"/>
    <mergeCell ref="G68:R68"/>
    <mergeCell ref="G69:R69"/>
    <mergeCell ref="B70:K74"/>
    <mergeCell ref="L70:R70"/>
    <mergeCell ref="L71:R71"/>
    <mergeCell ref="BB60:BF62"/>
    <mergeCell ref="P61:R61"/>
    <mergeCell ref="AX61:AY61"/>
    <mergeCell ref="AZ61:BA61"/>
    <mergeCell ref="P62:R62"/>
    <mergeCell ref="AX62:AY62"/>
    <mergeCell ref="AZ62:BA62"/>
    <mergeCell ref="L72:R72"/>
    <mergeCell ref="L73:R73"/>
    <mergeCell ref="BB57:BF59"/>
    <mergeCell ref="P58:R58"/>
    <mergeCell ref="AX58:AY58"/>
    <mergeCell ref="AZ58:BA58"/>
    <mergeCell ref="P59:R59"/>
    <mergeCell ref="AX59:AY59"/>
    <mergeCell ref="AZ59:BA59"/>
    <mergeCell ref="B57:B59"/>
    <mergeCell ref="C57:E59"/>
    <mergeCell ref="G57:G59"/>
    <mergeCell ref="H57:K59"/>
    <mergeCell ref="L57:O59"/>
    <mergeCell ref="P57:R57"/>
    <mergeCell ref="B60:B62"/>
    <mergeCell ref="C60:E62"/>
    <mergeCell ref="G60:G62"/>
    <mergeCell ref="H60:K62"/>
    <mergeCell ref="L60:O62"/>
    <mergeCell ref="P60:R60"/>
    <mergeCell ref="AX57:AY57"/>
    <mergeCell ref="AZ57:BA57"/>
    <mergeCell ref="B54:B56"/>
    <mergeCell ref="C54:E56"/>
    <mergeCell ref="G54:G56"/>
    <mergeCell ref="H54:K56"/>
    <mergeCell ref="L54:O56"/>
    <mergeCell ref="P54:R54"/>
    <mergeCell ref="AX60:AY60"/>
    <mergeCell ref="AZ60:BA60"/>
    <mergeCell ref="B51:B53"/>
    <mergeCell ref="C51:E53"/>
    <mergeCell ref="G51:G53"/>
    <mergeCell ref="H51:K53"/>
    <mergeCell ref="L51:O53"/>
    <mergeCell ref="P51:R51"/>
    <mergeCell ref="AX54:AY54"/>
    <mergeCell ref="AZ54:BA54"/>
    <mergeCell ref="BB54:BF56"/>
    <mergeCell ref="AX51:AY51"/>
    <mergeCell ref="AZ51:BA51"/>
    <mergeCell ref="BB51:BF53"/>
    <mergeCell ref="P52:R52"/>
    <mergeCell ref="AX52:AY52"/>
    <mergeCell ref="AZ52:BA52"/>
    <mergeCell ref="P53:R53"/>
    <mergeCell ref="AX53:AY53"/>
    <mergeCell ref="AZ53:BA53"/>
    <mergeCell ref="P55:R55"/>
    <mergeCell ref="AX55:AY55"/>
    <mergeCell ref="AZ55:BA55"/>
    <mergeCell ref="P56:R56"/>
    <mergeCell ref="AX56:AY56"/>
    <mergeCell ref="AZ56:BA56"/>
    <mergeCell ref="G45:G47"/>
    <mergeCell ref="H45:K47"/>
    <mergeCell ref="L45:O47"/>
    <mergeCell ref="P45:R45"/>
    <mergeCell ref="AX48:AY48"/>
    <mergeCell ref="AZ48:BA48"/>
    <mergeCell ref="BB48:BF50"/>
    <mergeCell ref="P49:R49"/>
    <mergeCell ref="AX49:AY49"/>
    <mergeCell ref="AZ49:BA49"/>
    <mergeCell ref="P50:R50"/>
    <mergeCell ref="AX50:AY50"/>
    <mergeCell ref="AZ50:BA50"/>
    <mergeCell ref="BB42:BF44"/>
    <mergeCell ref="P43:R43"/>
    <mergeCell ref="AX43:AY43"/>
    <mergeCell ref="AZ43:BA43"/>
    <mergeCell ref="P44:R44"/>
    <mergeCell ref="AX44:AY44"/>
    <mergeCell ref="AZ44:BA44"/>
    <mergeCell ref="B48:B50"/>
    <mergeCell ref="C48:E50"/>
    <mergeCell ref="G48:G50"/>
    <mergeCell ref="H48:K50"/>
    <mergeCell ref="L48:O50"/>
    <mergeCell ref="P48:R48"/>
    <mergeCell ref="AX45:AY45"/>
    <mergeCell ref="AZ45:BA45"/>
    <mergeCell ref="BB45:BF47"/>
    <mergeCell ref="P46:R46"/>
    <mergeCell ref="AX46:AY46"/>
    <mergeCell ref="AZ46:BA46"/>
    <mergeCell ref="P47:R47"/>
    <mergeCell ref="AX47:AY47"/>
    <mergeCell ref="AZ47:BA47"/>
    <mergeCell ref="B45:B47"/>
    <mergeCell ref="C45:E47"/>
    <mergeCell ref="B36:B38"/>
    <mergeCell ref="C36:E38"/>
    <mergeCell ref="G36:G38"/>
    <mergeCell ref="H36:K38"/>
    <mergeCell ref="L36:O38"/>
    <mergeCell ref="P36:R36"/>
    <mergeCell ref="BB39:BF41"/>
    <mergeCell ref="P40:R40"/>
    <mergeCell ref="AX40:AY40"/>
    <mergeCell ref="AZ40:BA40"/>
    <mergeCell ref="P41:R41"/>
    <mergeCell ref="AX41:AY41"/>
    <mergeCell ref="AZ41:BA41"/>
    <mergeCell ref="B39:B41"/>
    <mergeCell ref="C39:E41"/>
    <mergeCell ref="G39:G41"/>
    <mergeCell ref="H39:K41"/>
    <mergeCell ref="L39:O41"/>
    <mergeCell ref="P39:R39"/>
    <mergeCell ref="B42:B44"/>
    <mergeCell ref="C42:E44"/>
    <mergeCell ref="G42:G44"/>
    <mergeCell ref="H42:K44"/>
    <mergeCell ref="L42:O44"/>
    <mergeCell ref="P42:R42"/>
    <mergeCell ref="AX39:AY39"/>
    <mergeCell ref="AZ39:BA39"/>
    <mergeCell ref="AX42:AY42"/>
    <mergeCell ref="AZ42:BA42"/>
    <mergeCell ref="B33:B35"/>
    <mergeCell ref="C33:E35"/>
    <mergeCell ref="G33:G35"/>
    <mergeCell ref="H33:K35"/>
    <mergeCell ref="L33:O35"/>
    <mergeCell ref="P33:R33"/>
    <mergeCell ref="AX36:AY36"/>
    <mergeCell ref="AZ36:BA36"/>
    <mergeCell ref="BB36:BF38"/>
    <mergeCell ref="AX33:AY33"/>
    <mergeCell ref="AZ33:BA33"/>
    <mergeCell ref="BB33:BF35"/>
    <mergeCell ref="P34:R34"/>
    <mergeCell ref="AX34:AY34"/>
    <mergeCell ref="AZ34:BA34"/>
    <mergeCell ref="P35:R35"/>
    <mergeCell ref="AX35:AY35"/>
    <mergeCell ref="AZ35:BA35"/>
    <mergeCell ref="P37:R37"/>
    <mergeCell ref="AX37:AY37"/>
    <mergeCell ref="AZ37:BA37"/>
    <mergeCell ref="P38:R38"/>
    <mergeCell ref="AX38:AY38"/>
    <mergeCell ref="AZ38:BA38"/>
    <mergeCell ref="G27:G29"/>
    <mergeCell ref="H27:K29"/>
    <mergeCell ref="L27:O29"/>
    <mergeCell ref="P27:R27"/>
    <mergeCell ref="AX30:AY30"/>
    <mergeCell ref="AZ30:BA30"/>
    <mergeCell ref="BB30:BF32"/>
    <mergeCell ref="P31:R31"/>
    <mergeCell ref="AX31:AY31"/>
    <mergeCell ref="AZ31:BA31"/>
    <mergeCell ref="P32:R32"/>
    <mergeCell ref="AX32:AY32"/>
    <mergeCell ref="AZ32:BA32"/>
    <mergeCell ref="BB24:BF26"/>
    <mergeCell ref="P25:R25"/>
    <mergeCell ref="AX25:AY25"/>
    <mergeCell ref="AZ25:BA25"/>
    <mergeCell ref="P26:R26"/>
    <mergeCell ref="AX26:AY26"/>
    <mergeCell ref="AZ26:BA26"/>
    <mergeCell ref="B30:B32"/>
    <mergeCell ref="C30:E32"/>
    <mergeCell ref="G30:G32"/>
    <mergeCell ref="H30:K32"/>
    <mergeCell ref="L30:O32"/>
    <mergeCell ref="P30:R30"/>
    <mergeCell ref="AX27:AY27"/>
    <mergeCell ref="AZ27:BA27"/>
    <mergeCell ref="BB27:BF29"/>
    <mergeCell ref="P28:R28"/>
    <mergeCell ref="AX28:AY28"/>
    <mergeCell ref="AZ28:BA28"/>
    <mergeCell ref="P29:R29"/>
    <mergeCell ref="AX29:AY29"/>
    <mergeCell ref="AZ29:BA29"/>
    <mergeCell ref="B27:B29"/>
    <mergeCell ref="C27:E29"/>
    <mergeCell ref="B24:B26"/>
    <mergeCell ref="C24:E26"/>
    <mergeCell ref="G24:G26"/>
    <mergeCell ref="H24:K26"/>
    <mergeCell ref="L24:O26"/>
    <mergeCell ref="P24:R24"/>
    <mergeCell ref="S19:AW19"/>
    <mergeCell ref="AX19:AY23"/>
    <mergeCell ref="AZ19:BA23"/>
    <mergeCell ref="AX24:AY24"/>
    <mergeCell ref="AZ24:BA24"/>
    <mergeCell ref="BB19:BF23"/>
    <mergeCell ref="S20:Y20"/>
    <mergeCell ref="Z20:AF20"/>
    <mergeCell ref="AG20:AM20"/>
    <mergeCell ref="AN20:AT20"/>
    <mergeCell ref="AU20:AW20"/>
    <mergeCell ref="B19:B23"/>
    <mergeCell ref="C19:E23"/>
    <mergeCell ref="G19:G23"/>
    <mergeCell ref="H19:K23"/>
    <mergeCell ref="L19:O23"/>
    <mergeCell ref="P19:R23"/>
    <mergeCell ref="AK16:AT16"/>
    <mergeCell ref="AU16:AW16"/>
    <mergeCell ref="AY16:BA16"/>
    <mergeCell ref="BB16:BC16"/>
    <mergeCell ref="BD16:BE16"/>
    <mergeCell ref="BB4:BE4"/>
    <mergeCell ref="AX6:AY6"/>
    <mergeCell ref="BB6:BC6"/>
    <mergeCell ref="BB8:BC8"/>
    <mergeCell ref="BB10:BD10"/>
    <mergeCell ref="AO12:AQ12"/>
    <mergeCell ref="BB12:BD12"/>
    <mergeCell ref="AP1:BE1"/>
    <mergeCell ref="Z2:AA2"/>
    <mergeCell ref="AC2:AD2"/>
    <mergeCell ref="AG2:AH2"/>
    <mergeCell ref="AP2:BE2"/>
    <mergeCell ref="BB3:BE3"/>
    <mergeCell ref="AU14:AW14"/>
    <mergeCell ref="AY14:BA14"/>
    <mergeCell ref="BC14:BD14"/>
  </mergeCells>
  <phoneticPr fontId="2"/>
  <conditionalFormatting sqref="S25:BA26">
    <cfRule type="expression" dxfId="14" priority="14">
      <formula>INDIRECT(ADDRESS(ROW(),COLUMN()))=TRUNC(INDIRECT(ADDRESS(ROW(),COLUMN())))</formula>
    </cfRule>
  </conditionalFormatting>
  <conditionalFormatting sqref="S28:BA29">
    <cfRule type="expression" dxfId="13" priority="13">
      <formula>INDIRECT(ADDRESS(ROW(),COLUMN()))=TRUNC(INDIRECT(ADDRESS(ROW(),COLUMN())))</formula>
    </cfRule>
  </conditionalFormatting>
  <conditionalFormatting sqref="S31:BA32">
    <cfRule type="expression" dxfId="12" priority="12">
      <formula>INDIRECT(ADDRESS(ROW(),COLUMN()))=TRUNC(INDIRECT(ADDRESS(ROW(),COLUMN())))</formula>
    </cfRule>
  </conditionalFormatting>
  <conditionalFormatting sqref="S34:BA35">
    <cfRule type="expression" dxfId="11" priority="11">
      <formula>INDIRECT(ADDRESS(ROW(),COLUMN()))=TRUNC(INDIRECT(ADDRESS(ROW(),COLUMN())))</formula>
    </cfRule>
  </conditionalFormatting>
  <conditionalFormatting sqref="S37:BA38">
    <cfRule type="expression" dxfId="10" priority="10">
      <formula>INDIRECT(ADDRESS(ROW(),COLUMN()))=TRUNC(INDIRECT(ADDRESS(ROW(),COLUMN())))</formula>
    </cfRule>
  </conditionalFormatting>
  <conditionalFormatting sqref="S40:BA41">
    <cfRule type="expression" dxfId="9" priority="9">
      <formula>INDIRECT(ADDRESS(ROW(),COLUMN()))=TRUNC(INDIRECT(ADDRESS(ROW(),COLUMN())))</formula>
    </cfRule>
  </conditionalFormatting>
  <conditionalFormatting sqref="S43:BA44">
    <cfRule type="expression" dxfId="8" priority="8">
      <formula>INDIRECT(ADDRESS(ROW(),COLUMN()))=TRUNC(INDIRECT(ADDRESS(ROW(),COLUMN())))</formula>
    </cfRule>
  </conditionalFormatting>
  <conditionalFormatting sqref="S46:BA47">
    <cfRule type="expression" dxfId="7" priority="7">
      <formula>INDIRECT(ADDRESS(ROW(),COLUMN()))=TRUNC(INDIRECT(ADDRESS(ROW(),COLUMN())))</formula>
    </cfRule>
  </conditionalFormatting>
  <conditionalFormatting sqref="S49:BA50">
    <cfRule type="expression" dxfId="6" priority="6">
      <formula>INDIRECT(ADDRESS(ROW(),COLUMN()))=TRUNC(INDIRECT(ADDRESS(ROW(),COLUMN())))</formula>
    </cfRule>
  </conditionalFormatting>
  <conditionalFormatting sqref="S52:BA53">
    <cfRule type="expression" dxfId="5" priority="5">
      <formula>INDIRECT(ADDRESS(ROW(),COLUMN()))=TRUNC(INDIRECT(ADDRESS(ROW(),COLUMN())))</formula>
    </cfRule>
  </conditionalFormatting>
  <conditionalFormatting sqref="S55:BA56">
    <cfRule type="expression" dxfId="4" priority="4">
      <formula>INDIRECT(ADDRESS(ROW(),COLUMN()))=TRUNC(INDIRECT(ADDRESS(ROW(),COLUMN())))</formula>
    </cfRule>
  </conditionalFormatting>
  <conditionalFormatting sqref="S58:BA59">
    <cfRule type="expression" dxfId="3" priority="3">
      <formula>INDIRECT(ADDRESS(ROW(),COLUMN()))=TRUNC(INDIRECT(ADDRESS(ROW(),COLUMN())))</formula>
    </cfRule>
  </conditionalFormatting>
  <conditionalFormatting sqref="S61:BA62">
    <cfRule type="expression" dxfId="2" priority="2">
      <formula>INDIRECT(ADDRESS(ROW(),COLUMN()))=TRUNC(INDIRECT(ADDRESS(ROW(),COLUMN())))</formula>
    </cfRule>
  </conditionalFormatting>
  <conditionalFormatting sqref="S64:BA74">
    <cfRule type="expression" dxfId="1" priority="1">
      <formula>INDIRECT(ADDRESS(ROW(),COLUMN()))=TRUNC(INDIRECT(ADDRESS(ROW(),COLUMN())))</formula>
    </cfRule>
  </conditionalFormatting>
  <conditionalFormatting sqref="BC14:BD15">
    <cfRule type="expression" dxfId="0" priority="15">
      <formula>INDIRECT(ADDRESS(ROW(),COLUMN()))=TRUNC(INDIRECT(ADDRESS(ROW(),COLUMN())))</formula>
    </cfRule>
  </conditionalFormatting>
  <dataValidations count="9">
    <dataValidation type="list" allowBlank="1" showInputMessage="1" showErrorMessage="1" sqref="BD16" xr:uid="{ABB1B85F-788E-4125-897B-97929137A094}">
      <formula1>"含む,含まない"</formula1>
    </dataValidation>
    <dataValidation type="decimal" allowBlank="1" showInputMessage="1" showErrorMessage="1" error="入力可能範囲　32～40" sqref="AX6" xr:uid="{DCF81553-A46A-4E11-B5FD-4E1FD9310A4E}">
      <formula1>32</formula1>
      <formula2>40</formula2>
    </dataValidation>
    <dataValidation type="list" allowBlank="1" showInputMessage="1" sqref="G24:G62" xr:uid="{B79D5291-F697-4E49-9004-047F7686BEB8}">
      <formula1>"A, B, C, D"</formula1>
    </dataValidation>
    <dataValidation type="list" allowBlank="1" showInputMessage="1" sqref="C24:E62" xr:uid="{BAFA033E-53D2-4E4D-BC48-23B0328600CF}">
      <formula1>職種</formula1>
    </dataValidation>
    <dataValidation type="list" allowBlank="1" showInputMessage="1" showErrorMessage="1" sqref="BB4:BE4" xr:uid="{4FDCD547-078E-49B8-8D10-CF1B1945FCFF}">
      <formula1>"予定,実績,予定・実績"</formula1>
    </dataValidation>
    <dataValidation type="list" allowBlank="1" showInputMessage="1" sqref="S60:AW60 S24:AW24 S27:AW27 S30:AW30 S33:AW33 S36:AW36 S39:AW39 S42:AW42 S45:AW45 S48:AW48 S51:AW51 S54:AW54 S57:AW57" xr:uid="{1DDCB2DC-F209-4DFE-8190-E7A1BF5AFFD4}">
      <formula1>シフト記号表</formula1>
    </dataValidation>
    <dataValidation type="list" allowBlank="1" showInputMessage="1" showErrorMessage="1" sqref="AC3" xr:uid="{B65C2191-22D2-4282-8F3D-361700DA4A54}">
      <formula1>#REF!</formula1>
    </dataValidation>
    <dataValidation type="list" allowBlank="1" showInputMessage="1" showErrorMessage="1" sqref="BB3:BE3" xr:uid="{405AAFC0-96C7-41D2-87CF-59596F73EE8F}">
      <formula1>"４週,暦月"</formula1>
    </dataValidation>
    <dataValidation type="list" errorStyle="warning" allowBlank="1" showInputMessage="1" error="リストにない場合のみ、入力してください。" sqref="H24:K62" xr:uid="{A91D5D81-AA2F-4F73-9D53-27D80F0484F2}">
      <formula1>INDIRECT(C24)</formula1>
    </dataValidation>
  </dataValidations>
  <printOptions horizontalCentered="1"/>
  <pageMargins left="0.15748031496062992" right="0.15748031496062992" top="0.31496062992125984" bottom="0.35433070866141736" header="0.31496062992125984" footer="0.31496062992125984"/>
  <pageSetup paperSize="9" scale="29" orientation="portrait" verticalDpi="0" r:id="rId1"/>
  <headerFooter>
    <oddFooter>&amp;R&amp;14&amp;P/&amp;N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F25119-F281-4A31-858B-5505B9E68CA8}">
  <sheetPr>
    <pageSetUpPr fitToPage="1"/>
  </sheetPr>
  <dimension ref="B1:W43"/>
  <sheetViews>
    <sheetView zoomScale="75" zoomScaleNormal="75" workbookViewId="0">
      <selection activeCell="E40" sqref="E40:E41"/>
    </sheetView>
  </sheetViews>
  <sheetFormatPr defaultRowHeight="25.5"/>
  <cols>
    <col min="1" max="1" width="1.625" style="293" customWidth="1"/>
    <col min="2" max="2" width="5.625" style="292" customWidth="1"/>
    <col min="3" max="3" width="10.625" style="292" customWidth="1"/>
    <col min="4" max="4" width="3.375" style="292" bestFit="1" customWidth="1"/>
    <col min="5" max="5" width="15.625" style="293" customWidth="1"/>
    <col min="6" max="6" width="3.375" style="293" bestFit="1" customWidth="1"/>
    <col min="7" max="7" width="15.625" style="293" customWidth="1"/>
    <col min="8" max="8" width="3.375" style="293" bestFit="1" customWidth="1"/>
    <col min="9" max="9" width="15.625" style="292" customWidth="1"/>
    <col min="10" max="10" width="3.375" style="293" bestFit="1" customWidth="1"/>
    <col min="11" max="11" width="15.625" style="293" customWidth="1"/>
    <col min="12" max="12" width="3.375" style="293" customWidth="1"/>
    <col min="13" max="13" width="15.625" style="293" customWidth="1"/>
    <col min="14" max="14" width="3.375" style="293" customWidth="1"/>
    <col min="15" max="15" width="15.625" style="293" customWidth="1"/>
    <col min="16" max="16" width="3.375" style="293" customWidth="1"/>
    <col min="17" max="17" width="15.625" style="293" customWidth="1"/>
    <col min="18" max="18" width="3.375" style="293" customWidth="1"/>
    <col min="19" max="19" width="15.625" style="293" customWidth="1"/>
    <col min="20" max="20" width="3.375" style="293" customWidth="1"/>
    <col min="21" max="21" width="15.625" style="293" customWidth="1"/>
    <col min="22" max="22" width="3.375" style="293" customWidth="1"/>
    <col min="23" max="23" width="50.625" style="293" customWidth="1"/>
    <col min="24" max="16384" width="9" style="293"/>
  </cols>
  <sheetData>
    <row r="1" spans="2:23">
      <c r="B1" s="291" t="s">
        <v>74</v>
      </c>
    </row>
    <row r="2" spans="2:23">
      <c r="B2" s="294" t="s">
        <v>75</v>
      </c>
      <c r="E2" s="295"/>
      <c r="I2" s="296"/>
    </row>
    <row r="3" spans="2:23">
      <c r="B3" s="296" t="s">
        <v>704</v>
      </c>
      <c r="E3" s="295" t="s">
        <v>705</v>
      </c>
      <c r="I3" s="296"/>
    </row>
    <row r="4" spans="2:23">
      <c r="B4" s="294"/>
      <c r="E4" s="1363" t="s">
        <v>54</v>
      </c>
      <c r="F4" s="1363"/>
      <c r="G4" s="1363"/>
      <c r="H4" s="1363"/>
      <c r="I4" s="1363"/>
      <c r="J4" s="1363"/>
      <c r="K4" s="1363"/>
      <c r="M4" s="1363" t="s">
        <v>51</v>
      </c>
      <c r="N4" s="1363"/>
      <c r="O4" s="1363"/>
      <c r="Q4" s="1363" t="s">
        <v>96</v>
      </c>
      <c r="R4" s="1363"/>
      <c r="S4" s="1363"/>
      <c r="T4" s="1363"/>
      <c r="U4" s="1363"/>
      <c r="W4" s="1363" t="s">
        <v>706</v>
      </c>
    </row>
    <row r="5" spans="2:23">
      <c r="B5" s="292" t="s">
        <v>112</v>
      </c>
      <c r="C5" s="292" t="s">
        <v>7</v>
      </c>
      <c r="E5" s="292" t="s">
        <v>707</v>
      </c>
      <c r="F5" s="292"/>
      <c r="G5" s="292" t="s">
        <v>708</v>
      </c>
      <c r="I5" s="292" t="s">
        <v>79</v>
      </c>
      <c r="K5" s="292" t="s">
        <v>54</v>
      </c>
      <c r="M5" s="292" t="s">
        <v>709</v>
      </c>
      <c r="O5" s="292" t="s">
        <v>710</v>
      </c>
      <c r="Q5" s="292" t="s">
        <v>709</v>
      </c>
      <c r="S5" s="292" t="s">
        <v>710</v>
      </c>
      <c r="U5" s="292" t="s">
        <v>54</v>
      </c>
      <c r="W5" s="1363"/>
    </row>
    <row r="6" spans="2:23">
      <c r="B6" s="292">
        <v>1</v>
      </c>
      <c r="C6" s="297" t="s">
        <v>34</v>
      </c>
      <c r="D6" s="292" t="s">
        <v>82</v>
      </c>
      <c r="E6" s="298">
        <v>0.375</v>
      </c>
      <c r="F6" s="292" t="s">
        <v>2</v>
      </c>
      <c r="G6" s="298">
        <v>0.75</v>
      </c>
      <c r="H6" s="293" t="s">
        <v>84</v>
      </c>
      <c r="I6" s="298">
        <v>4.1666666666666664E-2</v>
      </c>
      <c r="J6" s="293" t="s">
        <v>71</v>
      </c>
      <c r="K6" s="299">
        <f t="shared" ref="K6:K8" si="0">(G6-E6-I6)*24</f>
        <v>8</v>
      </c>
      <c r="M6" s="298">
        <v>0.39583333333333331</v>
      </c>
      <c r="N6" s="292" t="s">
        <v>2</v>
      </c>
      <c r="O6" s="298">
        <v>0.6875</v>
      </c>
      <c r="Q6" s="300">
        <f>IF(E6&lt;M6,M6,E6)</f>
        <v>0.39583333333333331</v>
      </c>
      <c r="R6" s="292" t="s">
        <v>2</v>
      </c>
      <c r="S6" s="300">
        <f t="shared" ref="S6:S8" si="1">IF(G6&gt;O6,O6,G6)</f>
        <v>0.6875</v>
      </c>
      <c r="U6" s="299">
        <f t="shared" ref="U6:U8" si="2">(S6-Q6)*24</f>
        <v>7</v>
      </c>
      <c r="W6" s="301"/>
    </row>
    <row r="7" spans="2:23">
      <c r="B7" s="292">
        <v>2</v>
      </c>
      <c r="C7" s="297" t="s">
        <v>37</v>
      </c>
      <c r="D7" s="292" t="s">
        <v>82</v>
      </c>
      <c r="E7" s="298"/>
      <c r="F7" s="292" t="s">
        <v>2</v>
      </c>
      <c r="G7" s="298"/>
      <c r="H7" s="293" t="s">
        <v>84</v>
      </c>
      <c r="I7" s="298">
        <v>0</v>
      </c>
      <c r="J7" s="293" t="s">
        <v>71</v>
      </c>
      <c r="K7" s="299">
        <f t="shared" si="0"/>
        <v>0</v>
      </c>
      <c r="M7" s="298"/>
      <c r="N7" s="292" t="s">
        <v>2</v>
      </c>
      <c r="O7" s="298"/>
      <c r="Q7" s="300">
        <f t="shared" ref="Q7:Q8" si="3">IF(E7&lt;M7,M7,E7)</f>
        <v>0</v>
      </c>
      <c r="R7" s="292" t="s">
        <v>2</v>
      </c>
      <c r="S7" s="300">
        <f t="shared" si="1"/>
        <v>0</v>
      </c>
      <c r="U7" s="299">
        <f t="shared" si="2"/>
        <v>0</v>
      </c>
      <c r="W7" s="301"/>
    </row>
    <row r="8" spans="2:23">
      <c r="B8" s="292">
        <v>3</v>
      </c>
      <c r="C8" s="297" t="s">
        <v>35</v>
      </c>
      <c r="D8" s="292" t="s">
        <v>82</v>
      </c>
      <c r="E8" s="298"/>
      <c r="F8" s="292" t="s">
        <v>2</v>
      </c>
      <c r="G8" s="298"/>
      <c r="H8" s="293" t="s">
        <v>84</v>
      </c>
      <c r="I8" s="298">
        <v>0</v>
      </c>
      <c r="J8" s="293" t="s">
        <v>71</v>
      </c>
      <c r="K8" s="299">
        <f t="shared" si="0"/>
        <v>0</v>
      </c>
      <c r="M8" s="298"/>
      <c r="N8" s="292" t="s">
        <v>2</v>
      </c>
      <c r="O8" s="298"/>
      <c r="Q8" s="300">
        <f t="shared" si="3"/>
        <v>0</v>
      </c>
      <c r="R8" s="292" t="s">
        <v>2</v>
      </c>
      <c r="S8" s="300">
        <f t="shared" si="1"/>
        <v>0</v>
      </c>
      <c r="U8" s="299">
        <f t="shared" si="2"/>
        <v>0</v>
      </c>
      <c r="W8" s="301"/>
    </row>
    <row r="9" spans="2:23">
      <c r="B9" s="292">
        <v>4</v>
      </c>
      <c r="C9" s="297" t="s">
        <v>41</v>
      </c>
      <c r="D9" s="292" t="s">
        <v>82</v>
      </c>
      <c r="E9" s="298"/>
      <c r="F9" s="292" t="s">
        <v>2</v>
      </c>
      <c r="G9" s="298"/>
      <c r="H9" s="293" t="s">
        <v>84</v>
      </c>
      <c r="I9" s="298">
        <v>0</v>
      </c>
      <c r="J9" s="293" t="s">
        <v>71</v>
      </c>
      <c r="K9" s="299">
        <f>(G9-E9-I9)*24</f>
        <v>0</v>
      </c>
      <c r="M9" s="298"/>
      <c r="N9" s="292" t="s">
        <v>2</v>
      </c>
      <c r="O9" s="298"/>
      <c r="Q9" s="300">
        <f>IF(E9&lt;M9,M9,E9)</f>
        <v>0</v>
      </c>
      <c r="R9" s="292" t="s">
        <v>2</v>
      </c>
      <c r="S9" s="300">
        <f>IF(G9&gt;O9,O9,G9)</f>
        <v>0</v>
      </c>
      <c r="U9" s="299">
        <f>(S9-Q9)*24</f>
        <v>0</v>
      </c>
      <c r="W9" s="301"/>
    </row>
    <row r="10" spans="2:23">
      <c r="B10" s="292">
        <v>5</v>
      </c>
      <c r="C10" s="297" t="s">
        <v>38</v>
      </c>
      <c r="D10" s="292" t="s">
        <v>82</v>
      </c>
      <c r="E10" s="298"/>
      <c r="F10" s="292" t="s">
        <v>2</v>
      </c>
      <c r="G10" s="298"/>
      <c r="H10" s="293" t="s">
        <v>84</v>
      </c>
      <c r="I10" s="298">
        <v>0</v>
      </c>
      <c r="J10" s="293" t="s">
        <v>71</v>
      </c>
      <c r="K10" s="299">
        <f>(G10-E10-I10)*24</f>
        <v>0</v>
      </c>
      <c r="M10" s="298"/>
      <c r="N10" s="292" t="s">
        <v>2</v>
      </c>
      <c r="O10" s="298"/>
      <c r="Q10" s="300">
        <f t="shared" ref="Q10:Q25" si="4">IF(E10&lt;M10,M10,E10)</f>
        <v>0</v>
      </c>
      <c r="R10" s="292" t="s">
        <v>2</v>
      </c>
      <c r="S10" s="300">
        <f t="shared" ref="S10:S25" si="5">IF(G10&gt;O10,O10,G10)</f>
        <v>0</v>
      </c>
      <c r="U10" s="299">
        <f t="shared" ref="U10:U25" si="6">(S10-Q10)*24</f>
        <v>0</v>
      </c>
      <c r="W10" s="301"/>
    </row>
    <row r="11" spans="2:23">
      <c r="B11" s="292">
        <v>6</v>
      </c>
      <c r="C11" s="297" t="s">
        <v>39</v>
      </c>
      <c r="D11" s="292" t="s">
        <v>82</v>
      </c>
      <c r="E11" s="298"/>
      <c r="F11" s="292" t="s">
        <v>2</v>
      </c>
      <c r="G11" s="298"/>
      <c r="H11" s="293" t="s">
        <v>84</v>
      </c>
      <c r="I11" s="298">
        <v>0</v>
      </c>
      <c r="J11" s="293" t="s">
        <v>71</v>
      </c>
      <c r="K11" s="299">
        <f t="shared" ref="K11:K25" si="7">(G11-E11-I11)*24</f>
        <v>0</v>
      </c>
      <c r="M11" s="298"/>
      <c r="N11" s="292" t="s">
        <v>2</v>
      </c>
      <c r="O11" s="298"/>
      <c r="Q11" s="300">
        <f t="shared" si="4"/>
        <v>0</v>
      </c>
      <c r="R11" s="292" t="s">
        <v>2</v>
      </c>
      <c r="S11" s="300">
        <f t="shared" si="5"/>
        <v>0</v>
      </c>
      <c r="U11" s="299">
        <f t="shared" si="6"/>
        <v>0</v>
      </c>
      <c r="W11" s="301"/>
    </row>
    <row r="12" spans="2:23">
      <c r="B12" s="292">
        <v>7</v>
      </c>
      <c r="C12" s="297" t="s">
        <v>42</v>
      </c>
      <c r="D12" s="292" t="s">
        <v>82</v>
      </c>
      <c r="E12" s="298"/>
      <c r="F12" s="292" t="s">
        <v>2</v>
      </c>
      <c r="G12" s="298"/>
      <c r="H12" s="293" t="s">
        <v>84</v>
      </c>
      <c r="I12" s="298">
        <v>0</v>
      </c>
      <c r="J12" s="293" t="s">
        <v>71</v>
      </c>
      <c r="K12" s="299">
        <f t="shared" si="7"/>
        <v>0</v>
      </c>
      <c r="M12" s="298"/>
      <c r="N12" s="292" t="s">
        <v>2</v>
      </c>
      <c r="O12" s="298"/>
      <c r="Q12" s="300">
        <f t="shared" si="4"/>
        <v>0</v>
      </c>
      <c r="R12" s="292" t="s">
        <v>2</v>
      </c>
      <c r="S12" s="300">
        <f t="shared" si="5"/>
        <v>0</v>
      </c>
      <c r="U12" s="299">
        <f t="shared" si="6"/>
        <v>0</v>
      </c>
      <c r="W12" s="301"/>
    </row>
    <row r="13" spans="2:23">
      <c r="B13" s="292">
        <v>8</v>
      </c>
      <c r="C13" s="297" t="s">
        <v>36</v>
      </c>
      <c r="D13" s="292" t="s">
        <v>82</v>
      </c>
      <c r="E13" s="298"/>
      <c r="F13" s="292" t="s">
        <v>2</v>
      </c>
      <c r="G13" s="298"/>
      <c r="H13" s="293" t="s">
        <v>84</v>
      </c>
      <c r="I13" s="298">
        <v>0</v>
      </c>
      <c r="J13" s="293" t="s">
        <v>71</v>
      </c>
      <c r="K13" s="299">
        <f t="shared" si="7"/>
        <v>0</v>
      </c>
      <c r="M13" s="298"/>
      <c r="N13" s="292" t="s">
        <v>2</v>
      </c>
      <c r="O13" s="298"/>
      <c r="Q13" s="300">
        <f t="shared" si="4"/>
        <v>0</v>
      </c>
      <c r="R13" s="292" t="s">
        <v>2</v>
      </c>
      <c r="S13" s="300">
        <f t="shared" si="5"/>
        <v>0</v>
      </c>
      <c r="U13" s="299">
        <f t="shared" si="6"/>
        <v>0</v>
      </c>
      <c r="W13" s="301"/>
    </row>
    <row r="14" spans="2:23">
      <c r="B14" s="292">
        <v>9</v>
      </c>
      <c r="C14" s="297" t="s">
        <v>43</v>
      </c>
      <c r="D14" s="292" t="s">
        <v>82</v>
      </c>
      <c r="E14" s="298"/>
      <c r="F14" s="292" t="s">
        <v>2</v>
      </c>
      <c r="G14" s="298"/>
      <c r="H14" s="293" t="s">
        <v>84</v>
      </c>
      <c r="I14" s="298">
        <v>0</v>
      </c>
      <c r="J14" s="293" t="s">
        <v>71</v>
      </c>
      <c r="K14" s="299">
        <f t="shared" si="7"/>
        <v>0</v>
      </c>
      <c r="M14" s="298"/>
      <c r="N14" s="292" t="s">
        <v>2</v>
      </c>
      <c r="O14" s="298"/>
      <c r="Q14" s="300">
        <f t="shared" si="4"/>
        <v>0</v>
      </c>
      <c r="R14" s="292" t="s">
        <v>2</v>
      </c>
      <c r="S14" s="300">
        <f t="shared" si="5"/>
        <v>0</v>
      </c>
      <c r="U14" s="299">
        <f t="shared" si="6"/>
        <v>0</v>
      </c>
      <c r="W14" s="301"/>
    </row>
    <row r="15" spans="2:23">
      <c r="B15" s="292">
        <v>10</v>
      </c>
      <c r="C15" s="297" t="s">
        <v>44</v>
      </c>
      <c r="D15" s="292" t="s">
        <v>82</v>
      </c>
      <c r="E15" s="298"/>
      <c r="F15" s="292" t="s">
        <v>2</v>
      </c>
      <c r="G15" s="298"/>
      <c r="H15" s="293" t="s">
        <v>84</v>
      </c>
      <c r="I15" s="298">
        <v>0</v>
      </c>
      <c r="J15" s="293" t="s">
        <v>71</v>
      </c>
      <c r="K15" s="299">
        <f t="shared" si="7"/>
        <v>0</v>
      </c>
      <c r="M15" s="298"/>
      <c r="N15" s="292" t="s">
        <v>2</v>
      </c>
      <c r="O15" s="298"/>
      <c r="Q15" s="300">
        <f t="shared" si="4"/>
        <v>0</v>
      </c>
      <c r="R15" s="292" t="s">
        <v>2</v>
      </c>
      <c r="S15" s="300">
        <f>IF(G15&gt;O15,O15,G15)</f>
        <v>0</v>
      </c>
      <c r="U15" s="299">
        <f t="shared" si="6"/>
        <v>0</v>
      </c>
      <c r="W15" s="301"/>
    </row>
    <row r="16" spans="2:23">
      <c r="B16" s="292">
        <v>11</v>
      </c>
      <c r="C16" s="297" t="s">
        <v>45</v>
      </c>
      <c r="D16" s="292" t="s">
        <v>82</v>
      </c>
      <c r="E16" s="298"/>
      <c r="F16" s="292" t="s">
        <v>2</v>
      </c>
      <c r="G16" s="298"/>
      <c r="H16" s="293" t="s">
        <v>84</v>
      </c>
      <c r="I16" s="298">
        <v>0</v>
      </c>
      <c r="J16" s="293" t="s">
        <v>71</v>
      </c>
      <c r="K16" s="299">
        <f t="shared" si="7"/>
        <v>0</v>
      </c>
      <c r="M16" s="298"/>
      <c r="N16" s="292" t="s">
        <v>2</v>
      </c>
      <c r="O16" s="298"/>
      <c r="Q16" s="300">
        <f t="shared" si="4"/>
        <v>0</v>
      </c>
      <c r="R16" s="292" t="s">
        <v>2</v>
      </c>
      <c r="S16" s="300">
        <f t="shared" si="5"/>
        <v>0</v>
      </c>
      <c r="U16" s="299">
        <f t="shared" si="6"/>
        <v>0</v>
      </c>
      <c r="W16" s="301"/>
    </row>
    <row r="17" spans="2:23">
      <c r="B17" s="292">
        <v>12</v>
      </c>
      <c r="C17" s="297" t="s">
        <v>46</v>
      </c>
      <c r="D17" s="292" t="s">
        <v>82</v>
      </c>
      <c r="E17" s="298"/>
      <c r="F17" s="292" t="s">
        <v>2</v>
      </c>
      <c r="G17" s="298"/>
      <c r="H17" s="293" t="s">
        <v>84</v>
      </c>
      <c r="I17" s="298">
        <v>0</v>
      </c>
      <c r="J17" s="293" t="s">
        <v>71</v>
      </c>
      <c r="K17" s="299">
        <f t="shared" si="7"/>
        <v>0</v>
      </c>
      <c r="M17" s="298"/>
      <c r="N17" s="292" t="s">
        <v>2</v>
      </c>
      <c r="O17" s="298"/>
      <c r="Q17" s="300">
        <f t="shared" si="4"/>
        <v>0</v>
      </c>
      <c r="R17" s="292" t="s">
        <v>2</v>
      </c>
      <c r="S17" s="300">
        <f t="shared" si="5"/>
        <v>0</v>
      </c>
      <c r="U17" s="299">
        <f t="shared" si="6"/>
        <v>0</v>
      </c>
      <c r="W17" s="301"/>
    </row>
    <row r="18" spans="2:23">
      <c r="B18" s="292">
        <v>13</v>
      </c>
      <c r="C18" s="297" t="s">
        <v>47</v>
      </c>
      <c r="D18" s="292" t="s">
        <v>82</v>
      </c>
      <c r="E18" s="298"/>
      <c r="F18" s="292" t="s">
        <v>2</v>
      </c>
      <c r="G18" s="298"/>
      <c r="H18" s="293" t="s">
        <v>84</v>
      </c>
      <c r="I18" s="298">
        <v>0</v>
      </c>
      <c r="J18" s="293" t="s">
        <v>71</v>
      </c>
      <c r="K18" s="299">
        <f t="shared" si="7"/>
        <v>0</v>
      </c>
      <c r="M18" s="298"/>
      <c r="N18" s="292" t="s">
        <v>2</v>
      </c>
      <c r="O18" s="298"/>
      <c r="Q18" s="300">
        <f t="shared" si="4"/>
        <v>0</v>
      </c>
      <c r="R18" s="292" t="s">
        <v>2</v>
      </c>
      <c r="S18" s="300">
        <f t="shared" si="5"/>
        <v>0</v>
      </c>
      <c r="U18" s="299">
        <f t="shared" si="6"/>
        <v>0</v>
      </c>
      <c r="W18" s="301"/>
    </row>
    <row r="19" spans="2:23">
      <c r="B19" s="292">
        <v>14</v>
      </c>
      <c r="C19" s="297" t="s">
        <v>48</v>
      </c>
      <c r="D19" s="292" t="s">
        <v>82</v>
      </c>
      <c r="E19" s="298"/>
      <c r="F19" s="292" t="s">
        <v>2</v>
      </c>
      <c r="G19" s="298"/>
      <c r="H19" s="293" t="s">
        <v>84</v>
      </c>
      <c r="I19" s="298">
        <v>0</v>
      </c>
      <c r="J19" s="293" t="s">
        <v>71</v>
      </c>
      <c r="K19" s="299">
        <f t="shared" si="7"/>
        <v>0</v>
      </c>
      <c r="M19" s="298"/>
      <c r="N19" s="292" t="s">
        <v>2</v>
      </c>
      <c r="O19" s="298"/>
      <c r="Q19" s="300">
        <f t="shared" si="4"/>
        <v>0</v>
      </c>
      <c r="R19" s="292" t="s">
        <v>2</v>
      </c>
      <c r="S19" s="300">
        <f t="shared" si="5"/>
        <v>0</v>
      </c>
      <c r="U19" s="299">
        <f t="shared" si="6"/>
        <v>0</v>
      </c>
      <c r="W19" s="301"/>
    </row>
    <row r="20" spans="2:23">
      <c r="B20" s="292">
        <v>15</v>
      </c>
      <c r="C20" s="297" t="s">
        <v>40</v>
      </c>
      <c r="D20" s="292" t="s">
        <v>82</v>
      </c>
      <c r="E20" s="298"/>
      <c r="F20" s="292" t="s">
        <v>2</v>
      </c>
      <c r="G20" s="298"/>
      <c r="H20" s="293" t="s">
        <v>84</v>
      </c>
      <c r="I20" s="298">
        <v>0</v>
      </c>
      <c r="J20" s="293" t="s">
        <v>71</v>
      </c>
      <c r="K20" s="302">
        <f t="shared" si="7"/>
        <v>0</v>
      </c>
      <c r="M20" s="298"/>
      <c r="N20" s="292" t="s">
        <v>2</v>
      </c>
      <c r="O20" s="298"/>
      <c r="Q20" s="300">
        <f t="shared" si="4"/>
        <v>0</v>
      </c>
      <c r="R20" s="292" t="s">
        <v>2</v>
      </c>
      <c r="S20" s="300">
        <f t="shared" si="5"/>
        <v>0</v>
      </c>
      <c r="U20" s="299">
        <f t="shared" si="6"/>
        <v>0</v>
      </c>
      <c r="W20" s="301"/>
    </row>
    <row r="21" spans="2:23">
      <c r="B21" s="292">
        <v>16</v>
      </c>
      <c r="C21" s="297" t="s">
        <v>56</v>
      </c>
      <c r="D21" s="292" t="s">
        <v>82</v>
      </c>
      <c r="E21" s="298"/>
      <c r="F21" s="292" t="s">
        <v>2</v>
      </c>
      <c r="G21" s="298"/>
      <c r="H21" s="293" t="s">
        <v>84</v>
      </c>
      <c r="I21" s="298">
        <v>0</v>
      </c>
      <c r="J21" s="293" t="s">
        <v>71</v>
      </c>
      <c r="K21" s="299">
        <f t="shared" si="7"/>
        <v>0</v>
      </c>
      <c r="M21" s="298"/>
      <c r="N21" s="292" t="s">
        <v>2</v>
      </c>
      <c r="O21" s="298"/>
      <c r="Q21" s="300">
        <f t="shared" si="4"/>
        <v>0</v>
      </c>
      <c r="R21" s="292" t="s">
        <v>2</v>
      </c>
      <c r="S21" s="300">
        <f t="shared" si="5"/>
        <v>0</v>
      </c>
      <c r="U21" s="299">
        <f t="shared" si="6"/>
        <v>0</v>
      </c>
      <c r="W21" s="301"/>
    </row>
    <row r="22" spans="2:23">
      <c r="B22" s="292">
        <v>17</v>
      </c>
      <c r="C22" s="297" t="s">
        <v>57</v>
      </c>
      <c r="D22" s="292" t="s">
        <v>82</v>
      </c>
      <c r="E22" s="298"/>
      <c r="F22" s="292" t="s">
        <v>2</v>
      </c>
      <c r="G22" s="298"/>
      <c r="H22" s="293" t="s">
        <v>84</v>
      </c>
      <c r="I22" s="298">
        <v>0</v>
      </c>
      <c r="J22" s="293" t="s">
        <v>71</v>
      </c>
      <c r="K22" s="299">
        <f t="shared" si="7"/>
        <v>0</v>
      </c>
      <c r="M22" s="298"/>
      <c r="N22" s="292" t="s">
        <v>2</v>
      </c>
      <c r="O22" s="298"/>
      <c r="Q22" s="300">
        <f t="shared" si="4"/>
        <v>0</v>
      </c>
      <c r="R22" s="292" t="s">
        <v>2</v>
      </c>
      <c r="S22" s="300">
        <f t="shared" si="5"/>
        <v>0</v>
      </c>
      <c r="U22" s="299">
        <f t="shared" si="6"/>
        <v>0</v>
      </c>
      <c r="W22" s="301"/>
    </row>
    <row r="23" spans="2:23">
      <c r="B23" s="292">
        <v>18</v>
      </c>
      <c r="C23" s="297" t="s">
        <v>58</v>
      </c>
      <c r="D23" s="292" t="s">
        <v>82</v>
      </c>
      <c r="E23" s="298"/>
      <c r="F23" s="292" t="s">
        <v>2</v>
      </c>
      <c r="G23" s="298"/>
      <c r="H23" s="293" t="s">
        <v>84</v>
      </c>
      <c r="I23" s="298">
        <v>0</v>
      </c>
      <c r="J23" s="293" t="s">
        <v>71</v>
      </c>
      <c r="K23" s="299">
        <f t="shared" si="7"/>
        <v>0</v>
      </c>
      <c r="M23" s="298"/>
      <c r="N23" s="292" t="s">
        <v>2</v>
      </c>
      <c r="O23" s="298"/>
      <c r="Q23" s="300">
        <f t="shared" si="4"/>
        <v>0</v>
      </c>
      <c r="R23" s="292" t="s">
        <v>2</v>
      </c>
      <c r="S23" s="300">
        <f t="shared" si="5"/>
        <v>0</v>
      </c>
      <c r="U23" s="299">
        <f t="shared" si="6"/>
        <v>0</v>
      </c>
      <c r="W23" s="301"/>
    </row>
    <row r="24" spans="2:23">
      <c r="B24" s="292">
        <v>19</v>
      </c>
      <c r="C24" s="297" t="s">
        <v>89</v>
      </c>
      <c r="D24" s="292" t="s">
        <v>82</v>
      </c>
      <c r="E24" s="298"/>
      <c r="F24" s="292" t="s">
        <v>2</v>
      </c>
      <c r="G24" s="298"/>
      <c r="H24" s="293" t="s">
        <v>84</v>
      </c>
      <c r="I24" s="298">
        <v>0</v>
      </c>
      <c r="J24" s="293" t="s">
        <v>71</v>
      </c>
      <c r="K24" s="299">
        <f t="shared" si="7"/>
        <v>0</v>
      </c>
      <c r="M24" s="298"/>
      <c r="N24" s="292" t="s">
        <v>2</v>
      </c>
      <c r="O24" s="298"/>
      <c r="Q24" s="300">
        <f t="shared" si="4"/>
        <v>0</v>
      </c>
      <c r="R24" s="292" t="s">
        <v>2</v>
      </c>
      <c r="S24" s="300">
        <f t="shared" si="5"/>
        <v>0</v>
      </c>
      <c r="U24" s="299">
        <f t="shared" si="6"/>
        <v>0</v>
      </c>
      <c r="W24" s="301"/>
    </row>
    <row r="25" spans="2:23">
      <c r="B25" s="292">
        <v>20</v>
      </c>
      <c r="C25" s="297" t="s">
        <v>711</v>
      </c>
      <c r="D25" s="292" t="s">
        <v>82</v>
      </c>
      <c r="E25" s="298"/>
      <c r="F25" s="292" t="s">
        <v>2</v>
      </c>
      <c r="G25" s="298"/>
      <c r="H25" s="293" t="s">
        <v>84</v>
      </c>
      <c r="I25" s="298">
        <v>0</v>
      </c>
      <c r="J25" s="293" t="s">
        <v>71</v>
      </c>
      <c r="K25" s="299">
        <f t="shared" si="7"/>
        <v>0</v>
      </c>
      <c r="M25" s="298"/>
      <c r="N25" s="292" t="s">
        <v>2</v>
      </c>
      <c r="O25" s="298"/>
      <c r="Q25" s="300">
        <f t="shared" si="4"/>
        <v>0</v>
      </c>
      <c r="R25" s="292" t="s">
        <v>2</v>
      </c>
      <c r="S25" s="300">
        <f t="shared" si="5"/>
        <v>0</v>
      </c>
      <c r="U25" s="299">
        <f t="shared" si="6"/>
        <v>0</v>
      </c>
      <c r="W25" s="301"/>
    </row>
    <row r="26" spans="2:23">
      <c r="B26" s="303">
        <v>21</v>
      </c>
      <c r="C26" s="304" t="s">
        <v>91</v>
      </c>
      <c r="D26" s="303" t="s">
        <v>82</v>
      </c>
      <c r="E26" s="305"/>
      <c r="F26" s="303" t="s">
        <v>2</v>
      </c>
      <c r="G26" s="305"/>
      <c r="H26" s="306" t="s">
        <v>84</v>
      </c>
      <c r="I26" s="305"/>
      <c r="J26" s="306" t="s">
        <v>71</v>
      </c>
      <c r="K26" s="304">
        <v>1</v>
      </c>
      <c r="L26" s="306"/>
      <c r="M26" s="307"/>
      <c r="N26" s="303" t="s">
        <v>2</v>
      </c>
      <c r="O26" s="307"/>
      <c r="P26" s="306"/>
      <c r="Q26" s="307"/>
      <c r="R26" s="303" t="s">
        <v>2</v>
      </c>
      <c r="S26" s="307"/>
      <c r="T26" s="306"/>
      <c r="U26" s="304">
        <v>1</v>
      </c>
      <c r="V26" s="306"/>
      <c r="W26" s="308"/>
    </row>
    <row r="27" spans="2:23">
      <c r="B27" s="303">
        <v>22</v>
      </c>
      <c r="C27" s="304" t="s">
        <v>92</v>
      </c>
      <c r="D27" s="303" t="s">
        <v>82</v>
      </c>
      <c r="E27" s="305"/>
      <c r="F27" s="303" t="s">
        <v>2</v>
      </c>
      <c r="G27" s="305"/>
      <c r="H27" s="306" t="s">
        <v>84</v>
      </c>
      <c r="I27" s="305"/>
      <c r="J27" s="306" t="s">
        <v>71</v>
      </c>
      <c r="K27" s="304">
        <v>2</v>
      </c>
      <c r="L27" s="306"/>
      <c r="M27" s="307"/>
      <c r="N27" s="303" t="s">
        <v>2</v>
      </c>
      <c r="O27" s="307"/>
      <c r="P27" s="306"/>
      <c r="Q27" s="307"/>
      <c r="R27" s="303" t="s">
        <v>2</v>
      </c>
      <c r="S27" s="307"/>
      <c r="T27" s="306"/>
      <c r="U27" s="304">
        <v>2</v>
      </c>
      <c r="V27" s="306"/>
      <c r="W27" s="308"/>
    </row>
    <row r="28" spans="2:23">
      <c r="B28" s="303">
        <v>23</v>
      </c>
      <c r="C28" s="304" t="s">
        <v>93</v>
      </c>
      <c r="D28" s="303" t="s">
        <v>82</v>
      </c>
      <c r="E28" s="305"/>
      <c r="F28" s="303" t="s">
        <v>2</v>
      </c>
      <c r="G28" s="305"/>
      <c r="H28" s="306" t="s">
        <v>84</v>
      </c>
      <c r="I28" s="305"/>
      <c r="J28" s="306" t="s">
        <v>71</v>
      </c>
      <c r="K28" s="304">
        <v>3</v>
      </c>
      <c r="L28" s="306"/>
      <c r="M28" s="307"/>
      <c r="N28" s="303" t="s">
        <v>2</v>
      </c>
      <c r="O28" s="307"/>
      <c r="P28" s="306"/>
      <c r="Q28" s="307"/>
      <c r="R28" s="303" t="s">
        <v>2</v>
      </c>
      <c r="S28" s="307"/>
      <c r="T28" s="306"/>
      <c r="U28" s="304">
        <v>3</v>
      </c>
      <c r="V28" s="306"/>
      <c r="W28" s="308"/>
    </row>
    <row r="29" spans="2:23">
      <c r="B29" s="303">
        <v>24</v>
      </c>
      <c r="C29" s="304" t="s">
        <v>94</v>
      </c>
      <c r="D29" s="303" t="s">
        <v>82</v>
      </c>
      <c r="E29" s="305"/>
      <c r="F29" s="303" t="s">
        <v>2</v>
      </c>
      <c r="G29" s="305"/>
      <c r="H29" s="306" t="s">
        <v>84</v>
      </c>
      <c r="I29" s="305"/>
      <c r="J29" s="306" t="s">
        <v>71</v>
      </c>
      <c r="K29" s="304">
        <v>4</v>
      </c>
      <c r="L29" s="306"/>
      <c r="M29" s="307"/>
      <c r="N29" s="303" t="s">
        <v>2</v>
      </c>
      <c r="O29" s="307"/>
      <c r="P29" s="306"/>
      <c r="Q29" s="307"/>
      <c r="R29" s="303" t="s">
        <v>2</v>
      </c>
      <c r="S29" s="307"/>
      <c r="T29" s="306"/>
      <c r="U29" s="304">
        <v>4</v>
      </c>
      <c r="V29" s="306"/>
      <c r="W29" s="308"/>
    </row>
    <row r="30" spans="2:23">
      <c r="B30" s="303">
        <v>25</v>
      </c>
      <c r="C30" s="304" t="s">
        <v>59</v>
      </c>
      <c r="D30" s="303" t="s">
        <v>82</v>
      </c>
      <c r="E30" s="305"/>
      <c r="F30" s="303" t="s">
        <v>2</v>
      </c>
      <c r="G30" s="305"/>
      <c r="H30" s="306" t="s">
        <v>84</v>
      </c>
      <c r="I30" s="305"/>
      <c r="J30" s="306" t="s">
        <v>71</v>
      </c>
      <c r="K30" s="304">
        <v>4</v>
      </c>
      <c r="L30" s="306"/>
      <c r="M30" s="307"/>
      <c r="N30" s="303" t="s">
        <v>2</v>
      </c>
      <c r="O30" s="307"/>
      <c r="P30" s="306"/>
      <c r="Q30" s="307"/>
      <c r="R30" s="303" t="s">
        <v>2</v>
      </c>
      <c r="S30" s="307"/>
      <c r="T30" s="306"/>
      <c r="U30" s="304">
        <v>3</v>
      </c>
      <c r="V30" s="306"/>
      <c r="W30" s="308"/>
    </row>
    <row r="31" spans="2:23">
      <c r="B31" s="303">
        <v>26</v>
      </c>
      <c r="C31" s="304" t="s">
        <v>60</v>
      </c>
      <c r="D31" s="303" t="s">
        <v>82</v>
      </c>
      <c r="E31" s="305"/>
      <c r="F31" s="303" t="s">
        <v>2</v>
      </c>
      <c r="G31" s="305"/>
      <c r="H31" s="306" t="s">
        <v>84</v>
      </c>
      <c r="I31" s="305"/>
      <c r="J31" s="306" t="s">
        <v>71</v>
      </c>
      <c r="K31" s="304">
        <v>5</v>
      </c>
      <c r="L31" s="306"/>
      <c r="M31" s="307"/>
      <c r="N31" s="303" t="s">
        <v>2</v>
      </c>
      <c r="O31" s="307"/>
      <c r="P31" s="306"/>
      <c r="Q31" s="307"/>
      <c r="R31" s="303" t="s">
        <v>2</v>
      </c>
      <c r="S31" s="307"/>
      <c r="T31" s="306"/>
      <c r="U31" s="304">
        <v>5</v>
      </c>
      <c r="V31" s="306"/>
      <c r="W31" s="308"/>
    </row>
    <row r="32" spans="2:23">
      <c r="B32" s="303">
        <v>27</v>
      </c>
      <c r="C32" s="304"/>
      <c r="D32" s="303" t="s">
        <v>82</v>
      </c>
      <c r="E32" s="305"/>
      <c r="F32" s="303" t="s">
        <v>2</v>
      </c>
      <c r="G32" s="305"/>
      <c r="H32" s="306" t="s">
        <v>84</v>
      </c>
      <c r="I32" s="305"/>
      <c r="J32" s="306" t="s">
        <v>71</v>
      </c>
      <c r="K32" s="304">
        <v>0</v>
      </c>
      <c r="L32" s="306"/>
      <c r="M32" s="307"/>
      <c r="N32" s="303" t="s">
        <v>2</v>
      </c>
      <c r="O32" s="307"/>
      <c r="P32" s="306"/>
      <c r="Q32" s="307"/>
      <c r="R32" s="303" t="s">
        <v>2</v>
      </c>
      <c r="S32" s="307"/>
      <c r="T32" s="306"/>
      <c r="U32" s="304">
        <v>0</v>
      </c>
      <c r="V32" s="306"/>
      <c r="W32" s="308"/>
    </row>
    <row r="33" spans="2:23">
      <c r="B33" s="303">
        <v>28</v>
      </c>
      <c r="C33" s="304" t="s">
        <v>83</v>
      </c>
      <c r="D33" s="303" t="s">
        <v>82</v>
      </c>
      <c r="E33" s="305"/>
      <c r="F33" s="303" t="s">
        <v>2</v>
      </c>
      <c r="G33" s="305"/>
      <c r="H33" s="306" t="s">
        <v>84</v>
      </c>
      <c r="I33" s="305"/>
      <c r="J33" s="306" t="s">
        <v>71</v>
      </c>
      <c r="K33" s="304"/>
      <c r="L33" s="306"/>
      <c r="M33" s="307"/>
      <c r="N33" s="303" t="s">
        <v>2</v>
      </c>
      <c r="O33" s="307"/>
      <c r="P33" s="306"/>
      <c r="Q33" s="307"/>
      <c r="R33" s="303" t="s">
        <v>2</v>
      </c>
      <c r="S33" s="307"/>
      <c r="T33" s="306"/>
      <c r="U33" s="304"/>
      <c r="V33" s="306"/>
      <c r="W33" s="308"/>
    </row>
    <row r="34" spans="2:23">
      <c r="B34" s="303">
        <v>29</v>
      </c>
      <c r="C34" s="304" t="s">
        <v>83</v>
      </c>
      <c r="D34" s="303" t="s">
        <v>82</v>
      </c>
      <c r="E34" s="305"/>
      <c r="F34" s="303" t="s">
        <v>2</v>
      </c>
      <c r="G34" s="305"/>
      <c r="H34" s="306" t="s">
        <v>84</v>
      </c>
      <c r="I34" s="305"/>
      <c r="J34" s="306" t="s">
        <v>71</v>
      </c>
      <c r="K34" s="304"/>
      <c r="L34" s="306"/>
      <c r="M34" s="307"/>
      <c r="N34" s="303" t="s">
        <v>2</v>
      </c>
      <c r="O34" s="307"/>
      <c r="P34" s="306"/>
      <c r="Q34" s="307"/>
      <c r="R34" s="303" t="s">
        <v>2</v>
      </c>
      <c r="S34" s="307"/>
      <c r="T34" s="306"/>
      <c r="U34" s="304"/>
      <c r="V34" s="306"/>
      <c r="W34" s="308"/>
    </row>
    <row r="35" spans="2:23">
      <c r="B35" s="303">
        <v>30</v>
      </c>
      <c r="C35" s="304" t="s">
        <v>83</v>
      </c>
      <c r="D35" s="303" t="s">
        <v>82</v>
      </c>
      <c r="E35" s="305"/>
      <c r="F35" s="303" t="s">
        <v>2</v>
      </c>
      <c r="G35" s="305"/>
      <c r="H35" s="306" t="s">
        <v>84</v>
      </c>
      <c r="I35" s="305"/>
      <c r="J35" s="306" t="s">
        <v>71</v>
      </c>
      <c r="K35" s="304"/>
      <c r="L35" s="306"/>
      <c r="M35" s="307"/>
      <c r="N35" s="303" t="s">
        <v>2</v>
      </c>
      <c r="O35" s="307"/>
      <c r="P35" s="306"/>
      <c r="Q35" s="307"/>
      <c r="R35" s="303" t="s">
        <v>2</v>
      </c>
      <c r="S35" s="307"/>
      <c r="T35" s="306"/>
      <c r="U35" s="304"/>
      <c r="V35" s="306"/>
      <c r="W35" s="308"/>
    </row>
    <row r="36" spans="2:23">
      <c r="C36" s="309"/>
    </row>
    <row r="37" spans="2:23">
      <c r="C37" s="293" t="s">
        <v>712</v>
      </c>
    </row>
    <row r="38" spans="2:23">
      <c r="C38" s="293" t="s">
        <v>713</v>
      </c>
    </row>
    <row r="39" spans="2:23">
      <c r="C39" s="293" t="s">
        <v>714</v>
      </c>
    </row>
    <row r="40" spans="2:23">
      <c r="C40" s="293" t="s">
        <v>715</v>
      </c>
    </row>
    <row r="41" spans="2:23">
      <c r="C41" s="310" t="s">
        <v>716</v>
      </c>
    </row>
    <row r="42" spans="2:23">
      <c r="C42" s="294" t="s">
        <v>717</v>
      </c>
    </row>
    <row r="43" spans="2:23">
      <c r="C43" s="294" t="s">
        <v>718</v>
      </c>
    </row>
  </sheetData>
  <sheetProtection insertRows="0" deleteRows="0"/>
  <mergeCells count="4">
    <mergeCell ref="E4:K4"/>
    <mergeCell ref="M4:O4"/>
    <mergeCell ref="Q4:U4"/>
    <mergeCell ref="W4:W5"/>
  </mergeCells>
  <phoneticPr fontId="2"/>
  <pageMargins left="0.15748031496062992" right="0.15748031496062992" top="0.55118110236220474" bottom="0.35433070866141736" header="0.31496062992125984" footer="0.31496062992125984"/>
  <pageSetup paperSize="9" scale="55" fitToHeight="0" orientation="landscape"/>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B43124-8976-4A1D-824E-2202AB5395E1}">
  <sheetPr>
    <pageSetUpPr fitToPage="1"/>
  </sheetPr>
  <dimension ref="A1:L25"/>
  <sheetViews>
    <sheetView topLeftCell="E1" workbookViewId="0">
      <selection activeCell="C17" sqref="C17"/>
    </sheetView>
  </sheetViews>
  <sheetFormatPr defaultRowHeight="25.5"/>
  <cols>
    <col min="1" max="1" width="1.75" style="312" customWidth="1"/>
    <col min="2" max="2" width="9" style="312"/>
    <col min="3" max="12" width="40.625" style="312" customWidth="1"/>
    <col min="13" max="16384" width="9" style="312"/>
  </cols>
  <sheetData>
    <row r="1" spans="1:12">
      <c r="A1" s="311"/>
      <c r="B1" s="72" t="s">
        <v>97</v>
      </c>
      <c r="C1" s="72"/>
      <c r="D1" s="72"/>
    </row>
    <row r="2" spans="1:12">
      <c r="A2" s="311"/>
      <c r="B2" s="72"/>
      <c r="C2" s="72"/>
      <c r="D2" s="72"/>
    </row>
    <row r="3" spans="1:12">
      <c r="A3" s="311"/>
      <c r="B3" s="313" t="s">
        <v>112</v>
      </c>
      <c r="C3" s="313" t="s">
        <v>113</v>
      </c>
      <c r="D3" s="72"/>
    </row>
    <row r="4" spans="1:12">
      <c r="A4" s="311"/>
      <c r="B4" s="314">
        <v>1</v>
      </c>
      <c r="C4" s="315" t="s">
        <v>146</v>
      </c>
      <c r="D4" s="72"/>
    </row>
    <row r="5" spans="1:12">
      <c r="A5" s="311"/>
      <c r="B5" s="314">
        <v>2</v>
      </c>
      <c r="C5" s="315" t="s">
        <v>29</v>
      </c>
    </row>
    <row r="6" spans="1:12">
      <c r="A6" s="311"/>
      <c r="B6" s="314">
        <v>3</v>
      </c>
      <c r="C6" s="315" t="s">
        <v>29</v>
      </c>
      <c r="D6" s="72"/>
    </row>
    <row r="7" spans="1:12">
      <c r="A7" s="311"/>
      <c r="B7" s="314">
        <v>4</v>
      </c>
      <c r="C7" s="315" t="s">
        <v>29</v>
      </c>
      <c r="D7" s="72"/>
    </row>
    <row r="8" spans="1:12">
      <c r="A8" s="311"/>
      <c r="B8" s="314">
        <v>5</v>
      </c>
      <c r="C8" s="315" t="s">
        <v>29</v>
      </c>
      <c r="D8" s="72"/>
    </row>
    <row r="9" spans="1:12">
      <c r="A9" s="311"/>
      <c r="B9" s="72"/>
      <c r="C9" s="72"/>
      <c r="D9" s="72"/>
    </row>
    <row r="10" spans="1:12">
      <c r="A10" s="311"/>
      <c r="B10" s="72" t="s">
        <v>114</v>
      </c>
      <c r="C10" s="72"/>
      <c r="D10" s="72"/>
    </row>
    <row r="11" spans="1:12" ht="26.25" thickBot="1">
      <c r="A11" s="311"/>
      <c r="B11" s="72"/>
      <c r="C11" s="72"/>
      <c r="D11" s="72"/>
    </row>
    <row r="12" spans="1:12" ht="26.25" thickBot="1">
      <c r="A12" s="311"/>
      <c r="B12" s="316" t="s">
        <v>3</v>
      </c>
      <c r="C12" s="317" t="s">
        <v>4</v>
      </c>
      <c r="D12" s="318" t="s">
        <v>64</v>
      </c>
      <c r="E12" s="318" t="s">
        <v>5</v>
      </c>
      <c r="F12" s="318" t="s">
        <v>65</v>
      </c>
      <c r="G12" s="319" t="s">
        <v>66</v>
      </c>
      <c r="H12" s="320" t="s">
        <v>719</v>
      </c>
      <c r="I12" s="321" t="s">
        <v>29</v>
      </c>
      <c r="J12" s="321" t="s">
        <v>29</v>
      </c>
      <c r="K12" s="321" t="s">
        <v>29</v>
      </c>
      <c r="L12" s="322" t="s">
        <v>29</v>
      </c>
    </row>
    <row r="13" spans="1:12">
      <c r="A13" s="311"/>
      <c r="B13" s="1364" t="s">
        <v>103</v>
      </c>
      <c r="C13" s="323" t="s">
        <v>29</v>
      </c>
      <c r="D13" s="324" t="s">
        <v>720</v>
      </c>
      <c r="E13" s="324" t="s">
        <v>14</v>
      </c>
      <c r="F13" s="324" t="s">
        <v>32</v>
      </c>
      <c r="G13" s="325" t="s">
        <v>26</v>
      </c>
      <c r="H13" s="326" t="s">
        <v>29</v>
      </c>
      <c r="I13" s="326" t="s">
        <v>29</v>
      </c>
      <c r="J13" s="326" t="s">
        <v>29</v>
      </c>
      <c r="K13" s="326" t="s">
        <v>29</v>
      </c>
      <c r="L13" s="327" t="s">
        <v>29</v>
      </c>
    </row>
    <row r="14" spans="1:12">
      <c r="B14" s="1365"/>
      <c r="C14" s="328" t="s">
        <v>29</v>
      </c>
      <c r="D14" s="314" t="s">
        <v>721</v>
      </c>
      <c r="E14" s="314" t="s">
        <v>6</v>
      </c>
      <c r="F14" s="314" t="s">
        <v>29</v>
      </c>
      <c r="G14" s="329" t="s">
        <v>27</v>
      </c>
      <c r="H14" s="330" t="s">
        <v>29</v>
      </c>
      <c r="I14" s="330" t="s">
        <v>29</v>
      </c>
      <c r="J14" s="330" t="s">
        <v>29</v>
      </c>
      <c r="K14" s="330" t="s">
        <v>29</v>
      </c>
      <c r="L14" s="331" t="s">
        <v>29</v>
      </c>
    </row>
    <row r="15" spans="1:12">
      <c r="B15" s="1365"/>
      <c r="C15" s="328" t="s">
        <v>29</v>
      </c>
      <c r="D15" s="314" t="s">
        <v>722</v>
      </c>
      <c r="E15" s="332" t="s">
        <v>29</v>
      </c>
      <c r="F15" s="332" t="s">
        <v>29</v>
      </c>
      <c r="G15" s="329" t="s">
        <v>28</v>
      </c>
      <c r="H15" s="333" t="s">
        <v>29</v>
      </c>
      <c r="I15" s="333" t="s">
        <v>29</v>
      </c>
      <c r="J15" s="333" t="s">
        <v>29</v>
      </c>
      <c r="K15" s="333" t="s">
        <v>29</v>
      </c>
      <c r="L15" s="334" t="s">
        <v>29</v>
      </c>
    </row>
    <row r="16" spans="1:12">
      <c r="B16" s="1365"/>
      <c r="C16" s="328" t="s">
        <v>29</v>
      </c>
      <c r="D16" s="332" t="s">
        <v>723</v>
      </c>
      <c r="E16" s="332" t="s">
        <v>29</v>
      </c>
      <c r="F16" s="332" t="s">
        <v>29</v>
      </c>
      <c r="G16" s="329" t="s">
        <v>14</v>
      </c>
      <c r="H16" s="333" t="s">
        <v>29</v>
      </c>
      <c r="I16" s="333" t="s">
        <v>29</v>
      </c>
      <c r="J16" s="333" t="s">
        <v>29</v>
      </c>
      <c r="K16" s="333" t="s">
        <v>29</v>
      </c>
      <c r="L16" s="334" t="s">
        <v>29</v>
      </c>
    </row>
    <row r="17" spans="2:12">
      <c r="B17" s="1365"/>
      <c r="C17" s="328" t="s">
        <v>29</v>
      </c>
      <c r="D17" s="335" t="s">
        <v>672</v>
      </c>
      <c r="E17" s="332" t="s">
        <v>29</v>
      </c>
      <c r="F17" s="332" t="s">
        <v>29</v>
      </c>
      <c r="G17" s="329" t="s">
        <v>6</v>
      </c>
      <c r="H17" s="333" t="s">
        <v>29</v>
      </c>
      <c r="I17" s="333" t="s">
        <v>29</v>
      </c>
      <c r="J17" s="333" t="s">
        <v>29</v>
      </c>
      <c r="K17" s="333" t="s">
        <v>29</v>
      </c>
      <c r="L17" s="334" t="s">
        <v>29</v>
      </c>
    </row>
    <row r="18" spans="2:12">
      <c r="B18" s="1365"/>
      <c r="C18" s="328" t="s">
        <v>29</v>
      </c>
      <c r="D18" s="336" t="s">
        <v>726</v>
      </c>
      <c r="E18" s="332" t="s">
        <v>29</v>
      </c>
      <c r="F18" s="332" t="s">
        <v>29</v>
      </c>
      <c r="G18" s="329" t="s">
        <v>100</v>
      </c>
      <c r="H18" s="333" t="s">
        <v>29</v>
      </c>
      <c r="I18" s="333" t="s">
        <v>29</v>
      </c>
      <c r="J18" s="333" t="s">
        <v>29</v>
      </c>
      <c r="K18" s="333" t="s">
        <v>29</v>
      </c>
      <c r="L18" s="334" t="s">
        <v>29</v>
      </c>
    </row>
    <row r="19" spans="2:12">
      <c r="B19" s="1365"/>
      <c r="C19" s="328" t="s">
        <v>29</v>
      </c>
      <c r="D19" s="332" t="s">
        <v>29</v>
      </c>
      <c r="E19" s="332" t="s">
        <v>29</v>
      </c>
      <c r="F19" s="332" t="s">
        <v>29</v>
      </c>
      <c r="G19" s="329" t="s">
        <v>101</v>
      </c>
      <c r="H19" s="333" t="s">
        <v>29</v>
      </c>
      <c r="I19" s="333" t="s">
        <v>29</v>
      </c>
      <c r="J19" s="333" t="s">
        <v>29</v>
      </c>
      <c r="K19" s="333" t="s">
        <v>29</v>
      </c>
      <c r="L19" s="334" t="s">
        <v>29</v>
      </c>
    </row>
    <row r="20" spans="2:12">
      <c r="B20" s="1365"/>
      <c r="C20" s="328" t="s">
        <v>29</v>
      </c>
      <c r="D20" s="332" t="s">
        <v>29</v>
      </c>
      <c r="E20" s="332" t="s">
        <v>29</v>
      </c>
      <c r="F20" s="332" t="s">
        <v>29</v>
      </c>
      <c r="G20" s="337" t="s">
        <v>724</v>
      </c>
      <c r="H20" s="333" t="s">
        <v>29</v>
      </c>
      <c r="I20" s="333" t="s">
        <v>29</v>
      </c>
      <c r="J20" s="333" t="s">
        <v>29</v>
      </c>
      <c r="K20" s="333" t="s">
        <v>29</v>
      </c>
      <c r="L20" s="334" t="s">
        <v>29</v>
      </c>
    </row>
    <row r="21" spans="2:12">
      <c r="B21" s="1365"/>
      <c r="C21" s="328" t="s">
        <v>29</v>
      </c>
      <c r="D21" s="332" t="s">
        <v>29</v>
      </c>
      <c r="E21" s="332" t="s">
        <v>29</v>
      </c>
      <c r="F21" s="332" t="s">
        <v>29</v>
      </c>
      <c r="G21" s="337" t="s">
        <v>725</v>
      </c>
      <c r="H21" s="333" t="s">
        <v>29</v>
      </c>
      <c r="I21" s="333" t="s">
        <v>29</v>
      </c>
      <c r="J21" s="333" t="s">
        <v>29</v>
      </c>
      <c r="K21" s="333" t="s">
        <v>29</v>
      </c>
      <c r="L21" s="334" t="s">
        <v>29</v>
      </c>
    </row>
    <row r="22" spans="2:12">
      <c r="B22" s="1365"/>
      <c r="C22" s="328" t="s">
        <v>29</v>
      </c>
      <c r="D22" s="333" t="s">
        <v>29</v>
      </c>
      <c r="E22" s="333" t="s">
        <v>29</v>
      </c>
      <c r="F22" s="333" t="s">
        <v>29</v>
      </c>
      <c r="G22" s="333" t="s">
        <v>29</v>
      </c>
      <c r="H22" s="333" t="s">
        <v>29</v>
      </c>
      <c r="I22" s="333" t="s">
        <v>29</v>
      </c>
      <c r="J22" s="333" t="s">
        <v>29</v>
      </c>
      <c r="K22" s="333" t="s">
        <v>29</v>
      </c>
      <c r="L22" s="334" t="s">
        <v>29</v>
      </c>
    </row>
    <row r="23" spans="2:12">
      <c r="B23" s="1365"/>
      <c r="C23" s="328" t="s">
        <v>29</v>
      </c>
      <c r="D23" s="333" t="s">
        <v>29</v>
      </c>
      <c r="E23" s="333" t="s">
        <v>29</v>
      </c>
      <c r="F23" s="333" t="s">
        <v>29</v>
      </c>
      <c r="G23" s="333" t="s">
        <v>29</v>
      </c>
      <c r="H23" s="333" t="s">
        <v>29</v>
      </c>
      <c r="I23" s="333" t="s">
        <v>29</v>
      </c>
      <c r="J23" s="333" t="s">
        <v>29</v>
      </c>
      <c r="K23" s="333" t="s">
        <v>29</v>
      </c>
      <c r="L23" s="334" t="s">
        <v>29</v>
      </c>
    </row>
    <row r="24" spans="2:12">
      <c r="B24" s="1365"/>
      <c r="C24" s="328" t="s">
        <v>29</v>
      </c>
      <c r="D24" s="333" t="s">
        <v>29</v>
      </c>
      <c r="E24" s="333" t="s">
        <v>29</v>
      </c>
      <c r="F24" s="333" t="s">
        <v>29</v>
      </c>
      <c r="G24" s="333" t="s">
        <v>29</v>
      </c>
      <c r="H24" s="333" t="s">
        <v>29</v>
      </c>
      <c r="I24" s="333" t="s">
        <v>29</v>
      </c>
      <c r="J24" s="333" t="s">
        <v>29</v>
      </c>
      <c r="K24" s="333" t="s">
        <v>29</v>
      </c>
      <c r="L24" s="334" t="s">
        <v>29</v>
      </c>
    </row>
    <row r="25" spans="2:12" ht="26.25" thickBot="1">
      <c r="B25" s="1366"/>
      <c r="C25" s="338" t="s">
        <v>29</v>
      </c>
      <c r="D25" s="339" t="s">
        <v>29</v>
      </c>
      <c r="E25" s="339" t="s">
        <v>29</v>
      </c>
      <c r="F25" s="339" t="s">
        <v>29</v>
      </c>
      <c r="G25" s="339" t="s">
        <v>29</v>
      </c>
      <c r="H25" s="339" t="s">
        <v>29</v>
      </c>
      <c r="I25" s="339" t="s">
        <v>29</v>
      </c>
      <c r="J25" s="339" t="s">
        <v>29</v>
      </c>
      <c r="K25" s="339" t="s">
        <v>29</v>
      </c>
      <c r="L25" s="340" t="s">
        <v>29</v>
      </c>
    </row>
  </sheetData>
  <mergeCells count="1">
    <mergeCell ref="B13:B25"/>
  </mergeCells>
  <phoneticPr fontId="2"/>
  <pageMargins left="0.70866141732283472" right="0.70866141732283472" top="0.74803149606299213" bottom="0.74803149606299213" header="0.31496062992125984" footer="0.3149606299212598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B1:BS89"/>
  <sheetViews>
    <sheetView view="pageBreakPreview" zoomScale="60" zoomScaleNormal="70" workbookViewId="0">
      <selection activeCell="B73" sqref="B73"/>
    </sheetView>
  </sheetViews>
  <sheetFormatPr defaultRowHeight="18.75"/>
  <cols>
    <col min="1" max="1" width="1.875" style="34" customWidth="1"/>
    <col min="2" max="3" width="9" style="34"/>
    <col min="4" max="4" width="45.625" style="34" customWidth="1"/>
    <col min="5" max="16384" width="9" style="34"/>
  </cols>
  <sheetData>
    <row r="1" spans="2:11">
      <c r="B1" s="34" t="s">
        <v>122</v>
      </c>
      <c r="D1" s="86"/>
      <c r="E1" s="86"/>
      <c r="F1" s="86"/>
    </row>
    <row r="2" spans="2:11" s="41" customFormat="1" ht="20.25" customHeight="1">
      <c r="B2" s="88" t="s">
        <v>147</v>
      </c>
      <c r="C2" s="88"/>
      <c r="D2" s="86"/>
      <c r="E2" s="86"/>
      <c r="F2" s="86"/>
    </row>
    <row r="3" spans="2:11" s="41" customFormat="1" ht="20.25" customHeight="1">
      <c r="B3" s="88"/>
      <c r="C3" s="88"/>
      <c r="D3" s="86"/>
      <c r="E3" s="86"/>
      <c r="F3" s="86"/>
    </row>
    <row r="4" spans="2:11" s="41" customFormat="1" ht="20.25" customHeight="1">
      <c r="B4" s="135"/>
      <c r="C4" s="86" t="s">
        <v>148</v>
      </c>
      <c r="D4" s="86"/>
      <c r="F4" s="1367" t="s">
        <v>149</v>
      </c>
      <c r="G4" s="1367"/>
      <c r="H4" s="1367"/>
      <c r="I4" s="1367"/>
      <c r="J4" s="1367"/>
      <c r="K4" s="1367"/>
    </row>
    <row r="5" spans="2:11" s="41" customFormat="1" ht="20.25" customHeight="1">
      <c r="B5" s="136"/>
      <c r="C5" s="86" t="s">
        <v>150</v>
      </c>
      <c r="D5" s="86"/>
      <c r="F5" s="1367"/>
      <c r="G5" s="1367"/>
      <c r="H5" s="1367"/>
      <c r="I5" s="1367"/>
      <c r="J5" s="1367"/>
      <c r="K5" s="1367"/>
    </row>
    <row r="6" spans="2:11" s="41" customFormat="1" ht="20.25" customHeight="1">
      <c r="B6" s="87" t="s">
        <v>138</v>
      </c>
      <c r="C6" s="86"/>
      <c r="D6" s="86"/>
      <c r="E6" s="97"/>
      <c r="F6" s="86"/>
    </row>
    <row r="7" spans="2:11" s="41" customFormat="1" ht="20.25" customHeight="1">
      <c r="B7" s="88"/>
      <c r="C7" s="88"/>
      <c r="D7" s="86"/>
      <c r="E7" s="97"/>
      <c r="F7" s="86"/>
    </row>
    <row r="8" spans="2:11" s="41" customFormat="1" ht="20.25" customHeight="1">
      <c r="B8" s="86" t="s">
        <v>123</v>
      </c>
      <c r="C8" s="88"/>
      <c r="D8" s="86"/>
      <c r="E8" s="97"/>
      <c r="F8" s="86"/>
    </row>
    <row r="9" spans="2:11" s="41" customFormat="1" ht="20.25" customHeight="1">
      <c r="B9" s="88"/>
      <c r="C9" s="88"/>
      <c r="D9" s="86"/>
      <c r="E9" s="86"/>
      <c r="F9" s="86"/>
    </row>
    <row r="10" spans="2:11" s="146" customFormat="1" ht="20.25" customHeight="1">
      <c r="B10" s="147" t="s">
        <v>154</v>
      </c>
      <c r="C10" s="148"/>
      <c r="D10" s="147"/>
      <c r="E10" s="147"/>
      <c r="F10" s="147"/>
    </row>
    <row r="11" spans="2:11" s="146" customFormat="1" ht="20.25" customHeight="1">
      <c r="B11" s="147"/>
      <c r="C11" s="148"/>
      <c r="D11" s="147"/>
      <c r="E11" s="147"/>
      <c r="F11" s="147"/>
    </row>
    <row r="12" spans="2:11" s="146" customFormat="1" ht="20.25" customHeight="1">
      <c r="B12" s="147" t="s">
        <v>155</v>
      </c>
      <c r="C12" s="148"/>
      <c r="D12" s="147"/>
    </row>
    <row r="13" spans="2:11" s="41" customFormat="1" ht="20.25" customHeight="1">
      <c r="B13" s="86"/>
      <c r="C13" s="88"/>
      <c r="D13" s="86"/>
    </row>
    <row r="14" spans="2:11" s="41" customFormat="1" ht="20.25" customHeight="1">
      <c r="B14" s="86" t="s">
        <v>162</v>
      </c>
      <c r="C14" s="88"/>
      <c r="D14" s="86"/>
    </row>
    <row r="15" spans="2:11" s="41" customFormat="1" ht="20.25" customHeight="1">
      <c r="B15" s="88"/>
      <c r="C15" s="88"/>
      <c r="D15" s="86"/>
    </row>
    <row r="16" spans="2:11" s="41" customFormat="1" ht="20.25" customHeight="1">
      <c r="B16" s="86" t="s">
        <v>163</v>
      </c>
      <c r="C16" s="88"/>
      <c r="D16" s="86"/>
    </row>
    <row r="17" spans="2:4" s="41" customFormat="1" ht="20.25" customHeight="1">
      <c r="B17" s="88"/>
      <c r="C17" s="88"/>
      <c r="D17" s="86"/>
    </row>
    <row r="18" spans="2:4" s="41" customFormat="1" ht="20.25" customHeight="1">
      <c r="B18" s="86" t="s">
        <v>164</v>
      </c>
      <c r="C18" s="88"/>
      <c r="D18" s="86"/>
    </row>
    <row r="19" spans="2:4" s="41" customFormat="1" ht="20.25" customHeight="1">
      <c r="B19" s="88"/>
      <c r="C19" s="88"/>
      <c r="D19" s="86"/>
    </row>
    <row r="20" spans="2:4" s="41" customFormat="1" ht="20.25" customHeight="1">
      <c r="B20" s="86" t="s">
        <v>165</v>
      </c>
      <c r="C20" s="88"/>
      <c r="D20" s="86"/>
    </row>
    <row r="21" spans="2:4" s="41" customFormat="1" ht="20.25" customHeight="1">
      <c r="B21" s="88"/>
      <c r="C21" s="88"/>
      <c r="D21" s="86"/>
    </row>
    <row r="22" spans="2:4" s="41" customFormat="1" ht="17.25" customHeight="1">
      <c r="B22" s="86" t="s">
        <v>166</v>
      </c>
      <c r="C22" s="86"/>
      <c r="D22" s="86"/>
    </row>
    <row r="23" spans="2:4" s="41" customFormat="1" ht="17.25" customHeight="1">
      <c r="B23" s="86" t="s">
        <v>124</v>
      </c>
      <c r="C23" s="86"/>
      <c r="D23" s="86"/>
    </row>
    <row r="24" spans="2:4" s="41" customFormat="1" ht="17.25" customHeight="1">
      <c r="B24" s="86"/>
      <c r="C24" s="86"/>
      <c r="D24" s="86"/>
    </row>
    <row r="25" spans="2:4" s="41" customFormat="1" ht="17.25" customHeight="1">
      <c r="B25" s="86"/>
      <c r="C25" s="62" t="s">
        <v>112</v>
      </c>
      <c r="D25" s="62" t="s">
        <v>3</v>
      </c>
    </row>
    <row r="26" spans="2:4" s="41" customFormat="1" ht="17.25" customHeight="1">
      <c r="B26" s="86"/>
      <c r="C26" s="62">
        <v>1</v>
      </c>
      <c r="D26" s="89" t="s">
        <v>4</v>
      </c>
    </row>
    <row r="27" spans="2:4" s="41" customFormat="1" ht="17.25" customHeight="1">
      <c r="B27" s="86"/>
      <c r="C27" s="62">
        <v>2</v>
      </c>
      <c r="D27" s="89" t="s">
        <v>64</v>
      </c>
    </row>
    <row r="28" spans="2:4" s="41" customFormat="1" ht="17.25" customHeight="1">
      <c r="B28" s="86"/>
      <c r="C28" s="62">
        <v>3</v>
      </c>
      <c r="D28" s="89" t="s">
        <v>5</v>
      </c>
    </row>
    <row r="29" spans="2:4" s="41" customFormat="1" ht="17.25" customHeight="1">
      <c r="B29" s="86"/>
      <c r="C29" s="62">
        <v>4</v>
      </c>
      <c r="D29" s="89" t="s">
        <v>125</v>
      </c>
    </row>
    <row r="30" spans="2:4" s="41" customFormat="1" ht="17.25" customHeight="1">
      <c r="B30" s="86"/>
      <c r="C30" s="62">
        <v>5</v>
      </c>
      <c r="D30" s="89" t="s">
        <v>126</v>
      </c>
    </row>
    <row r="31" spans="2:4" s="41" customFormat="1" ht="17.25" customHeight="1">
      <c r="B31" s="86"/>
      <c r="C31" s="97"/>
      <c r="D31" s="86"/>
    </row>
    <row r="32" spans="2:4" s="41" customFormat="1" ht="17.25" customHeight="1">
      <c r="B32" s="86" t="s">
        <v>167</v>
      </c>
      <c r="C32" s="86"/>
      <c r="D32" s="86"/>
    </row>
    <row r="33" spans="2:51" s="41" customFormat="1" ht="17.25" customHeight="1">
      <c r="B33" s="86" t="s">
        <v>127</v>
      </c>
      <c r="C33" s="86"/>
      <c r="D33" s="86"/>
    </row>
    <row r="34" spans="2:51" s="41" customFormat="1" ht="17.25" customHeight="1">
      <c r="B34" s="86"/>
      <c r="C34" s="86"/>
      <c r="D34" s="86"/>
      <c r="G34" s="40"/>
      <c r="H34" s="40"/>
      <c r="J34" s="40"/>
      <c r="K34" s="40"/>
      <c r="L34" s="40"/>
      <c r="M34" s="40"/>
      <c r="N34" s="40"/>
      <c r="O34" s="40"/>
      <c r="R34" s="40"/>
      <c r="S34" s="40"/>
      <c r="T34" s="40"/>
      <c r="W34" s="40"/>
      <c r="X34" s="40"/>
      <c r="Y34" s="40"/>
    </row>
    <row r="35" spans="2:51" s="41" customFormat="1" ht="17.25" customHeight="1">
      <c r="B35" s="86"/>
      <c r="C35" s="62" t="s">
        <v>7</v>
      </c>
      <c r="D35" s="62" t="s">
        <v>8</v>
      </c>
      <c r="G35" s="40"/>
      <c r="H35" s="40"/>
      <c r="J35" s="40"/>
      <c r="K35" s="40"/>
      <c r="L35" s="40"/>
      <c r="M35" s="40"/>
      <c r="N35" s="40"/>
      <c r="O35" s="40"/>
      <c r="R35" s="40"/>
      <c r="S35" s="40"/>
      <c r="T35" s="40"/>
      <c r="W35" s="40"/>
      <c r="X35" s="40"/>
      <c r="Y35" s="40"/>
    </row>
    <row r="36" spans="2:51" s="41" customFormat="1" ht="17.25" customHeight="1">
      <c r="B36" s="86"/>
      <c r="C36" s="62" t="s">
        <v>9</v>
      </c>
      <c r="D36" s="89" t="s">
        <v>128</v>
      </c>
      <c r="G36" s="40"/>
      <c r="H36" s="40"/>
      <c r="J36" s="40"/>
      <c r="K36" s="40"/>
      <c r="L36" s="40"/>
      <c r="M36" s="40"/>
      <c r="N36" s="40"/>
      <c r="O36" s="40"/>
      <c r="R36" s="40"/>
      <c r="S36" s="40"/>
      <c r="T36" s="40"/>
      <c r="W36" s="40"/>
      <c r="X36" s="40"/>
      <c r="Y36" s="40"/>
    </row>
    <row r="37" spans="2:51" s="41" customFormat="1" ht="17.25" customHeight="1">
      <c r="B37" s="86"/>
      <c r="C37" s="62" t="s">
        <v>10</v>
      </c>
      <c r="D37" s="89" t="s">
        <v>129</v>
      </c>
      <c r="G37" s="40"/>
      <c r="H37" s="40"/>
      <c r="J37" s="40"/>
      <c r="K37" s="40"/>
      <c r="L37" s="40"/>
      <c r="M37" s="40"/>
      <c r="N37" s="40"/>
      <c r="O37" s="40"/>
      <c r="R37" s="40"/>
      <c r="S37" s="40"/>
      <c r="T37" s="40"/>
      <c r="W37" s="40"/>
      <c r="X37" s="40"/>
      <c r="Y37" s="40"/>
    </row>
    <row r="38" spans="2:51" s="41" customFormat="1" ht="17.25" customHeight="1">
      <c r="B38" s="86"/>
      <c r="C38" s="62" t="s">
        <v>11</v>
      </c>
      <c r="D38" s="89" t="s">
        <v>130</v>
      </c>
      <c r="G38" s="40"/>
      <c r="H38" s="40"/>
      <c r="J38" s="40"/>
      <c r="K38" s="40"/>
      <c r="L38" s="40"/>
      <c r="M38" s="40"/>
      <c r="N38" s="40"/>
      <c r="O38" s="40"/>
      <c r="R38" s="40"/>
      <c r="S38" s="40"/>
      <c r="T38" s="40"/>
      <c r="W38" s="40"/>
      <c r="X38" s="40"/>
      <c r="Y38" s="40"/>
    </row>
    <row r="39" spans="2:51" s="41" customFormat="1" ht="17.25" customHeight="1">
      <c r="B39" s="86"/>
      <c r="C39" s="62" t="s">
        <v>12</v>
      </c>
      <c r="D39" s="89" t="s">
        <v>139</v>
      </c>
      <c r="G39" s="40"/>
      <c r="H39" s="40"/>
      <c r="J39" s="40"/>
      <c r="K39" s="40"/>
      <c r="L39" s="40"/>
      <c r="M39" s="40"/>
      <c r="N39" s="40"/>
      <c r="O39" s="40"/>
      <c r="R39" s="40"/>
      <c r="S39" s="40"/>
      <c r="T39" s="40"/>
      <c r="W39" s="40"/>
      <c r="X39" s="40"/>
      <c r="Y39" s="40"/>
    </row>
    <row r="40" spans="2:51" s="41" customFormat="1" ht="17.25" customHeight="1">
      <c r="B40" s="86"/>
      <c r="C40" s="86"/>
      <c r="D40" s="86"/>
      <c r="G40" s="40"/>
      <c r="H40" s="40"/>
      <c r="J40" s="40"/>
      <c r="K40" s="40"/>
      <c r="L40" s="40"/>
      <c r="M40" s="40"/>
      <c r="N40" s="40"/>
      <c r="O40" s="40"/>
      <c r="R40" s="40"/>
      <c r="S40" s="40"/>
      <c r="T40" s="40"/>
      <c r="W40" s="40"/>
      <c r="X40" s="40"/>
      <c r="Y40" s="40"/>
    </row>
    <row r="41" spans="2:51" s="41" customFormat="1" ht="17.25" customHeight="1">
      <c r="B41" s="86"/>
      <c r="C41" s="90" t="s">
        <v>13</v>
      </c>
      <c r="D41" s="86"/>
      <c r="G41" s="40"/>
      <c r="H41" s="40"/>
      <c r="J41" s="40"/>
      <c r="K41" s="40"/>
      <c r="L41" s="40"/>
      <c r="M41" s="40"/>
      <c r="N41" s="40"/>
      <c r="O41" s="40"/>
      <c r="R41" s="40"/>
      <c r="S41" s="40"/>
      <c r="T41" s="40"/>
      <c r="W41" s="40"/>
      <c r="X41" s="40"/>
      <c r="Y41" s="40"/>
    </row>
    <row r="42" spans="2:51" s="41" customFormat="1" ht="17.25" customHeight="1">
      <c r="C42" s="86" t="s">
        <v>131</v>
      </c>
      <c r="F42" s="90"/>
      <c r="G42" s="40"/>
      <c r="H42" s="40"/>
      <c r="J42" s="40"/>
      <c r="K42" s="40"/>
      <c r="L42" s="40"/>
      <c r="M42" s="40"/>
      <c r="N42" s="40"/>
      <c r="O42" s="40"/>
      <c r="R42" s="40"/>
      <c r="S42" s="40"/>
      <c r="T42" s="40"/>
      <c r="W42" s="40"/>
      <c r="X42" s="40"/>
      <c r="Y42" s="40"/>
    </row>
    <row r="43" spans="2:51" s="41" customFormat="1" ht="17.25" customHeight="1">
      <c r="C43" s="86" t="s">
        <v>140</v>
      </c>
      <c r="F43" s="86"/>
      <c r="G43" s="40"/>
      <c r="H43" s="40"/>
      <c r="J43" s="40"/>
      <c r="K43" s="40"/>
      <c r="L43" s="40"/>
      <c r="M43" s="40"/>
      <c r="N43" s="40"/>
      <c r="O43" s="40"/>
      <c r="R43" s="40"/>
      <c r="S43" s="40"/>
      <c r="T43" s="40"/>
      <c r="W43" s="40"/>
      <c r="X43" s="40"/>
      <c r="Y43" s="40"/>
    </row>
    <row r="44" spans="2:51" s="41" customFormat="1" ht="17.25" customHeight="1">
      <c r="B44" s="86"/>
      <c r="C44" s="86"/>
      <c r="D44" s="86"/>
      <c r="E44" s="90"/>
      <c r="F44" s="40"/>
      <c r="G44" s="40"/>
      <c r="H44" s="40"/>
      <c r="J44" s="40"/>
      <c r="K44" s="40"/>
      <c r="L44" s="40"/>
      <c r="M44" s="40"/>
      <c r="N44" s="40"/>
      <c r="O44" s="40"/>
      <c r="R44" s="40"/>
      <c r="S44" s="40"/>
      <c r="T44" s="40"/>
      <c r="W44" s="40"/>
      <c r="X44" s="40"/>
      <c r="Y44" s="40"/>
    </row>
    <row r="45" spans="2:51" s="41" customFormat="1" ht="17.25" customHeight="1">
      <c r="B45" s="86" t="s">
        <v>168</v>
      </c>
      <c r="C45" s="86"/>
      <c r="D45" s="86"/>
    </row>
    <row r="46" spans="2:51" s="41" customFormat="1" ht="17.25" customHeight="1">
      <c r="B46" s="86" t="s">
        <v>132</v>
      </c>
      <c r="C46" s="86"/>
      <c r="D46" s="86"/>
    </row>
    <row r="47" spans="2:51" s="41" customFormat="1" ht="17.25" customHeight="1">
      <c r="B47" s="98" t="s">
        <v>133</v>
      </c>
      <c r="E47" s="40"/>
      <c r="F47" s="40"/>
      <c r="G47" s="40"/>
      <c r="H47" s="40"/>
      <c r="I47" s="40"/>
      <c r="J47" s="40"/>
      <c r="K47" s="40"/>
      <c r="L47" s="40"/>
      <c r="M47" s="40"/>
      <c r="N47" s="40"/>
      <c r="O47" s="40"/>
      <c r="P47" s="40"/>
      <c r="Q47" s="40"/>
      <c r="R47" s="40"/>
      <c r="S47" s="40"/>
      <c r="T47" s="40"/>
      <c r="U47" s="40"/>
      <c r="Y47" s="40"/>
      <c r="Z47" s="40"/>
      <c r="AA47" s="40"/>
      <c r="AB47" s="40"/>
      <c r="AD47" s="40"/>
      <c r="AE47" s="40"/>
      <c r="AF47" s="40"/>
      <c r="AG47" s="40"/>
      <c r="AH47" s="40"/>
      <c r="AI47" s="91"/>
      <c r="AJ47" s="40"/>
      <c r="AK47" s="40"/>
      <c r="AL47" s="40"/>
      <c r="AM47" s="40"/>
      <c r="AN47" s="40"/>
      <c r="AO47" s="40"/>
      <c r="AP47" s="40"/>
      <c r="AQ47" s="40"/>
      <c r="AR47" s="40"/>
      <c r="AS47" s="40"/>
      <c r="AT47" s="40"/>
      <c r="AU47" s="40"/>
      <c r="AV47" s="40"/>
      <c r="AW47" s="40"/>
      <c r="AX47" s="40"/>
      <c r="AY47" s="91"/>
    </row>
    <row r="48" spans="2:51" s="41" customFormat="1" ht="17.25" customHeight="1"/>
    <row r="49" spans="2:50" s="41" customFormat="1" ht="17.25" customHeight="1">
      <c r="B49" s="86" t="s">
        <v>169</v>
      </c>
      <c r="C49" s="86"/>
    </row>
    <row r="50" spans="2:50" s="41" customFormat="1" ht="17.25" customHeight="1">
      <c r="B50" s="86"/>
      <c r="C50" s="86"/>
    </row>
    <row r="51" spans="2:50" s="41" customFormat="1" ht="17.25" customHeight="1">
      <c r="B51" s="86" t="s">
        <v>170</v>
      </c>
      <c r="C51" s="86"/>
    </row>
    <row r="52" spans="2:50" s="41" customFormat="1" ht="17.25" customHeight="1">
      <c r="B52" s="86" t="s">
        <v>134</v>
      </c>
      <c r="C52" s="86"/>
    </row>
    <row r="53" spans="2:50" s="41" customFormat="1" ht="17.25" customHeight="1">
      <c r="B53" s="86"/>
      <c r="C53" s="86"/>
    </row>
    <row r="54" spans="2:50" s="41" customFormat="1" ht="17.25" customHeight="1">
      <c r="B54" s="86" t="s">
        <v>171</v>
      </c>
      <c r="C54" s="86"/>
    </row>
    <row r="55" spans="2:50" s="41" customFormat="1" ht="17.25" customHeight="1">
      <c r="B55" s="86" t="s">
        <v>135</v>
      </c>
      <c r="C55" s="86"/>
    </row>
    <row r="56" spans="2:50" s="41" customFormat="1" ht="17.25" customHeight="1">
      <c r="B56" s="86"/>
      <c r="C56" s="86"/>
    </row>
    <row r="57" spans="2:50" s="41" customFormat="1" ht="17.25" customHeight="1">
      <c r="B57" s="86" t="s">
        <v>172</v>
      </c>
      <c r="C57" s="86"/>
      <c r="D57" s="86"/>
    </row>
    <row r="58" spans="2:50" s="41" customFormat="1" ht="17.25" customHeight="1">
      <c r="B58" s="86"/>
      <c r="C58" s="86"/>
      <c r="D58" s="86"/>
    </row>
    <row r="59" spans="2:50" s="41" customFormat="1" ht="17.25" customHeight="1">
      <c r="B59" s="41" t="s">
        <v>173</v>
      </c>
      <c r="D59" s="86"/>
    </row>
    <row r="60" spans="2:50" s="41" customFormat="1" ht="17.25" customHeight="1">
      <c r="B60" s="41" t="s">
        <v>136</v>
      </c>
      <c r="D60" s="86"/>
    </row>
    <row r="61" spans="2:50" s="41" customFormat="1" ht="17.25" customHeight="1"/>
    <row r="62" spans="2:50" s="41" customFormat="1" ht="17.25" customHeight="1">
      <c r="B62" s="41" t="s">
        <v>174</v>
      </c>
      <c r="E62" s="92"/>
      <c r="F62" s="92"/>
      <c r="G62" s="92"/>
      <c r="H62" s="92"/>
      <c r="I62" s="92"/>
      <c r="J62" s="92"/>
      <c r="K62" s="92"/>
      <c r="L62" s="92"/>
      <c r="M62" s="92"/>
      <c r="N62" s="92"/>
      <c r="O62" s="92"/>
      <c r="P62" s="92"/>
      <c r="Q62" s="92"/>
      <c r="R62" s="92"/>
      <c r="S62" s="92"/>
      <c r="T62" s="92"/>
      <c r="U62" s="92"/>
      <c r="V62" s="92"/>
      <c r="W62" s="92"/>
      <c r="X62" s="92"/>
      <c r="Y62" s="92"/>
      <c r="Z62" s="92"/>
      <c r="AA62" s="92"/>
      <c r="AB62" s="92"/>
      <c r="AC62" s="92"/>
      <c r="AD62" s="92"/>
      <c r="AE62" s="92"/>
      <c r="AF62" s="92"/>
      <c r="AG62" s="92"/>
      <c r="AH62" s="92"/>
      <c r="AI62" s="92"/>
      <c r="AJ62" s="92"/>
      <c r="AK62" s="92"/>
      <c r="AL62" s="92"/>
      <c r="AM62" s="92"/>
      <c r="AN62" s="92"/>
      <c r="AO62" s="92"/>
      <c r="AP62" s="92"/>
      <c r="AQ62" s="92"/>
      <c r="AR62" s="92"/>
      <c r="AS62" s="92"/>
      <c r="AT62" s="92"/>
      <c r="AU62" s="92"/>
      <c r="AV62" s="92"/>
      <c r="AW62" s="92"/>
      <c r="AX62" s="92"/>
    </row>
    <row r="63" spans="2:50" s="41" customFormat="1" ht="17.25" customHeight="1">
      <c r="E63" s="92"/>
      <c r="F63" s="92"/>
      <c r="G63" s="92"/>
      <c r="H63" s="92"/>
      <c r="I63" s="92"/>
      <c r="J63" s="92"/>
      <c r="K63" s="92"/>
      <c r="L63" s="92"/>
      <c r="M63" s="92"/>
      <c r="N63" s="92"/>
      <c r="O63" s="92"/>
      <c r="P63" s="92"/>
      <c r="Q63" s="92"/>
      <c r="R63" s="92"/>
      <c r="S63" s="92"/>
      <c r="T63" s="92"/>
      <c r="U63" s="92"/>
      <c r="V63" s="92"/>
      <c r="W63" s="92"/>
      <c r="X63" s="92"/>
      <c r="Y63" s="92"/>
      <c r="Z63" s="92"/>
      <c r="AA63" s="92"/>
      <c r="AB63" s="92"/>
      <c r="AC63" s="92"/>
      <c r="AD63" s="92"/>
      <c r="AE63" s="92"/>
      <c r="AF63" s="92"/>
      <c r="AG63" s="92"/>
      <c r="AH63" s="92"/>
      <c r="AI63" s="92"/>
      <c r="AJ63" s="92"/>
      <c r="AK63" s="92"/>
      <c r="AL63" s="92"/>
      <c r="AM63" s="92"/>
      <c r="AN63" s="92"/>
      <c r="AO63" s="92"/>
      <c r="AP63" s="92"/>
      <c r="AQ63" s="92"/>
      <c r="AR63" s="92"/>
      <c r="AS63" s="92"/>
      <c r="AT63" s="92"/>
      <c r="AU63" s="92"/>
      <c r="AV63" s="92"/>
      <c r="AW63" s="92"/>
      <c r="AX63" s="92"/>
    </row>
    <row r="64" spans="2:50" s="41" customFormat="1" ht="17.25" customHeight="1">
      <c r="B64" s="41" t="s">
        <v>175</v>
      </c>
      <c r="E64" s="92"/>
      <c r="F64" s="92"/>
      <c r="G64" s="92"/>
      <c r="H64" s="92"/>
      <c r="I64" s="92"/>
      <c r="J64" s="92"/>
      <c r="K64" s="92"/>
      <c r="L64" s="92"/>
      <c r="M64" s="92"/>
      <c r="N64" s="92"/>
      <c r="O64" s="92"/>
      <c r="P64" s="92"/>
      <c r="Q64" s="92"/>
      <c r="R64" s="92"/>
      <c r="S64" s="92"/>
      <c r="T64" s="92"/>
      <c r="U64" s="92"/>
      <c r="V64" s="92"/>
      <c r="W64" s="92"/>
      <c r="X64" s="92"/>
      <c r="Y64" s="92"/>
      <c r="Z64" s="92"/>
      <c r="AA64" s="92"/>
      <c r="AB64" s="92"/>
      <c r="AC64" s="92"/>
      <c r="AD64" s="92"/>
      <c r="AE64" s="92"/>
      <c r="AF64" s="92"/>
      <c r="AG64" s="92"/>
      <c r="AH64" s="92"/>
      <c r="AI64" s="92"/>
      <c r="AJ64" s="92"/>
      <c r="AK64" s="92"/>
      <c r="AL64" s="92"/>
      <c r="AM64" s="92"/>
      <c r="AN64" s="92"/>
      <c r="AO64" s="92"/>
      <c r="AP64" s="92"/>
      <c r="AQ64" s="92"/>
      <c r="AR64" s="92"/>
      <c r="AS64" s="92"/>
      <c r="AT64" s="92"/>
      <c r="AU64" s="92"/>
      <c r="AV64" s="92"/>
      <c r="AW64" s="92"/>
      <c r="AX64" s="92"/>
    </row>
    <row r="65" spans="2:71" s="41" customFormat="1" ht="17.25" customHeight="1">
      <c r="E65" s="92"/>
      <c r="F65" s="92"/>
      <c r="G65" s="92"/>
      <c r="H65" s="92"/>
      <c r="I65" s="92"/>
      <c r="J65" s="92"/>
      <c r="K65" s="92"/>
      <c r="L65" s="92"/>
      <c r="M65" s="92"/>
      <c r="N65" s="92"/>
      <c r="O65" s="92"/>
      <c r="P65" s="92"/>
      <c r="Q65" s="92"/>
      <c r="R65" s="92"/>
      <c r="S65" s="92"/>
      <c r="T65" s="92"/>
      <c r="U65" s="92"/>
      <c r="V65" s="92"/>
      <c r="W65" s="92"/>
      <c r="X65" s="92"/>
      <c r="Y65" s="92"/>
      <c r="Z65" s="92"/>
      <c r="AA65" s="92"/>
      <c r="AB65" s="92"/>
      <c r="AC65" s="92"/>
      <c r="AD65" s="92"/>
      <c r="AE65" s="92"/>
      <c r="AF65" s="92"/>
      <c r="AG65" s="92"/>
      <c r="AH65" s="92"/>
      <c r="AI65" s="92"/>
      <c r="AJ65" s="92"/>
      <c r="AK65" s="92"/>
      <c r="AL65" s="92"/>
      <c r="AM65" s="92"/>
      <c r="AN65" s="92"/>
      <c r="AO65" s="92"/>
      <c r="AP65" s="92"/>
      <c r="AQ65" s="92"/>
      <c r="AR65" s="92"/>
      <c r="AS65" s="92"/>
      <c r="AT65" s="92"/>
      <c r="AU65" s="92"/>
      <c r="AV65" s="92"/>
      <c r="AW65" s="92"/>
      <c r="AX65" s="92"/>
    </row>
    <row r="66" spans="2:71" s="41" customFormat="1" ht="17.25" customHeight="1">
      <c r="B66" s="41" t="s">
        <v>176</v>
      </c>
      <c r="E66" s="92"/>
      <c r="F66" s="92"/>
      <c r="G66" s="92"/>
      <c r="H66" s="92"/>
      <c r="I66" s="92"/>
      <c r="J66" s="92"/>
      <c r="K66" s="92"/>
      <c r="L66" s="92"/>
      <c r="M66" s="92"/>
      <c r="N66" s="92"/>
      <c r="O66" s="92"/>
      <c r="P66" s="92"/>
      <c r="Q66" s="92"/>
      <c r="R66" s="92"/>
      <c r="S66" s="92"/>
      <c r="T66" s="92"/>
      <c r="U66" s="92"/>
      <c r="V66" s="92"/>
      <c r="W66" s="92"/>
      <c r="X66" s="92"/>
      <c r="Y66" s="92"/>
      <c r="Z66" s="92"/>
      <c r="AA66" s="92"/>
      <c r="AB66" s="92"/>
      <c r="AC66" s="92"/>
      <c r="AD66" s="92"/>
      <c r="AE66" s="92"/>
      <c r="AF66" s="92"/>
      <c r="AG66" s="92"/>
      <c r="AH66" s="92"/>
      <c r="AI66" s="92"/>
      <c r="AJ66" s="92"/>
      <c r="AK66" s="92"/>
      <c r="AL66" s="92"/>
      <c r="AM66" s="92"/>
      <c r="AN66" s="92"/>
      <c r="AO66" s="92"/>
      <c r="AP66" s="92"/>
      <c r="AQ66" s="92"/>
      <c r="AR66" s="92"/>
      <c r="AS66" s="92"/>
      <c r="AT66" s="92"/>
      <c r="AU66" s="92"/>
      <c r="AV66" s="92"/>
      <c r="AW66" s="92"/>
      <c r="AX66" s="92"/>
    </row>
    <row r="67" spans="2:71" s="41" customFormat="1" ht="17.25" customHeight="1">
      <c r="E67" s="92"/>
      <c r="F67" s="92"/>
      <c r="G67" s="92"/>
      <c r="H67" s="92"/>
      <c r="I67" s="92"/>
      <c r="J67" s="92"/>
      <c r="K67" s="92"/>
      <c r="L67" s="92"/>
      <c r="M67" s="92"/>
      <c r="N67" s="92"/>
      <c r="O67" s="92"/>
      <c r="P67" s="92"/>
      <c r="Q67" s="92"/>
      <c r="R67" s="92"/>
      <c r="S67" s="92"/>
      <c r="T67" s="92"/>
      <c r="U67" s="92"/>
      <c r="V67" s="92"/>
      <c r="W67" s="92"/>
      <c r="X67" s="92"/>
      <c r="Y67" s="92"/>
      <c r="Z67" s="92"/>
      <c r="AA67" s="92"/>
      <c r="AB67" s="92"/>
      <c r="AC67" s="92"/>
      <c r="AD67" s="92"/>
      <c r="AE67" s="92"/>
      <c r="AF67" s="92"/>
      <c r="AG67" s="92"/>
      <c r="AH67" s="92"/>
      <c r="AI67" s="92"/>
      <c r="AJ67" s="92"/>
      <c r="AK67" s="92"/>
      <c r="AL67" s="92"/>
      <c r="AM67" s="92"/>
      <c r="AN67" s="92"/>
      <c r="AO67" s="92"/>
      <c r="AP67" s="92"/>
      <c r="AQ67" s="92"/>
      <c r="AR67" s="92"/>
      <c r="AS67" s="92"/>
      <c r="AT67" s="92"/>
      <c r="AU67" s="92"/>
      <c r="AV67" s="92"/>
      <c r="AW67" s="92"/>
      <c r="AX67" s="92"/>
      <c r="AY67" s="92"/>
      <c r="AZ67" s="92"/>
      <c r="BA67" s="92"/>
      <c r="BB67" s="92"/>
    </row>
    <row r="68" spans="2:71" s="41" customFormat="1" ht="17.25" customHeight="1">
      <c r="B68" s="41" t="s">
        <v>177</v>
      </c>
      <c r="E68" s="92"/>
      <c r="F68" s="92"/>
      <c r="G68" s="92"/>
      <c r="H68" s="92"/>
      <c r="I68" s="92"/>
      <c r="J68" s="92"/>
      <c r="K68" s="92"/>
      <c r="L68" s="92"/>
      <c r="M68" s="92"/>
      <c r="N68" s="92"/>
      <c r="O68" s="92"/>
      <c r="P68" s="92"/>
      <c r="Q68" s="92"/>
      <c r="R68" s="92"/>
      <c r="S68" s="92"/>
      <c r="T68" s="92"/>
      <c r="U68" s="92"/>
      <c r="V68" s="92"/>
      <c r="W68" s="92"/>
      <c r="X68" s="92"/>
      <c r="Y68" s="92"/>
      <c r="Z68" s="92"/>
      <c r="AA68" s="92"/>
      <c r="AB68" s="92"/>
      <c r="AC68" s="92"/>
      <c r="AD68" s="92"/>
      <c r="AE68" s="92"/>
      <c r="AF68" s="92"/>
      <c r="AG68" s="92"/>
      <c r="AH68" s="92"/>
      <c r="AI68" s="92"/>
      <c r="AJ68" s="92"/>
      <c r="AK68" s="92"/>
      <c r="AL68" s="92"/>
      <c r="AM68" s="92"/>
      <c r="AN68" s="92"/>
      <c r="AO68" s="92"/>
      <c r="AP68" s="92"/>
      <c r="AQ68" s="92"/>
      <c r="AR68" s="92"/>
      <c r="AS68" s="92"/>
      <c r="AT68" s="92"/>
      <c r="AU68" s="92"/>
      <c r="AV68" s="92"/>
      <c r="AW68" s="92"/>
      <c r="AX68" s="92"/>
      <c r="AY68" s="92"/>
      <c r="AZ68" s="92"/>
      <c r="BA68" s="92"/>
      <c r="BB68" s="92"/>
    </row>
    <row r="69" spans="2:71" s="41" customFormat="1" ht="17.25" customHeight="1">
      <c r="E69" s="92"/>
      <c r="F69" s="92"/>
      <c r="G69" s="92"/>
      <c r="H69" s="92"/>
      <c r="I69" s="92"/>
      <c r="J69" s="92"/>
      <c r="K69" s="92"/>
      <c r="L69" s="92"/>
      <c r="M69" s="92"/>
      <c r="N69" s="92"/>
      <c r="O69" s="92"/>
      <c r="P69" s="92"/>
      <c r="Q69" s="92"/>
      <c r="R69" s="92"/>
      <c r="S69" s="92"/>
      <c r="T69" s="92"/>
      <c r="U69" s="92"/>
      <c r="V69" s="92"/>
      <c r="W69" s="92"/>
      <c r="X69" s="92"/>
      <c r="Y69" s="92"/>
      <c r="Z69" s="92"/>
      <c r="AA69" s="92"/>
      <c r="AB69" s="92"/>
      <c r="AC69" s="92"/>
      <c r="AD69" s="92"/>
      <c r="AE69" s="92"/>
      <c r="AF69" s="92"/>
      <c r="AG69" s="92"/>
      <c r="AH69" s="92"/>
      <c r="AI69" s="92"/>
      <c r="AJ69" s="92"/>
      <c r="AK69" s="92"/>
      <c r="AL69" s="92"/>
      <c r="AM69" s="92"/>
      <c r="AN69" s="92"/>
      <c r="AO69" s="92"/>
      <c r="AP69" s="92"/>
      <c r="AQ69" s="92"/>
      <c r="AR69" s="92"/>
      <c r="AS69" s="92"/>
      <c r="AT69" s="92"/>
      <c r="AU69" s="92"/>
      <c r="AV69" s="92"/>
      <c r="AW69" s="92"/>
      <c r="AX69" s="92"/>
      <c r="AY69" s="92"/>
      <c r="AZ69" s="92"/>
      <c r="BA69" s="92"/>
      <c r="BB69" s="92"/>
    </row>
    <row r="70" spans="2:71" s="41" customFormat="1" ht="17.25" customHeight="1">
      <c r="B70" s="41" t="s">
        <v>178</v>
      </c>
      <c r="BL70" s="93"/>
      <c r="BM70" s="94"/>
      <c r="BN70" s="93"/>
      <c r="BO70" s="93"/>
      <c r="BP70" s="93"/>
      <c r="BQ70" s="95"/>
      <c r="BR70" s="96"/>
      <c r="BS70" s="96"/>
    </row>
    <row r="71" spans="2:71" s="41" customFormat="1" ht="17.25" customHeight="1">
      <c r="E71" s="92"/>
      <c r="F71" s="92"/>
      <c r="G71" s="92"/>
      <c r="H71" s="92"/>
      <c r="I71" s="92"/>
      <c r="J71" s="92"/>
      <c r="K71" s="92"/>
      <c r="L71" s="92"/>
      <c r="M71" s="92"/>
      <c r="N71" s="92"/>
      <c r="O71" s="92"/>
      <c r="P71" s="92"/>
      <c r="Q71" s="92"/>
      <c r="R71" s="92"/>
      <c r="S71" s="92"/>
      <c r="T71" s="92"/>
      <c r="U71" s="92"/>
      <c r="V71" s="92"/>
      <c r="W71" s="92"/>
      <c r="X71" s="92"/>
      <c r="Y71" s="92"/>
      <c r="Z71" s="92"/>
      <c r="AA71" s="92"/>
      <c r="AB71" s="92"/>
      <c r="AC71" s="92"/>
      <c r="AD71" s="92"/>
      <c r="AE71" s="92"/>
      <c r="AF71" s="92"/>
      <c r="AG71" s="92"/>
      <c r="AH71" s="92"/>
      <c r="AI71" s="92"/>
      <c r="AJ71" s="92"/>
      <c r="AK71" s="92"/>
      <c r="AL71" s="92"/>
      <c r="AM71" s="92"/>
      <c r="AN71" s="92"/>
      <c r="AO71" s="92"/>
      <c r="AP71" s="92"/>
      <c r="AQ71" s="92"/>
      <c r="AR71" s="92"/>
      <c r="AS71" s="92"/>
      <c r="AT71" s="92"/>
      <c r="AU71" s="92"/>
      <c r="AV71" s="92"/>
      <c r="AW71" s="92"/>
      <c r="AX71" s="92"/>
    </row>
    <row r="72" spans="2:71" s="41" customFormat="1" ht="17.25" customHeight="1">
      <c r="B72" s="41" t="s">
        <v>180</v>
      </c>
      <c r="E72" s="92"/>
      <c r="F72" s="92"/>
      <c r="G72" s="92"/>
      <c r="H72" s="92"/>
      <c r="I72" s="92"/>
      <c r="J72" s="92"/>
      <c r="K72" s="92"/>
      <c r="L72" s="92"/>
      <c r="M72" s="92"/>
      <c r="N72" s="92"/>
      <c r="O72" s="92"/>
      <c r="P72" s="92"/>
      <c r="Q72" s="92"/>
      <c r="R72" s="92"/>
      <c r="S72" s="92"/>
      <c r="T72" s="92"/>
      <c r="U72" s="92"/>
      <c r="V72" s="92"/>
      <c r="W72" s="92"/>
      <c r="X72" s="92"/>
      <c r="Y72" s="92"/>
      <c r="Z72" s="92"/>
      <c r="AA72" s="92"/>
      <c r="AB72" s="92"/>
      <c r="AC72" s="92"/>
      <c r="AD72" s="92"/>
      <c r="AE72" s="92"/>
      <c r="AF72" s="92"/>
      <c r="AG72" s="92"/>
      <c r="AH72" s="92"/>
      <c r="AI72" s="92"/>
      <c r="AJ72" s="92"/>
      <c r="AK72" s="92"/>
      <c r="AL72" s="92"/>
      <c r="AM72" s="92"/>
      <c r="AN72" s="92"/>
      <c r="AO72" s="92"/>
      <c r="AP72" s="92"/>
      <c r="AQ72" s="92"/>
      <c r="AR72" s="92"/>
      <c r="AS72" s="92"/>
      <c r="AT72" s="92"/>
      <c r="AU72" s="92"/>
      <c r="AV72" s="92"/>
      <c r="AW72" s="92"/>
      <c r="AX72" s="92"/>
      <c r="AY72" s="92"/>
      <c r="AZ72" s="92"/>
      <c r="BA72" s="92"/>
      <c r="BB72" s="92"/>
    </row>
    <row r="73" spans="2:71" s="41" customFormat="1" ht="17.25" customHeight="1">
      <c r="E73" s="92"/>
      <c r="F73" s="92"/>
      <c r="G73" s="92"/>
      <c r="H73" s="92"/>
      <c r="I73" s="92"/>
      <c r="J73" s="92"/>
      <c r="K73" s="92"/>
      <c r="L73" s="92"/>
      <c r="M73" s="92"/>
      <c r="N73" s="92"/>
      <c r="O73" s="92"/>
      <c r="P73" s="92"/>
      <c r="Q73" s="92"/>
      <c r="R73" s="92"/>
      <c r="S73" s="92"/>
      <c r="T73" s="92"/>
      <c r="U73" s="92"/>
      <c r="V73" s="92"/>
      <c r="W73" s="92"/>
      <c r="X73" s="92"/>
      <c r="Y73" s="92"/>
      <c r="Z73" s="92"/>
      <c r="AA73" s="92"/>
      <c r="AB73" s="92"/>
      <c r="AC73" s="92"/>
      <c r="AD73" s="92"/>
      <c r="AE73" s="92"/>
      <c r="AF73" s="92"/>
      <c r="AG73" s="92"/>
      <c r="AH73" s="92"/>
      <c r="AI73" s="92"/>
      <c r="AJ73" s="92"/>
      <c r="AK73" s="92"/>
      <c r="AL73" s="92"/>
      <c r="AM73" s="92"/>
      <c r="AN73" s="92"/>
      <c r="AO73" s="92"/>
      <c r="AP73" s="92"/>
      <c r="AQ73" s="92"/>
      <c r="AR73" s="92"/>
      <c r="AS73" s="92"/>
      <c r="AT73" s="92"/>
      <c r="AU73" s="92"/>
      <c r="AV73" s="92"/>
      <c r="AW73" s="92"/>
      <c r="AX73" s="92"/>
      <c r="AY73" s="92"/>
      <c r="AZ73" s="92"/>
      <c r="BA73" s="92"/>
      <c r="BB73" s="92"/>
    </row>
    <row r="74" spans="2:71" ht="17.25" customHeight="1">
      <c r="B74" s="149" t="s">
        <v>156</v>
      </c>
    </row>
    <row r="75" spans="2:71" ht="17.25" customHeight="1">
      <c r="B75" s="41" t="s">
        <v>179</v>
      </c>
    </row>
    <row r="76" spans="2:71" s="149" customFormat="1" ht="17.25" customHeight="1">
      <c r="B76" s="150" t="s">
        <v>157</v>
      </c>
    </row>
    <row r="77" spans="2:71" s="149" customFormat="1" ht="17.25" customHeight="1"/>
    <row r="78" spans="2:71" s="149" customFormat="1"/>
    <row r="79" spans="2:71" s="149" customFormat="1"/>
    <row r="80" spans="2:71" s="149" customFormat="1"/>
    <row r="81" s="149" customFormat="1"/>
    <row r="82" s="149" customFormat="1"/>
    <row r="83" s="149" customFormat="1"/>
    <row r="84" s="149" customFormat="1"/>
    <row r="85" s="149" customFormat="1"/>
    <row r="86" s="149" customFormat="1"/>
    <row r="87" s="149" customFormat="1"/>
    <row r="88" s="149" customFormat="1"/>
    <row r="89" ht="17.25" customHeight="1"/>
  </sheetData>
  <sheetProtection sheet="1" objects="1" scenarios="1" selectLockedCells="1"/>
  <mergeCells count="1">
    <mergeCell ref="F4:K5"/>
  </mergeCells>
  <phoneticPr fontId="2"/>
  <pageMargins left="0.70866141732283472" right="0.70866141732283472" top="0.74803149606299213" bottom="0.74803149606299213" header="0.31496062992125984" footer="0.31496062992125984"/>
  <pageSetup paperSize="9" scale="40" orientation="portrait" verticalDpi="0"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rgb="FFCCFFCC"/>
    <pageSetUpPr fitToPage="1"/>
  </sheetPr>
  <dimension ref="B1:BU86"/>
  <sheetViews>
    <sheetView showGridLines="0" view="pageBreakPreview" zoomScale="55" zoomScaleNormal="70" zoomScaleSheetLayoutView="55" workbookViewId="0">
      <selection activeCell="BB4" sqref="BB4:BE4"/>
    </sheetView>
  </sheetViews>
  <sheetFormatPr defaultColWidth="4.375" defaultRowHeight="20.25" customHeight="1"/>
  <cols>
    <col min="1" max="1" width="1.625" style="10" customWidth="1"/>
    <col min="2" max="5" width="5.75" style="10" customWidth="1"/>
    <col min="6" max="6" width="0.125" style="10" hidden="1" customWidth="1"/>
    <col min="7" max="58" width="5.625" style="10" customWidth="1"/>
    <col min="59" max="16384" width="4.375" style="10"/>
  </cols>
  <sheetData>
    <row r="1" spans="2:64" s="16" customFormat="1" ht="20.25" customHeight="1">
      <c r="C1" s="15" t="s">
        <v>33</v>
      </c>
      <c r="D1" s="15"/>
      <c r="E1" s="15"/>
      <c r="F1" s="15"/>
      <c r="G1" s="15"/>
      <c r="H1" s="5" t="s">
        <v>0</v>
      </c>
      <c r="J1" s="5"/>
      <c r="L1" s="15"/>
      <c r="M1" s="15"/>
      <c r="N1" s="15"/>
      <c r="O1" s="15"/>
      <c r="P1" s="15"/>
      <c r="Q1" s="15"/>
      <c r="R1" s="15"/>
      <c r="AM1" s="8"/>
      <c r="AN1" s="7"/>
      <c r="AO1" s="7" t="s">
        <v>73</v>
      </c>
      <c r="AP1" s="1134" t="s">
        <v>146</v>
      </c>
      <c r="AQ1" s="1135"/>
      <c r="AR1" s="1135"/>
      <c r="AS1" s="1135"/>
      <c r="AT1" s="1135"/>
      <c r="AU1" s="1135"/>
      <c r="AV1" s="1135"/>
      <c r="AW1" s="1135"/>
      <c r="AX1" s="1135"/>
      <c r="AY1" s="1135"/>
      <c r="AZ1" s="1135"/>
      <c r="BA1" s="1135"/>
      <c r="BB1" s="1135"/>
      <c r="BC1" s="1135"/>
      <c r="BD1" s="1135"/>
      <c r="BE1" s="1135"/>
      <c r="BF1" s="7" t="s">
        <v>21</v>
      </c>
    </row>
    <row r="2" spans="2:64" s="16" customFormat="1" ht="20.25" customHeight="1">
      <c r="C2" s="15"/>
      <c r="D2" s="15"/>
      <c r="E2" s="15"/>
      <c r="F2" s="15"/>
      <c r="G2" s="15"/>
      <c r="J2" s="5"/>
      <c r="L2" s="15"/>
      <c r="M2" s="15"/>
      <c r="N2" s="15"/>
      <c r="O2" s="15"/>
      <c r="P2" s="15"/>
      <c r="Q2" s="15"/>
      <c r="R2" s="15"/>
      <c r="Y2" s="28" t="s">
        <v>69</v>
      </c>
      <c r="Z2" s="1448"/>
      <c r="AA2" s="1448"/>
      <c r="AB2" s="28" t="s">
        <v>70</v>
      </c>
      <c r="AC2" s="1465" t="str">
        <f>IF(Z2=0,"",YEAR(DATE(2018+Z2,1,1)))</f>
        <v/>
      </c>
      <c r="AD2" s="1465"/>
      <c r="AE2" s="29" t="s">
        <v>71</v>
      </c>
      <c r="AF2" s="29" t="s">
        <v>1</v>
      </c>
      <c r="AG2" s="1448"/>
      <c r="AH2" s="1448"/>
      <c r="AI2" s="29" t="s">
        <v>55</v>
      </c>
      <c r="AM2" s="8"/>
      <c r="AN2" s="7"/>
      <c r="AO2" s="7" t="s">
        <v>72</v>
      </c>
      <c r="AP2" s="1136"/>
      <c r="AQ2" s="1136"/>
      <c r="AR2" s="1136"/>
      <c r="AS2" s="1136"/>
      <c r="AT2" s="1136"/>
      <c r="AU2" s="1136"/>
      <c r="AV2" s="1136"/>
      <c r="AW2" s="1136"/>
      <c r="AX2" s="1136"/>
      <c r="AY2" s="1136"/>
      <c r="AZ2" s="1136"/>
      <c r="BA2" s="1136"/>
      <c r="BB2" s="1136"/>
      <c r="BC2" s="1136"/>
      <c r="BD2" s="1136"/>
      <c r="BE2" s="1136"/>
      <c r="BF2" s="7" t="s">
        <v>21</v>
      </c>
    </row>
    <row r="3" spans="2:64" s="6" customFormat="1" ht="20.25" customHeight="1">
      <c r="G3" s="5"/>
      <c r="J3" s="5"/>
      <c r="L3" s="7"/>
      <c r="M3" s="7"/>
      <c r="N3" s="7"/>
      <c r="O3" s="7"/>
      <c r="P3" s="7"/>
      <c r="Q3" s="7"/>
      <c r="R3" s="7"/>
      <c r="Z3" s="30"/>
      <c r="AA3" s="30"/>
      <c r="AB3" s="30"/>
      <c r="AC3" s="31"/>
      <c r="AD3" s="30"/>
      <c r="BA3" s="81" t="s">
        <v>121</v>
      </c>
      <c r="BB3" s="1138" t="s">
        <v>159</v>
      </c>
      <c r="BC3" s="1139"/>
      <c r="BD3" s="1139"/>
      <c r="BE3" s="1140"/>
      <c r="BF3" s="7"/>
    </row>
    <row r="4" spans="2:64" s="6" customFormat="1" ht="18.75">
      <c r="G4" s="5"/>
      <c r="J4" s="5"/>
      <c r="L4" s="7"/>
      <c r="M4" s="7"/>
      <c r="N4" s="7"/>
      <c r="O4" s="7"/>
      <c r="P4" s="7"/>
      <c r="Q4" s="7"/>
      <c r="R4" s="7"/>
      <c r="Z4" s="21"/>
      <c r="AA4" s="21"/>
      <c r="AG4" s="16"/>
      <c r="AH4" s="16"/>
      <c r="AI4" s="16"/>
      <c r="AJ4" s="16"/>
      <c r="AK4" s="16"/>
      <c r="AL4" s="16"/>
      <c r="AM4" s="16"/>
      <c r="AN4" s="16"/>
      <c r="AO4" s="16"/>
      <c r="AP4" s="16"/>
      <c r="AQ4" s="16"/>
      <c r="AR4" s="16"/>
      <c r="AS4" s="16"/>
      <c r="AT4" s="16"/>
      <c r="AU4" s="16"/>
      <c r="AV4" s="16"/>
      <c r="AW4" s="16"/>
      <c r="AX4" s="16"/>
      <c r="AY4" s="16"/>
      <c r="AZ4" s="16"/>
      <c r="BA4" s="81" t="s">
        <v>153</v>
      </c>
      <c r="BB4" s="1138" t="s">
        <v>682</v>
      </c>
      <c r="BC4" s="1139"/>
      <c r="BD4" s="1139"/>
      <c r="BE4" s="1140"/>
      <c r="BF4" s="63"/>
    </row>
    <row r="5" spans="2:64" s="6" customFormat="1" ht="6.75" customHeight="1">
      <c r="C5" s="16"/>
      <c r="D5" s="16"/>
      <c r="E5" s="16"/>
      <c r="F5" s="16"/>
      <c r="G5" s="15"/>
      <c r="H5" s="16"/>
      <c r="I5" s="16"/>
      <c r="J5" s="15"/>
      <c r="K5" s="16"/>
      <c r="L5" s="63"/>
      <c r="M5" s="63"/>
      <c r="N5" s="63"/>
      <c r="O5" s="63"/>
      <c r="P5" s="63"/>
      <c r="Q5" s="63"/>
      <c r="R5" s="63"/>
      <c r="S5" s="16"/>
      <c r="T5" s="16"/>
      <c r="U5" s="16"/>
      <c r="V5" s="16"/>
      <c r="W5" s="16"/>
      <c r="X5" s="16"/>
      <c r="Y5" s="16"/>
      <c r="Z5" s="64"/>
      <c r="AA5" s="64"/>
      <c r="AB5" s="16"/>
      <c r="AC5" s="16"/>
      <c r="AD5" s="16"/>
      <c r="AE5" s="16"/>
      <c r="AG5" s="16"/>
      <c r="AH5" s="16"/>
      <c r="AI5" s="16"/>
      <c r="AJ5" s="16"/>
      <c r="AK5" s="16"/>
      <c r="AL5" s="16"/>
      <c r="AM5" s="16"/>
      <c r="AN5" s="16"/>
      <c r="AO5" s="16"/>
      <c r="AP5" s="16"/>
      <c r="AQ5" s="16"/>
      <c r="AR5" s="16"/>
      <c r="AS5" s="16"/>
      <c r="AT5" s="16"/>
      <c r="AU5" s="16"/>
      <c r="AV5" s="16"/>
      <c r="AW5" s="16"/>
      <c r="AX5" s="16"/>
      <c r="AY5" s="16"/>
      <c r="AZ5" s="16"/>
      <c r="BA5" s="16"/>
      <c r="BB5" s="16"/>
      <c r="BC5" s="16"/>
      <c r="BD5" s="16"/>
      <c r="BE5" s="63"/>
      <c r="BF5" s="63"/>
    </row>
    <row r="6" spans="2:64" s="6" customFormat="1" ht="18.75">
      <c r="B6" s="1392"/>
      <c r="C6" s="1392"/>
      <c r="D6" s="1392"/>
      <c r="E6" s="1392"/>
      <c r="F6" s="1392"/>
      <c r="G6" s="1392"/>
      <c r="H6" s="1392"/>
      <c r="I6" s="1392"/>
      <c r="J6" s="1392"/>
      <c r="K6" s="63"/>
      <c r="L6" s="63"/>
      <c r="M6" s="63"/>
      <c r="N6" s="16"/>
      <c r="O6" s="16"/>
      <c r="P6" s="16"/>
      <c r="Q6" s="16"/>
      <c r="R6" s="16"/>
      <c r="S6" s="16"/>
      <c r="T6" s="16"/>
      <c r="U6" s="64"/>
      <c r="V6" s="64"/>
      <c r="Z6" s="16"/>
      <c r="AA6" s="64"/>
      <c r="AB6" s="64"/>
      <c r="AC6" s="16"/>
      <c r="AD6" s="16"/>
      <c r="AE6" s="16"/>
      <c r="AG6" s="16"/>
      <c r="AH6" s="16" t="s">
        <v>160</v>
      </c>
      <c r="AI6" s="16"/>
      <c r="AJ6" s="16"/>
      <c r="AK6" s="16"/>
      <c r="AL6" s="16"/>
      <c r="AM6" s="16"/>
      <c r="AN6" s="16"/>
      <c r="AO6" s="16"/>
      <c r="AP6" s="16"/>
      <c r="AQ6" s="16"/>
      <c r="AR6" s="16"/>
      <c r="AT6" s="1155">
        <v>8</v>
      </c>
      <c r="AU6" s="1156"/>
      <c r="AV6" s="1" t="s">
        <v>61</v>
      </c>
      <c r="AW6" s="16"/>
      <c r="AX6" s="1155">
        <v>40</v>
      </c>
      <c r="AY6" s="1156"/>
      <c r="AZ6" s="1" t="s">
        <v>62</v>
      </c>
      <c r="BA6" s="16"/>
      <c r="BB6" s="1155">
        <v>160</v>
      </c>
      <c r="BC6" s="1156"/>
      <c r="BD6" s="1" t="s">
        <v>63</v>
      </c>
      <c r="BE6" s="16"/>
      <c r="BF6" s="63"/>
    </row>
    <row r="7" spans="2:64" s="6" customFormat="1" ht="18.75">
      <c r="B7" s="64"/>
      <c r="C7" s="64"/>
      <c r="D7" s="64"/>
      <c r="E7" s="64"/>
      <c r="G7" s="64"/>
      <c r="H7" s="64"/>
      <c r="I7" s="64"/>
      <c r="J7" s="64"/>
      <c r="K7" s="63"/>
      <c r="L7" s="161"/>
      <c r="M7" s="162"/>
      <c r="N7" s="162"/>
      <c r="O7" s="162"/>
      <c r="P7" s="162"/>
      <c r="Q7" s="162"/>
      <c r="R7" s="162"/>
      <c r="S7" s="16"/>
      <c r="T7" s="16"/>
      <c r="U7" s="64"/>
      <c r="V7" s="64"/>
      <c r="Z7" s="16"/>
      <c r="AA7" s="64"/>
      <c r="AB7" s="64"/>
      <c r="AC7" s="16"/>
      <c r="AD7" s="16"/>
      <c r="AE7" s="16"/>
      <c r="AG7" s="16"/>
      <c r="AH7" s="16"/>
      <c r="AI7" s="16"/>
      <c r="AJ7" s="16"/>
      <c r="AK7" s="16"/>
      <c r="AL7" s="16"/>
      <c r="AM7" s="16"/>
      <c r="AN7" s="16"/>
      <c r="AO7" s="16"/>
      <c r="AP7" s="16"/>
      <c r="AQ7" s="16"/>
      <c r="AR7" s="16"/>
      <c r="AS7" s="16"/>
      <c r="AT7" s="16"/>
      <c r="AU7" s="16"/>
      <c r="AV7" s="16"/>
      <c r="AW7" s="16"/>
      <c r="AX7" s="16"/>
      <c r="AY7" s="16"/>
      <c r="AZ7" s="16"/>
      <c r="BA7" s="16"/>
      <c r="BB7" s="16"/>
      <c r="BC7" s="16"/>
      <c r="BD7" s="16"/>
      <c r="BE7" s="63"/>
      <c r="BF7" s="63"/>
    </row>
    <row r="8" spans="2:64" s="6" customFormat="1" ht="20.25" customHeight="1">
      <c r="B8" s="163"/>
      <c r="C8" s="163"/>
      <c r="D8" s="163"/>
      <c r="E8" s="163"/>
      <c r="F8" s="164"/>
      <c r="G8" s="163"/>
      <c r="H8" s="163"/>
      <c r="I8" s="163"/>
      <c r="J8" s="163"/>
      <c r="K8" s="64"/>
      <c r="L8" s="1393"/>
      <c r="M8" s="1393"/>
      <c r="N8" s="1393"/>
      <c r="O8" s="64"/>
      <c r="P8" s="1393"/>
      <c r="Q8" s="1393"/>
      <c r="R8" s="1393"/>
      <c r="S8" s="63"/>
      <c r="T8" s="1383"/>
      <c r="U8" s="1383"/>
      <c r="V8" s="15"/>
      <c r="Z8" s="64"/>
      <c r="AA8" s="75"/>
      <c r="AB8" s="15"/>
      <c r="AC8" s="64"/>
      <c r="AD8" s="64"/>
      <c r="AE8" s="64"/>
      <c r="AF8" s="21"/>
      <c r="AG8" s="66"/>
      <c r="AH8" s="66"/>
      <c r="AI8" s="66"/>
      <c r="AJ8" s="16"/>
      <c r="AK8" s="63"/>
      <c r="AL8" s="75"/>
      <c r="AM8" s="75"/>
      <c r="AN8" s="15"/>
      <c r="AO8" s="72"/>
      <c r="AP8" s="72"/>
      <c r="AQ8" s="15" t="s">
        <v>161</v>
      </c>
      <c r="AR8" s="65"/>
      <c r="AS8" s="16"/>
      <c r="AT8" s="1155">
        <v>10</v>
      </c>
      <c r="AU8" s="1156"/>
      <c r="AV8" s="73" t="s">
        <v>120</v>
      </c>
      <c r="AW8" s="64"/>
      <c r="AX8" s="16"/>
      <c r="AY8" s="16" t="s">
        <v>67</v>
      </c>
      <c r="AZ8" s="16"/>
      <c r="BA8" s="16"/>
      <c r="BB8" s="1157" t="e">
        <f>DAY(EOMONTH(DATE(AC2,AG2,1),0))</f>
        <v>#VALUE!</v>
      </c>
      <c r="BC8" s="1158"/>
      <c r="BD8" s="16" t="s">
        <v>68</v>
      </c>
      <c r="BE8" s="16"/>
      <c r="BF8" s="16"/>
      <c r="BJ8" s="7"/>
      <c r="BK8" s="7"/>
      <c r="BL8" s="7"/>
    </row>
    <row r="9" spans="2:64" s="6" customFormat="1" ht="6" customHeight="1">
      <c r="B9" s="16"/>
      <c r="C9" s="16"/>
      <c r="D9" s="16"/>
      <c r="E9" s="16"/>
      <c r="G9" s="16"/>
      <c r="H9" s="16"/>
      <c r="I9" s="16"/>
      <c r="J9" s="16"/>
      <c r="K9" s="16"/>
      <c r="L9" s="64"/>
      <c r="M9" s="66"/>
      <c r="N9" s="16"/>
      <c r="O9" s="16"/>
      <c r="P9" s="64"/>
      <c r="Q9" s="16"/>
      <c r="R9" s="16"/>
      <c r="S9" s="16"/>
      <c r="T9" s="16"/>
      <c r="U9" s="16"/>
      <c r="V9" s="16"/>
      <c r="Z9" s="16"/>
      <c r="AA9" s="16"/>
      <c r="AB9" s="16"/>
      <c r="AC9" s="16"/>
      <c r="AD9" s="16"/>
      <c r="AE9" s="16"/>
      <c r="AG9" s="64"/>
      <c r="AH9" s="16"/>
      <c r="AI9" s="16"/>
      <c r="AJ9" s="66"/>
      <c r="AK9" s="16"/>
      <c r="AL9" s="16"/>
      <c r="AM9" s="16"/>
      <c r="AN9" s="16"/>
      <c r="AO9" s="16"/>
      <c r="AP9" s="16"/>
      <c r="AQ9" s="64"/>
      <c r="AR9" s="64"/>
      <c r="AS9" s="64"/>
      <c r="AT9" s="16"/>
      <c r="AU9" s="16"/>
      <c r="AV9" s="16"/>
      <c r="AW9" s="16"/>
      <c r="AX9" s="16"/>
      <c r="AY9" s="16"/>
      <c r="AZ9" s="16"/>
      <c r="BA9" s="16"/>
      <c r="BB9" s="16"/>
      <c r="BC9" s="16"/>
      <c r="BD9" s="16"/>
      <c r="BE9" s="16"/>
      <c r="BF9" s="16"/>
      <c r="BJ9" s="7"/>
      <c r="BK9" s="7"/>
      <c r="BL9" s="7"/>
    </row>
    <row r="10" spans="2:64" s="6" customFormat="1" ht="18.75">
      <c r="B10" s="163"/>
      <c r="C10" s="163"/>
      <c r="D10" s="163"/>
      <c r="E10" s="163"/>
      <c r="F10" s="164"/>
      <c r="G10" s="163"/>
      <c r="H10" s="163"/>
      <c r="I10" s="163"/>
      <c r="J10" s="163"/>
      <c r="K10" s="64"/>
      <c r="L10" s="1393"/>
      <c r="M10" s="1393"/>
      <c r="N10" s="1393"/>
      <c r="O10" s="64"/>
      <c r="P10" s="1393"/>
      <c r="Q10" s="1393"/>
      <c r="R10" s="1393"/>
      <c r="S10" s="63"/>
      <c r="T10" s="1384"/>
      <c r="U10" s="1384"/>
      <c r="V10" s="15"/>
      <c r="Z10" s="64"/>
      <c r="AA10" s="75"/>
      <c r="AB10" s="15"/>
      <c r="AC10" s="64"/>
      <c r="AD10" s="64"/>
      <c r="AE10" s="64"/>
      <c r="AG10" s="66"/>
      <c r="AH10" s="66"/>
      <c r="AI10" s="66"/>
      <c r="AJ10" s="16"/>
      <c r="AK10" s="63"/>
      <c r="AL10" s="75"/>
      <c r="AM10" s="16"/>
      <c r="AN10" s="16"/>
      <c r="AO10" s="79"/>
      <c r="AP10" s="79"/>
      <c r="AQ10" s="79"/>
      <c r="AR10" s="1"/>
      <c r="AS10" s="64"/>
      <c r="AT10" s="64"/>
      <c r="AU10" s="64"/>
      <c r="AV10" s="16"/>
      <c r="AW10" s="16"/>
      <c r="AX10" s="76"/>
      <c r="AY10" s="76"/>
      <c r="AZ10" s="63" t="s">
        <v>181</v>
      </c>
      <c r="BA10" s="16"/>
      <c r="BB10" s="1155">
        <v>1</v>
      </c>
      <c r="BC10" s="1159"/>
      <c r="BD10" s="1156"/>
      <c r="BE10" s="2" t="s">
        <v>22</v>
      </c>
      <c r="BF10" s="16"/>
      <c r="BJ10" s="7"/>
      <c r="BK10" s="7"/>
      <c r="BL10" s="7"/>
    </row>
    <row r="11" spans="2:64" s="6" customFormat="1" ht="6" customHeight="1">
      <c r="B11" s="16"/>
      <c r="C11" s="16"/>
      <c r="D11" s="16"/>
      <c r="E11" s="16"/>
      <c r="G11" s="16"/>
      <c r="H11" s="16"/>
      <c r="I11" s="16"/>
      <c r="J11" s="16"/>
      <c r="K11" s="64"/>
      <c r="L11" s="66"/>
      <c r="M11" s="16"/>
      <c r="N11" s="16"/>
      <c r="O11" s="64"/>
      <c r="P11" s="16"/>
      <c r="Q11" s="16"/>
      <c r="R11" s="16"/>
      <c r="S11" s="16"/>
      <c r="T11" s="16"/>
      <c r="U11" s="16"/>
      <c r="Z11" s="16"/>
      <c r="AA11" s="16"/>
      <c r="AB11" s="16"/>
      <c r="AC11" s="16"/>
      <c r="AD11" s="16"/>
      <c r="AE11" s="16"/>
      <c r="AG11" s="64"/>
      <c r="AH11" s="66"/>
      <c r="AI11" s="16"/>
      <c r="AJ11" s="66"/>
      <c r="AK11" s="16"/>
      <c r="AL11" s="16"/>
      <c r="AM11" s="16"/>
      <c r="AN11" s="16"/>
      <c r="AO11" s="72"/>
      <c r="AP11" s="72"/>
      <c r="AQ11" s="73"/>
      <c r="AR11" s="77"/>
      <c r="AS11" s="64"/>
      <c r="AT11" s="64"/>
      <c r="AU11" s="64"/>
      <c r="AV11" s="16"/>
      <c r="AW11" s="16"/>
      <c r="AX11" s="76"/>
      <c r="AY11" s="76"/>
      <c r="AZ11" s="16"/>
      <c r="BA11" s="16"/>
      <c r="BB11" s="64"/>
      <c r="BC11" s="64"/>
      <c r="BD11" s="64"/>
      <c r="BE11" s="2"/>
      <c r="BF11" s="16"/>
      <c r="BJ11" s="7"/>
      <c r="BK11" s="7"/>
      <c r="BL11" s="7"/>
    </row>
    <row r="12" spans="2:64" s="6" customFormat="1" ht="20.25" customHeight="1">
      <c r="B12" s="1385"/>
      <c r="C12" s="1385"/>
      <c r="D12" s="1385"/>
      <c r="E12" s="1385"/>
      <c r="F12" s="1385"/>
      <c r="G12" s="1385"/>
      <c r="H12" s="1385"/>
      <c r="I12" s="1385"/>
      <c r="J12" s="1385"/>
      <c r="K12" s="1385"/>
      <c r="L12" s="1385"/>
      <c r="M12" s="1385"/>
      <c r="N12" s="1385"/>
      <c r="O12" s="1385"/>
      <c r="P12" s="1385"/>
      <c r="Q12" s="1385"/>
      <c r="R12" s="1385"/>
      <c r="S12" s="1385"/>
      <c r="T12" s="1385"/>
      <c r="U12" s="1385"/>
      <c r="V12" s="1385"/>
      <c r="Z12" s="73"/>
      <c r="AA12" s="10"/>
      <c r="AB12" s="10"/>
      <c r="AC12" s="73"/>
      <c r="AD12" s="64"/>
      <c r="AE12" s="64"/>
      <c r="AF12" s="21"/>
      <c r="AG12" s="15"/>
      <c r="AH12" s="66"/>
      <c r="AI12" s="16"/>
      <c r="AJ12" s="66"/>
      <c r="AK12" s="16"/>
      <c r="AL12" s="16"/>
      <c r="AM12" s="16"/>
      <c r="AN12" s="16"/>
      <c r="AO12" s="1449"/>
      <c r="AP12" s="1449"/>
      <c r="AQ12" s="1449"/>
      <c r="AR12" s="1"/>
      <c r="AS12" s="64"/>
      <c r="AT12" s="64"/>
      <c r="AU12" s="64"/>
      <c r="AV12" s="16"/>
      <c r="AW12" s="16"/>
      <c r="AX12" s="76"/>
      <c r="AY12" s="76"/>
      <c r="AZ12" s="16"/>
      <c r="BA12" s="16"/>
      <c r="BB12" s="1155">
        <v>1</v>
      </c>
      <c r="BC12" s="1159"/>
      <c r="BD12" s="1156"/>
      <c r="BE12" s="78" t="s">
        <v>23</v>
      </c>
      <c r="BF12" s="16"/>
      <c r="BJ12" s="7"/>
      <c r="BK12" s="7"/>
      <c r="BL12" s="7"/>
    </row>
    <row r="13" spans="2:64" s="6" customFormat="1" ht="6.75" customHeight="1">
      <c r="B13" s="1385"/>
      <c r="C13" s="1385"/>
      <c r="D13" s="1385"/>
      <c r="E13" s="1385"/>
      <c r="F13" s="1385"/>
      <c r="G13" s="1385"/>
      <c r="H13" s="1385"/>
      <c r="I13" s="1385"/>
      <c r="J13" s="1385"/>
      <c r="K13" s="1385"/>
      <c r="L13" s="1385"/>
      <c r="M13" s="1385"/>
      <c r="N13" s="1385"/>
      <c r="O13" s="1385"/>
      <c r="P13" s="1385"/>
      <c r="Q13" s="1385"/>
      <c r="R13" s="1385"/>
      <c r="S13" s="1385"/>
      <c r="T13" s="1385"/>
      <c r="U13" s="1385"/>
      <c r="V13" s="1385"/>
      <c r="Z13" s="74"/>
      <c r="AA13" s="9"/>
      <c r="AB13" s="9"/>
      <c r="AC13" s="74"/>
      <c r="AD13" s="66"/>
      <c r="AE13" s="66"/>
      <c r="AG13" s="16"/>
      <c r="AH13" s="16"/>
      <c r="AI13" s="16"/>
      <c r="AJ13" s="16"/>
      <c r="AK13" s="16"/>
      <c r="AL13" s="16"/>
      <c r="AM13" s="16"/>
      <c r="AN13" s="16"/>
      <c r="AO13" s="72"/>
      <c r="AP13" s="72"/>
      <c r="AQ13" s="72"/>
      <c r="AR13" s="16"/>
      <c r="AS13" s="64"/>
      <c r="AT13" s="64"/>
      <c r="AU13" s="64"/>
      <c r="AV13" s="16"/>
      <c r="AW13" s="16"/>
      <c r="AX13" s="76"/>
      <c r="AY13" s="76"/>
      <c r="AZ13" s="16"/>
      <c r="BA13" s="16"/>
      <c r="BB13" s="64"/>
      <c r="BC13" s="64"/>
      <c r="BD13" s="64"/>
      <c r="BE13" s="2"/>
      <c r="BF13" s="16"/>
      <c r="BJ13" s="7"/>
      <c r="BK13" s="7"/>
      <c r="BL13" s="7"/>
    </row>
    <row r="14" spans="2:64" s="6" customFormat="1" ht="18.75">
      <c r="B14" s="1385"/>
      <c r="C14" s="1385"/>
      <c r="D14" s="1385"/>
      <c r="E14" s="1385"/>
      <c r="F14" s="1385"/>
      <c r="G14" s="1385"/>
      <c r="H14" s="1385"/>
      <c r="I14" s="1385"/>
      <c r="J14" s="1385"/>
      <c r="K14" s="1385"/>
      <c r="L14" s="1385"/>
      <c r="M14" s="1385"/>
      <c r="N14" s="1385"/>
      <c r="O14" s="1385"/>
      <c r="P14" s="1385"/>
      <c r="Q14" s="1385"/>
      <c r="R14" s="1385"/>
      <c r="S14" s="1385"/>
      <c r="T14" s="1385"/>
      <c r="U14" s="1385"/>
      <c r="V14" s="1385"/>
      <c r="Z14" s="73"/>
      <c r="AA14" s="10"/>
      <c r="AB14" s="10"/>
      <c r="AC14" s="73"/>
      <c r="AD14" s="64"/>
      <c r="AE14" s="64"/>
      <c r="AG14" s="16"/>
      <c r="AH14" s="16"/>
      <c r="AI14" s="16"/>
      <c r="AJ14" s="16"/>
      <c r="AK14" s="16"/>
      <c r="AL14" s="16"/>
      <c r="AM14" s="16"/>
      <c r="AN14" s="16"/>
      <c r="AO14" s="72"/>
      <c r="AP14" s="72"/>
      <c r="AQ14" s="72"/>
      <c r="AR14" s="16"/>
      <c r="AS14" s="64"/>
      <c r="AT14" s="63" t="s">
        <v>182</v>
      </c>
      <c r="AU14" s="1141"/>
      <c r="AV14" s="1142"/>
      <c r="AW14" s="1143"/>
      <c r="AX14" s="64" t="s">
        <v>2</v>
      </c>
      <c r="AY14" s="1141"/>
      <c r="AZ14" s="1142"/>
      <c r="BA14" s="1143"/>
      <c r="BB14" s="63" t="s">
        <v>24</v>
      </c>
      <c r="BC14" s="1440">
        <f>(AY14-AU14)*24</f>
        <v>0</v>
      </c>
      <c r="BD14" s="1441"/>
      <c r="BE14" s="15" t="s">
        <v>25</v>
      </c>
      <c r="BF14" s="64"/>
      <c r="BJ14" s="7"/>
      <c r="BK14" s="7"/>
      <c r="BL14" s="7"/>
    </row>
    <row r="15" spans="2:64" s="6" customFormat="1" ht="6.75" customHeight="1">
      <c r="C15" s="65"/>
      <c r="D15" s="65"/>
      <c r="E15" s="65"/>
      <c r="F15" s="65"/>
      <c r="G15" s="16"/>
      <c r="H15" s="16"/>
      <c r="I15" s="63"/>
      <c r="J15" s="64"/>
      <c r="K15" s="66"/>
      <c r="L15" s="16"/>
      <c r="M15" s="16"/>
      <c r="N15" s="64"/>
      <c r="O15" s="16"/>
      <c r="P15" s="16"/>
      <c r="Q15" s="66"/>
      <c r="R15" s="16"/>
      <c r="S15" s="16"/>
      <c r="T15" s="16"/>
      <c r="U15" s="16"/>
      <c r="V15" s="16"/>
      <c r="W15" s="63"/>
      <c r="X15" s="64"/>
      <c r="Y15" s="64"/>
      <c r="Z15" s="15"/>
      <c r="AA15" s="64"/>
      <c r="AB15" s="63"/>
      <c r="AC15" s="64"/>
      <c r="AD15" s="66"/>
      <c r="AE15" s="16"/>
      <c r="AG15" s="21"/>
      <c r="AH15" s="22"/>
      <c r="AJ15" s="22"/>
      <c r="AQ15" s="21"/>
      <c r="AR15" s="21"/>
      <c r="AS15" s="21"/>
      <c r="AT15" s="21"/>
      <c r="AU15" s="21"/>
      <c r="AX15" s="28"/>
      <c r="AY15" s="28"/>
      <c r="BB15" s="21"/>
      <c r="BC15" s="21"/>
      <c r="BD15" s="21"/>
      <c r="BE15" s="20"/>
      <c r="BJ15" s="7"/>
      <c r="BK15" s="7"/>
      <c r="BL15" s="7"/>
    </row>
    <row r="16" spans="2:64" ht="8.4499999999999993" customHeight="1" thickBot="1">
      <c r="C16" s="9"/>
      <c r="D16" s="9"/>
      <c r="E16" s="9"/>
      <c r="F16" s="9"/>
      <c r="G16" s="9"/>
      <c r="X16" s="9"/>
      <c r="AN16" s="9"/>
      <c r="BE16" s="17"/>
      <c r="BF16" s="17"/>
      <c r="BG16" s="17"/>
    </row>
    <row r="17" spans="2:58" ht="20.25" customHeight="1">
      <c r="B17" s="1403" t="s">
        <v>112</v>
      </c>
      <c r="C17" s="1161" t="s">
        <v>183</v>
      </c>
      <c r="D17" s="1162"/>
      <c r="E17" s="1389"/>
      <c r="F17" s="26"/>
      <c r="G17" s="1188" t="s">
        <v>184</v>
      </c>
      <c r="H17" s="1400" t="s">
        <v>185</v>
      </c>
      <c r="I17" s="1162"/>
      <c r="J17" s="1162"/>
      <c r="K17" s="1389"/>
      <c r="L17" s="1400" t="s">
        <v>186</v>
      </c>
      <c r="M17" s="1162"/>
      <c r="N17" s="1162"/>
      <c r="O17" s="1163"/>
      <c r="P17" s="1161"/>
      <c r="Q17" s="1162"/>
      <c r="R17" s="1163"/>
      <c r="S17" s="1462" t="s">
        <v>187</v>
      </c>
      <c r="T17" s="1463"/>
      <c r="U17" s="1463"/>
      <c r="V17" s="1463"/>
      <c r="W17" s="1463"/>
      <c r="X17" s="1463"/>
      <c r="Y17" s="1463"/>
      <c r="Z17" s="1463"/>
      <c r="AA17" s="1463"/>
      <c r="AB17" s="1463"/>
      <c r="AC17" s="1463"/>
      <c r="AD17" s="1463"/>
      <c r="AE17" s="1463"/>
      <c r="AF17" s="1463"/>
      <c r="AG17" s="1463"/>
      <c r="AH17" s="1463"/>
      <c r="AI17" s="1463"/>
      <c r="AJ17" s="1463"/>
      <c r="AK17" s="1463"/>
      <c r="AL17" s="1463"/>
      <c r="AM17" s="1463"/>
      <c r="AN17" s="1463"/>
      <c r="AO17" s="1463"/>
      <c r="AP17" s="1463"/>
      <c r="AQ17" s="1463"/>
      <c r="AR17" s="1463"/>
      <c r="AS17" s="1463"/>
      <c r="AT17" s="1463"/>
      <c r="AU17" s="1463"/>
      <c r="AV17" s="1463"/>
      <c r="AW17" s="1464"/>
      <c r="AX17" s="1228" t="str">
        <f>IF(BB3="４週","(12) 1～4週目の勤務時間数合計","(12) 1か月の勤務時間数   合計")</f>
        <v>(12) 1か月の勤務時間数   合計</v>
      </c>
      <c r="AY17" s="1229"/>
      <c r="AZ17" s="1234" t="s">
        <v>188</v>
      </c>
      <c r="BA17" s="1235"/>
      <c r="BB17" s="1161" t="s">
        <v>189</v>
      </c>
      <c r="BC17" s="1162"/>
      <c r="BD17" s="1162"/>
      <c r="BE17" s="1162"/>
      <c r="BF17" s="1163"/>
    </row>
    <row r="18" spans="2:58" ht="20.25" customHeight="1">
      <c r="B18" s="1387"/>
      <c r="C18" s="1164"/>
      <c r="D18" s="1165"/>
      <c r="E18" s="1390"/>
      <c r="F18" s="27"/>
      <c r="G18" s="1189"/>
      <c r="H18" s="1401"/>
      <c r="I18" s="1165"/>
      <c r="J18" s="1165"/>
      <c r="K18" s="1390"/>
      <c r="L18" s="1401"/>
      <c r="M18" s="1165"/>
      <c r="N18" s="1165"/>
      <c r="O18" s="1166"/>
      <c r="P18" s="1164"/>
      <c r="Q18" s="1165"/>
      <c r="R18" s="1166"/>
      <c r="S18" s="1453" t="s">
        <v>16</v>
      </c>
      <c r="T18" s="1454"/>
      <c r="U18" s="1454"/>
      <c r="V18" s="1454"/>
      <c r="W18" s="1454"/>
      <c r="X18" s="1454"/>
      <c r="Y18" s="1455"/>
      <c r="Z18" s="1453" t="s">
        <v>17</v>
      </c>
      <c r="AA18" s="1454"/>
      <c r="AB18" s="1454"/>
      <c r="AC18" s="1454"/>
      <c r="AD18" s="1454"/>
      <c r="AE18" s="1454"/>
      <c r="AF18" s="1455"/>
      <c r="AG18" s="1453" t="s">
        <v>18</v>
      </c>
      <c r="AH18" s="1454"/>
      <c r="AI18" s="1454"/>
      <c r="AJ18" s="1454"/>
      <c r="AK18" s="1454"/>
      <c r="AL18" s="1454"/>
      <c r="AM18" s="1455"/>
      <c r="AN18" s="1453" t="s">
        <v>19</v>
      </c>
      <c r="AO18" s="1454"/>
      <c r="AP18" s="1454"/>
      <c r="AQ18" s="1454"/>
      <c r="AR18" s="1454"/>
      <c r="AS18" s="1454"/>
      <c r="AT18" s="1455"/>
      <c r="AU18" s="1450" t="s">
        <v>20</v>
      </c>
      <c r="AV18" s="1451"/>
      <c r="AW18" s="1452"/>
      <c r="AX18" s="1230"/>
      <c r="AY18" s="1231"/>
      <c r="AZ18" s="1236"/>
      <c r="BA18" s="1237"/>
      <c r="BB18" s="1164"/>
      <c r="BC18" s="1165"/>
      <c r="BD18" s="1165"/>
      <c r="BE18" s="1165"/>
      <c r="BF18" s="1166"/>
    </row>
    <row r="19" spans="2:58" ht="21" customHeight="1">
      <c r="B19" s="1387"/>
      <c r="C19" s="1164"/>
      <c r="D19" s="1165"/>
      <c r="E19" s="1390"/>
      <c r="F19" s="27"/>
      <c r="G19" s="1189"/>
      <c r="H19" s="1401"/>
      <c r="I19" s="1165"/>
      <c r="J19" s="1165"/>
      <c r="K19" s="1390"/>
      <c r="L19" s="1401"/>
      <c r="M19" s="1165"/>
      <c r="N19" s="1165"/>
      <c r="O19" s="1166"/>
      <c r="P19" s="1164"/>
      <c r="Q19" s="1165"/>
      <c r="R19" s="1166"/>
      <c r="S19" s="14">
        <v>1</v>
      </c>
      <c r="T19" s="12">
        <v>2</v>
      </c>
      <c r="U19" s="12">
        <v>3</v>
      </c>
      <c r="V19" s="12">
        <v>4</v>
      </c>
      <c r="W19" s="12">
        <v>5</v>
      </c>
      <c r="X19" s="12">
        <v>6</v>
      </c>
      <c r="Y19" s="13">
        <v>7</v>
      </c>
      <c r="Z19" s="11">
        <v>8</v>
      </c>
      <c r="AA19" s="12">
        <v>9</v>
      </c>
      <c r="AB19" s="12">
        <v>10</v>
      </c>
      <c r="AC19" s="12">
        <v>11</v>
      </c>
      <c r="AD19" s="12">
        <v>12</v>
      </c>
      <c r="AE19" s="12">
        <v>13</v>
      </c>
      <c r="AF19" s="13">
        <v>14</v>
      </c>
      <c r="AG19" s="14">
        <v>15</v>
      </c>
      <c r="AH19" s="12">
        <v>16</v>
      </c>
      <c r="AI19" s="12">
        <v>17</v>
      </c>
      <c r="AJ19" s="12">
        <v>18</v>
      </c>
      <c r="AK19" s="12">
        <v>19</v>
      </c>
      <c r="AL19" s="12">
        <v>20</v>
      </c>
      <c r="AM19" s="13">
        <v>21</v>
      </c>
      <c r="AN19" s="11">
        <v>22</v>
      </c>
      <c r="AO19" s="12">
        <v>23</v>
      </c>
      <c r="AP19" s="12">
        <v>24</v>
      </c>
      <c r="AQ19" s="12">
        <v>25</v>
      </c>
      <c r="AR19" s="12">
        <v>26</v>
      </c>
      <c r="AS19" s="12">
        <v>27</v>
      </c>
      <c r="AT19" s="13">
        <v>28</v>
      </c>
      <c r="AU19" s="11" t="e">
        <f>IF($BB$3="歴月",IF(DAY(DATE($AC$2,$AG$2,29))=29,29,""),"")</f>
        <v>#VALUE!</v>
      </c>
      <c r="AV19" s="12" t="e">
        <f>IF($BB$3="歴月",IF(DAY(DATE($AC$2,$AG$2,30))=30,30,""),"")</f>
        <v>#VALUE!</v>
      </c>
      <c r="AW19" s="13" t="e">
        <f>IF($BB$3="歴月",IF(DAY(DATE($AC$2,$AG$2,31))=31,31,""),"")</f>
        <v>#VALUE!</v>
      </c>
      <c r="AX19" s="1230"/>
      <c r="AY19" s="1231"/>
      <c r="AZ19" s="1236"/>
      <c r="BA19" s="1237"/>
      <c r="BB19" s="1164"/>
      <c r="BC19" s="1165"/>
      <c r="BD19" s="1165"/>
      <c r="BE19" s="1165"/>
      <c r="BF19" s="1166"/>
    </row>
    <row r="20" spans="2:58" ht="0.75" hidden="1" customHeight="1">
      <c r="B20" s="1387"/>
      <c r="C20" s="1164"/>
      <c r="D20" s="1165"/>
      <c r="E20" s="1390"/>
      <c r="F20" s="27"/>
      <c r="G20" s="1189"/>
      <c r="H20" s="1401"/>
      <c r="I20" s="1165"/>
      <c r="J20" s="1165"/>
      <c r="K20" s="1390"/>
      <c r="L20" s="1401"/>
      <c r="M20" s="1165"/>
      <c r="N20" s="1165"/>
      <c r="O20" s="1166"/>
      <c r="P20" s="1164"/>
      <c r="Q20" s="1165"/>
      <c r="R20" s="1166"/>
      <c r="S20" s="14" t="e">
        <f>WEEKDAY(DATE($AC$2,$AG$2,1))</f>
        <v>#VALUE!</v>
      </c>
      <c r="T20" s="12" t="e">
        <f>WEEKDAY(DATE($AC$2,$AG$2,2))</f>
        <v>#VALUE!</v>
      </c>
      <c r="U20" s="12" t="e">
        <f>WEEKDAY(DATE($AC$2,$AG$2,3))</f>
        <v>#VALUE!</v>
      </c>
      <c r="V20" s="12" t="e">
        <f>WEEKDAY(DATE($AC$2,$AG$2,4))</f>
        <v>#VALUE!</v>
      </c>
      <c r="W20" s="12" t="e">
        <f>WEEKDAY(DATE($AC$2,$AG$2,5))</f>
        <v>#VALUE!</v>
      </c>
      <c r="X20" s="12" t="e">
        <f>WEEKDAY(DATE($AC$2,$AG$2,6))</f>
        <v>#VALUE!</v>
      </c>
      <c r="Y20" s="13" t="e">
        <f>WEEKDAY(DATE($AC$2,$AG$2,7))</f>
        <v>#VALUE!</v>
      </c>
      <c r="Z20" s="11" t="e">
        <f>WEEKDAY(DATE($AC$2,$AG$2,8))</f>
        <v>#VALUE!</v>
      </c>
      <c r="AA20" s="12" t="e">
        <f>WEEKDAY(DATE($AC$2,$AG$2,9))</f>
        <v>#VALUE!</v>
      </c>
      <c r="AB20" s="12" t="e">
        <f>WEEKDAY(DATE($AC$2,$AG$2,10))</f>
        <v>#VALUE!</v>
      </c>
      <c r="AC20" s="12" t="e">
        <f>WEEKDAY(DATE($AC$2,$AG$2,11))</f>
        <v>#VALUE!</v>
      </c>
      <c r="AD20" s="12" t="e">
        <f>WEEKDAY(DATE($AC$2,$AG$2,12))</f>
        <v>#VALUE!</v>
      </c>
      <c r="AE20" s="12" t="e">
        <f>WEEKDAY(DATE($AC$2,$AG$2,13))</f>
        <v>#VALUE!</v>
      </c>
      <c r="AF20" s="13" t="e">
        <f>WEEKDAY(DATE($AC$2,$AG$2,14))</f>
        <v>#VALUE!</v>
      </c>
      <c r="AG20" s="11" t="e">
        <f>WEEKDAY(DATE($AC$2,$AG$2,15))</f>
        <v>#VALUE!</v>
      </c>
      <c r="AH20" s="12" t="e">
        <f>WEEKDAY(DATE($AC$2,$AG$2,16))</f>
        <v>#VALUE!</v>
      </c>
      <c r="AI20" s="12" t="e">
        <f>WEEKDAY(DATE($AC$2,$AG$2,17))</f>
        <v>#VALUE!</v>
      </c>
      <c r="AJ20" s="12" t="e">
        <f>WEEKDAY(DATE($AC$2,$AG$2,18))</f>
        <v>#VALUE!</v>
      </c>
      <c r="AK20" s="12" t="e">
        <f>WEEKDAY(DATE($AC$2,$AG$2,19))</f>
        <v>#VALUE!</v>
      </c>
      <c r="AL20" s="12" t="e">
        <f>WEEKDAY(DATE($AC$2,$AG$2,20))</f>
        <v>#VALUE!</v>
      </c>
      <c r="AM20" s="13" t="e">
        <f>WEEKDAY(DATE($AC$2,$AG$2,21))</f>
        <v>#VALUE!</v>
      </c>
      <c r="AN20" s="11" t="e">
        <f>WEEKDAY(DATE($AC$2,$AG$2,22))</f>
        <v>#VALUE!</v>
      </c>
      <c r="AO20" s="12" t="e">
        <f>WEEKDAY(DATE($AC$2,$AG$2,23))</f>
        <v>#VALUE!</v>
      </c>
      <c r="AP20" s="12" t="e">
        <f>WEEKDAY(DATE($AC$2,$AG$2,24))</f>
        <v>#VALUE!</v>
      </c>
      <c r="AQ20" s="12" t="e">
        <f>WEEKDAY(DATE($AC$2,$AG$2,25))</f>
        <v>#VALUE!</v>
      </c>
      <c r="AR20" s="12" t="e">
        <f>WEEKDAY(DATE($AC$2,$AG$2,26))</f>
        <v>#VALUE!</v>
      </c>
      <c r="AS20" s="12" t="e">
        <f>WEEKDAY(DATE($AC$2,$AG$2,27))</f>
        <v>#VALUE!</v>
      </c>
      <c r="AT20" s="13" t="e">
        <f>WEEKDAY(DATE($AC$2,$AG$2,28))</f>
        <v>#VALUE!</v>
      </c>
      <c r="AU20" s="11" t="e">
        <f>IF(AU19=29,WEEKDAY(DATE($AC$2,$AG$2,29)),0)</f>
        <v>#VALUE!</v>
      </c>
      <c r="AV20" s="12" t="e">
        <f>IF(AV19=30,WEEKDAY(DATE($AC$2,$AG$2,30)),0)</f>
        <v>#VALUE!</v>
      </c>
      <c r="AW20" s="13" t="e">
        <f>IF(AW19=31,WEEKDAY(DATE($AC$2,$AG$2,31)),0)</f>
        <v>#VALUE!</v>
      </c>
      <c r="AX20" s="1230"/>
      <c r="AY20" s="1231"/>
      <c r="AZ20" s="1236"/>
      <c r="BA20" s="1237"/>
      <c r="BB20" s="1164"/>
      <c r="BC20" s="1165"/>
      <c r="BD20" s="1165"/>
      <c r="BE20" s="1165"/>
      <c r="BF20" s="1166"/>
    </row>
    <row r="21" spans="2:58" ht="22.5" customHeight="1" thickBot="1">
      <c r="B21" s="1404"/>
      <c r="C21" s="1167"/>
      <c r="D21" s="1168"/>
      <c r="E21" s="1391"/>
      <c r="F21" s="25"/>
      <c r="G21" s="1190"/>
      <c r="H21" s="1402"/>
      <c r="I21" s="1168"/>
      <c r="J21" s="1168"/>
      <c r="K21" s="1391"/>
      <c r="L21" s="1402"/>
      <c r="M21" s="1168"/>
      <c r="N21" s="1168"/>
      <c r="O21" s="1169"/>
      <c r="P21" s="1167"/>
      <c r="Q21" s="1168"/>
      <c r="R21" s="1169"/>
      <c r="S21" s="160" t="e">
        <f>IF(S20=1,"日",IF(S20=2,"月",IF(S20=3,"火",IF(S20=4,"水",IF(S20=5,"木",IF(S20=6,"金","土"))))))</f>
        <v>#VALUE!</v>
      </c>
      <c r="T21" s="37" t="e">
        <f t="shared" ref="T21:AT21" si="0">IF(T20=1,"日",IF(T20=2,"月",IF(T20=3,"火",IF(T20=4,"水",IF(T20=5,"木",IF(T20=6,"金","土"))))))</f>
        <v>#VALUE!</v>
      </c>
      <c r="U21" s="37" t="e">
        <f t="shared" si="0"/>
        <v>#VALUE!</v>
      </c>
      <c r="V21" s="37" t="e">
        <f t="shared" si="0"/>
        <v>#VALUE!</v>
      </c>
      <c r="W21" s="37" t="e">
        <f t="shared" si="0"/>
        <v>#VALUE!</v>
      </c>
      <c r="X21" s="37" t="e">
        <f t="shared" si="0"/>
        <v>#VALUE!</v>
      </c>
      <c r="Y21" s="38" t="e">
        <f t="shared" si="0"/>
        <v>#VALUE!</v>
      </c>
      <c r="Z21" s="36" t="e">
        <f>IF(Z20=1,"日",IF(Z20=2,"月",IF(Z20=3,"火",IF(Z20=4,"水",IF(Z20=5,"木",IF(Z20=6,"金","土"))))))</f>
        <v>#VALUE!</v>
      </c>
      <c r="AA21" s="37" t="e">
        <f t="shared" si="0"/>
        <v>#VALUE!</v>
      </c>
      <c r="AB21" s="37" t="e">
        <f t="shared" si="0"/>
        <v>#VALUE!</v>
      </c>
      <c r="AC21" s="37" t="e">
        <f t="shared" si="0"/>
        <v>#VALUE!</v>
      </c>
      <c r="AD21" s="37" t="e">
        <f t="shared" si="0"/>
        <v>#VALUE!</v>
      </c>
      <c r="AE21" s="37" t="e">
        <f t="shared" si="0"/>
        <v>#VALUE!</v>
      </c>
      <c r="AF21" s="38" t="e">
        <f t="shared" si="0"/>
        <v>#VALUE!</v>
      </c>
      <c r="AG21" s="36" t="e">
        <f>IF(AG20=1,"日",IF(AG20=2,"月",IF(AG20=3,"火",IF(AG20=4,"水",IF(AG20=5,"木",IF(AG20=6,"金","土"))))))</f>
        <v>#VALUE!</v>
      </c>
      <c r="AH21" s="37" t="e">
        <f t="shared" si="0"/>
        <v>#VALUE!</v>
      </c>
      <c r="AI21" s="37" t="e">
        <f t="shared" si="0"/>
        <v>#VALUE!</v>
      </c>
      <c r="AJ21" s="37" t="e">
        <f t="shared" si="0"/>
        <v>#VALUE!</v>
      </c>
      <c r="AK21" s="37" t="e">
        <f t="shared" si="0"/>
        <v>#VALUE!</v>
      </c>
      <c r="AL21" s="37" t="e">
        <f t="shared" si="0"/>
        <v>#VALUE!</v>
      </c>
      <c r="AM21" s="38" t="e">
        <f t="shared" si="0"/>
        <v>#VALUE!</v>
      </c>
      <c r="AN21" s="36" t="e">
        <f>IF(AN20=1,"日",IF(AN20=2,"月",IF(AN20=3,"火",IF(AN20=4,"水",IF(AN20=5,"木",IF(AN20=6,"金","土"))))))</f>
        <v>#VALUE!</v>
      </c>
      <c r="AO21" s="37" t="e">
        <f t="shared" si="0"/>
        <v>#VALUE!</v>
      </c>
      <c r="AP21" s="37" t="e">
        <f t="shared" si="0"/>
        <v>#VALUE!</v>
      </c>
      <c r="AQ21" s="37" t="e">
        <f t="shared" si="0"/>
        <v>#VALUE!</v>
      </c>
      <c r="AR21" s="37" t="e">
        <f t="shared" si="0"/>
        <v>#VALUE!</v>
      </c>
      <c r="AS21" s="37" t="e">
        <f t="shared" si="0"/>
        <v>#VALUE!</v>
      </c>
      <c r="AT21" s="38" t="e">
        <f t="shared" si="0"/>
        <v>#VALUE!</v>
      </c>
      <c r="AU21" s="37" t="e">
        <f>IF(AU20=1,"日",IF(AU20=2,"月",IF(AU20=3,"火",IF(AU20=4,"水",IF(AU20=5,"木",IF(AU20=6,"金",IF(AU20=0,"","土")))))))</f>
        <v>#VALUE!</v>
      </c>
      <c r="AV21" s="37" t="e">
        <f>IF(AV20=1,"日",IF(AV20=2,"月",IF(AV20=3,"火",IF(AV20=4,"水",IF(AV20=5,"木",IF(AV20=6,"金",IF(AV20=0,"","土")))))))</f>
        <v>#VALUE!</v>
      </c>
      <c r="AW21" s="37" t="e">
        <f>IF(AW20=1,"日",IF(AW20=2,"月",IF(AW20=3,"火",IF(AW20=4,"水",IF(AW20=5,"木",IF(AW20=6,"金",IF(AW20=0,"","土")))))))</f>
        <v>#VALUE!</v>
      </c>
      <c r="AX21" s="1232"/>
      <c r="AY21" s="1233"/>
      <c r="AZ21" s="1238"/>
      <c r="BA21" s="1239"/>
      <c r="BB21" s="1167"/>
      <c r="BC21" s="1168"/>
      <c r="BD21" s="1168"/>
      <c r="BE21" s="1168"/>
      <c r="BF21" s="1169"/>
    </row>
    <row r="22" spans="2:58" ht="20.25" customHeight="1">
      <c r="B22" s="1394">
        <v>1</v>
      </c>
      <c r="C22" s="1377"/>
      <c r="D22" s="1378"/>
      <c r="E22" s="1379"/>
      <c r="F22" s="117"/>
      <c r="G22" s="1417"/>
      <c r="H22" s="1418"/>
      <c r="I22" s="1419"/>
      <c r="J22" s="1419"/>
      <c r="K22" s="1420"/>
      <c r="L22" s="1456"/>
      <c r="M22" s="1457"/>
      <c r="N22" s="1457"/>
      <c r="O22" s="1458"/>
      <c r="P22" s="1222" t="s">
        <v>49</v>
      </c>
      <c r="Q22" s="1223"/>
      <c r="R22" s="1224"/>
      <c r="S22" s="118"/>
      <c r="T22" s="119"/>
      <c r="U22" s="119"/>
      <c r="V22" s="119"/>
      <c r="W22" s="119"/>
      <c r="X22" s="119"/>
      <c r="Y22" s="120"/>
      <c r="Z22" s="118"/>
      <c r="AA22" s="119"/>
      <c r="AB22" s="119"/>
      <c r="AC22" s="119"/>
      <c r="AD22" s="119"/>
      <c r="AE22" s="119"/>
      <c r="AF22" s="120"/>
      <c r="AG22" s="118"/>
      <c r="AH22" s="119"/>
      <c r="AI22" s="119"/>
      <c r="AJ22" s="119"/>
      <c r="AK22" s="119"/>
      <c r="AL22" s="119"/>
      <c r="AM22" s="120"/>
      <c r="AN22" s="118"/>
      <c r="AO22" s="119"/>
      <c r="AP22" s="119"/>
      <c r="AQ22" s="119"/>
      <c r="AR22" s="119"/>
      <c r="AS22" s="119"/>
      <c r="AT22" s="120"/>
      <c r="AU22" s="118"/>
      <c r="AV22" s="119"/>
      <c r="AW22" s="120"/>
      <c r="AX22" s="1442"/>
      <c r="AY22" s="1443"/>
      <c r="AZ22" s="1446"/>
      <c r="BA22" s="1447"/>
      <c r="BB22" s="1459"/>
      <c r="BC22" s="1460"/>
      <c r="BD22" s="1460"/>
      <c r="BE22" s="1460"/>
      <c r="BF22" s="1461"/>
    </row>
    <row r="23" spans="2:58" ht="20.25" customHeight="1">
      <c r="B23" s="1395"/>
      <c r="C23" s="1371"/>
      <c r="D23" s="1372"/>
      <c r="E23" s="1373"/>
      <c r="F23" s="121"/>
      <c r="G23" s="1406"/>
      <c r="H23" s="1399"/>
      <c r="I23" s="1397"/>
      <c r="J23" s="1397"/>
      <c r="K23" s="1398"/>
      <c r="L23" s="1411"/>
      <c r="M23" s="1412"/>
      <c r="N23" s="1412"/>
      <c r="O23" s="1413"/>
      <c r="P23" s="1253" t="s">
        <v>15</v>
      </c>
      <c r="Q23" s="1254"/>
      <c r="R23" s="1255"/>
      <c r="S23" s="143" t="str">
        <f>IF(S22="","",VLOOKUP(S22,'綾瀬市勤務の体制及び勤務形態一覧表シフト記号表（勤務時間帯)'!$C$5:$K$36,9,FALSE))</f>
        <v/>
      </c>
      <c r="T23" s="144" t="str">
        <f>IF(T22="","",VLOOKUP(T22,'綾瀬市勤務の体制及び勤務形態一覧表シフト記号表（勤務時間帯)'!$C$5:$K$36,9,FALSE))</f>
        <v/>
      </c>
      <c r="U23" s="144" t="str">
        <f>IF(U22="","",VLOOKUP(U22,'綾瀬市勤務の体制及び勤務形態一覧表シフト記号表（勤務時間帯)'!$C$5:$K$36,9,FALSE))</f>
        <v/>
      </c>
      <c r="V23" s="144" t="str">
        <f>IF(V22="","",VLOOKUP(V22,'綾瀬市勤務の体制及び勤務形態一覧表シフト記号表（勤務時間帯)'!$C$5:$K$36,9,FALSE))</f>
        <v/>
      </c>
      <c r="W23" s="144" t="str">
        <f>IF(W22="","",VLOOKUP(W22,'綾瀬市勤務の体制及び勤務形態一覧表シフト記号表（勤務時間帯)'!$C$5:$K$36,9,FALSE))</f>
        <v/>
      </c>
      <c r="X23" s="144" t="str">
        <f>IF(X22="","",VLOOKUP(X22,'綾瀬市勤務の体制及び勤務形態一覧表シフト記号表（勤務時間帯)'!$C$5:$K$36,9,FALSE))</f>
        <v/>
      </c>
      <c r="Y23" s="145" t="str">
        <f>IF(Y22="","",VLOOKUP(Y22,'綾瀬市勤務の体制及び勤務形態一覧表シフト記号表（勤務時間帯)'!$C$5:$K$36,9,FALSE))</f>
        <v/>
      </c>
      <c r="Z23" s="143" t="str">
        <f>IF(Z22="","",VLOOKUP(Z22,'綾瀬市勤務の体制及び勤務形態一覧表シフト記号表（勤務時間帯)'!$C$5:$K$36,9,FALSE))</f>
        <v/>
      </c>
      <c r="AA23" s="144" t="str">
        <f>IF(AA22="","",VLOOKUP(AA22,'綾瀬市勤務の体制及び勤務形態一覧表シフト記号表（勤務時間帯)'!$C$5:$K$36,9,FALSE))</f>
        <v/>
      </c>
      <c r="AB23" s="144" t="str">
        <f>IF(AB22="","",VLOOKUP(AB22,'綾瀬市勤務の体制及び勤務形態一覧表シフト記号表（勤務時間帯)'!$C$5:$K$36,9,FALSE))</f>
        <v/>
      </c>
      <c r="AC23" s="144" t="str">
        <f>IF(AC22="","",VLOOKUP(AC22,'綾瀬市勤務の体制及び勤務形態一覧表シフト記号表（勤務時間帯)'!$C$5:$K$36,9,FALSE))</f>
        <v/>
      </c>
      <c r="AD23" s="144" t="str">
        <f>IF(AD22="","",VLOOKUP(AD22,'綾瀬市勤務の体制及び勤務形態一覧表シフト記号表（勤務時間帯)'!$C$5:$K$36,9,FALSE))</f>
        <v/>
      </c>
      <c r="AE23" s="144" t="str">
        <f>IF(AE22="","",VLOOKUP(AE22,'綾瀬市勤務の体制及び勤務形態一覧表シフト記号表（勤務時間帯)'!$C$5:$K$36,9,FALSE))</f>
        <v/>
      </c>
      <c r="AF23" s="145" t="str">
        <f>IF(AF22="","",VLOOKUP(AF22,'綾瀬市勤務の体制及び勤務形態一覧表シフト記号表（勤務時間帯)'!$C$5:$K$36,9,FALSE))</f>
        <v/>
      </c>
      <c r="AG23" s="143" t="str">
        <f>IF(AG22="","",VLOOKUP(AG22,'綾瀬市勤務の体制及び勤務形態一覧表シフト記号表（勤務時間帯)'!$C$5:$K$36,9,FALSE))</f>
        <v/>
      </c>
      <c r="AH23" s="144" t="str">
        <f>IF(AH22="","",VLOOKUP(AH22,'綾瀬市勤務の体制及び勤務形態一覧表シフト記号表（勤務時間帯)'!$C$5:$K$36,9,FALSE))</f>
        <v/>
      </c>
      <c r="AI23" s="144" t="str">
        <f>IF(AI22="","",VLOOKUP(AI22,'綾瀬市勤務の体制及び勤務形態一覧表シフト記号表（勤務時間帯)'!$C$5:$K$36,9,FALSE))</f>
        <v/>
      </c>
      <c r="AJ23" s="144" t="str">
        <f>IF(AJ22="","",VLOOKUP(AJ22,'綾瀬市勤務の体制及び勤務形態一覧表シフト記号表（勤務時間帯)'!$C$5:$K$36,9,FALSE))</f>
        <v/>
      </c>
      <c r="AK23" s="144" t="str">
        <f>IF(AK22="","",VLOOKUP(AK22,'綾瀬市勤務の体制及び勤務形態一覧表シフト記号表（勤務時間帯)'!$C$5:$K$36,9,FALSE))</f>
        <v/>
      </c>
      <c r="AL23" s="144" t="str">
        <f>IF(AL22="","",VLOOKUP(AL22,'綾瀬市勤務の体制及び勤務形態一覧表シフト記号表（勤務時間帯)'!$C$5:$K$36,9,FALSE))</f>
        <v/>
      </c>
      <c r="AM23" s="145" t="str">
        <f>IF(AM22="","",VLOOKUP(AM22,'綾瀬市勤務の体制及び勤務形態一覧表シフト記号表（勤務時間帯)'!$C$5:$K$36,9,FALSE))</f>
        <v/>
      </c>
      <c r="AN23" s="143" t="str">
        <f>IF(AN22="","",VLOOKUP(AN22,'綾瀬市勤務の体制及び勤務形態一覧表シフト記号表（勤務時間帯)'!$C$5:$K$36,9,FALSE))</f>
        <v/>
      </c>
      <c r="AO23" s="144" t="str">
        <f>IF(AO22="","",VLOOKUP(AO22,'綾瀬市勤務の体制及び勤務形態一覧表シフト記号表（勤務時間帯)'!$C$5:$K$36,9,FALSE))</f>
        <v/>
      </c>
      <c r="AP23" s="144" t="str">
        <f>IF(AP22="","",VLOOKUP(AP22,'綾瀬市勤務の体制及び勤務形態一覧表シフト記号表（勤務時間帯)'!$C$5:$K$36,9,FALSE))</f>
        <v/>
      </c>
      <c r="AQ23" s="144" t="str">
        <f>IF(AQ22="","",VLOOKUP(AQ22,'綾瀬市勤務の体制及び勤務形態一覧表シフト記号表（勤務時間帯)'!$C$5:$K$36,9,FALSE))</f>
        <v/>
      </c>
      <c r="AR23" s="144" t="str">
        <f>IF(AR22="","",VLOOKUP(AR22,'綾瀬市勤務の体制及び勤務形態一覧表シフト記号表（勤務時間帯)'!$C$5:$K$36,9,FALSE))</f>
        <v/>
      </c>
      <c r="AS23" s="144" t="str">
        <f>IF(AS22="","",VLOOKUP(AS22,'綾瀬市勤務の体制及び勤務形態一覧表シフト記号表（勤務時間帯)'!$C$5:$K$36,9,FALSE))</f>
        <v/>
      </c>
      <c r="AT23" s="145" t="str">
        <f>IF(AT22="","",VLOOKUP(AT22,'綾瀬市勤務の体制及び勤務形態一覧表シフト記号表（勤務時間帯)'!$C$5:$K$36,9,FALSE))</f>
        <v/>
      </c>
      <c r="AU23" s="143" t="str">
        <f>IF(AU22="","",VLOOKUP(AU22,'綾瀬市勤務の体制及び勤務形態一覧表シフト記号表（勤務時間帯)'!$C$5:$K$36,9,FALSE))</f>
        <v/>
      </c>
      <c r="AV23" s="144" t="str">
        <f>IF(AV22="","",VLOOKUP(AV22,'綾瀬市勤務の体制及び勤務形態一覧表シフト記号表（勤務時間帯)'!$C$5:$K$36,9,FALSE))</f>
        <v/>
      </c>
      <c r="AW23" s="145" t="str">
        <f>IF(AW22="","",VLOOKUP(AW22,'綾瀬市勤務の体制及び勤務形態一覧表シフト記号表（勤務時間帯)'!$C$5:$K$36,9,FALSE))</f>
        <v/>
      </c>
      <c r="AX23" s="1444">
        <f>IF($BB$3="４週",SUM(S23:AT23),IF($BB$3="歴月",SUM(S23:AW23),""))</f>
        <v>0</v>
      </c>
      <c r="AY23" s="1445"/>
      <c r="AZ23" s="1432" t="e">
        <f>IF($BB$3="４週",AX23/4,IF($BB$3="歴月",AX23/($BB$8/7),""))</f>
        <v>#VALUE!</v>
      </c>
      <c r="BA23" s="1433"/>
      <c r="BB23" s="1424"/>
      <c r="BC23" s="1425"/>
      <c r="BD23" s="1425"/>
      <c r="BE23" s="1425"/>
      <c r="BF23" s="1426"/>
    </row>
    <row r="24" spans="2:58" ht="20.25" customHeight="1">
      <c r="B24" s="1395"/>
      <c r="C24" s="1380"/>
      <c r="D24" s="1381"/>
      <c r="E24" s="1382"/>
      <c r="F24" s="122">
        <f>C22</f>
        <v>0</v>
      </c>
      <c r="G24" s="1406"/>
      <c r="H24" s="1399"/>
      <c r="I24" s="1397"/>
      <c r="J24" s="1397"/>
      <c r="K24" s="1398"/>
      <c r="L24" s="1411"/>
      <c r="M24" s="1412"/>
      <c r="N24" s="1412"/>
      <c r="O24" s="1413"/>
      <c r="P24" s="1260" t="s">
        <v>50</v>
      </c>
      <c r="Q24" s="1261"/>
      <c r="R24" s="1262"/>
      <c r="S24" s="140" t="str">
        <f>IF(S22="","",VLOOKUP(S22,'綾瀬市勤務の体制及び勤務形態一覧表シフト記号表（勤務時間帯)'!$C$5:$U$36,19,FALSE))</f>
        <v/>
      </c>
      <c r="T24" s="141" t="str">
        <f>IF(T22="","",VLOOKUP(T22,'綾瀬市勤務の体制及び勤務形態一覧表シフト記号表（勤務時間帯)'!$C$5:$U$36,19,FALSE))</f>
        <v/>
      </c>
      <c r="U24" s="141" t="str">
        <f>IF(U22="","",VLOOKUP(U22,'綾瀬市勤務の体制及び勤務形態一覧表シフト記号表（勤務時間帯)'!$C$5:$U$36,19,FALSE))</f>
        <v/>
      </c>
      <c r="V24" s="141" t="str">
        <f>IF(V22="","",VLOOKUP(V22,'綾瀬市勤務の体制及び勤務形態一覧表シフト記号表（勤務時間帯)'!$C$5:$U$36,19,FALSE))</f>
        <v/>
      </c>
      <c r="W24" s="141" t="str">
        <f>IF(W22="","",VLOOKUP(W22,'綾瀬市勤務の体制及び勤務形態一覧表シフト記号表（勤務時間帯)'!$C$5:$U$36,19,FALSE))</f>
        <v/>
      </c>
      <c r="X24" s="141" t="str">
        <f>IF(X22="","",VLOOKUP(X22,'綾瀬市勤務の体制及び勤務形態一覧表シフト記号表（勤務時間帯)'!$C$5:$U$36,19,FALSE))</f>
        <v/>
      </c>
      <c r="Y24" s="142" t="str">
        <f>IF(Y22="","",VLOOKUP(Y22,'綾瀬市勤務の体制及び勤務形態一覧表シフト記号表（勤務時間帯)'!$C$5:$U$36,19,FALSE))</f>
        <v/>
      </c>
      <c r="Z24" s="140" t="str">
        <f>IF(Z22="","",VLOOKUP(Z22,'綾瀬市勤務の体制及び勤務形態一覧表シフト記号表（勤務時間帯)'!$C$5:$U$36,19,FALSE))</f>
        <v/>
      </c>
      <c r="AA24" s="141" t="str">
        <f>IF(AA22="","",VLOOKUP(AA22,'綾瀬市勤務の体制及び勤務形態一覧表シフト記号表（勤務時間帯)'!$C$5:$U$36,19,FALSE))</f>
        <v/>
      </c>
      <c r="AB24" s="141" t="str">
        <f>IF(AB22="","",VLOOKUP(AB22,'綾瀬市勤務の体制及び勤務形態一覧表シフト記号表（勤務時間帯)'!$C$5:$U$36,19,FALSE))</f>
        <v/>
      </c>
      <c r="AC24" s="141" t="str">
        <f>IF(AC22="","",VLOOKUP(AC22,'綾瀬市勤務の体制及び勤務形態一覧表シフト記号表（勤務時間帯)'!$C$5:$U$36,19,FALSE))</f>
        <v/>
      </c>
      <c r="AD24" s="141" t="str">
        <f>IF(AD22="","",VLOOKUP(AD22,'綾瀬市勤務の体制及び勤務形態一覧表シフト記号表（勤務時間帯)'!$C$5:$U$36,19,FALSE))</f>
        <v/>
      </c>
      <c r="AE24" s="141" t="str">
        <f>IF(AE22="","",VLOOKUP(AE22,'綾瀬市勤務の体制及び勤務形態一覧表シフト記号表（勤務時間帯)'!$C$5:$U$36,19,FALSE))</f>
        <v/>
      </c>
      <c r="AF24" s="142" t="str">
        <f>IF(AF22="","",VLOOKUP(AF22,'綾瀬市勤務の体制及び勤務形態一覧表シフト記号表（勤務時間帯)'!$C$5:$U$36,19,FALSE))</f>
        <v/>
      </c>
      <c r="AG24" s="140" t="str">
        <f>IF(AG22="","",VLOOKUP(AG22,'綾瀬市勤務の体制及び勤務形態一覧表シフト記号表（勤務時間帯)'!$C$5:$U$36,19,FALSE))</f>
        <v/>
      </c>
      <c r="AH24" s="141" t="str">
        <f>IF(AH22="","",VLOOKUP(AH22,'綾瀬市勤務の体制及び勤務形態一覧表シフト記号表（勤務時間帯)'!$C$5:$U$36,19,FALSE))</f>
        <v/>
      </c>
      <c r="AI24" s="141" t="str">
        <f>IF(AI22="","",VLOOKUP(AI22,'綾瀬市勤務の体制及び勤務形態一覧表シフト記号表（勤務時間帯)'!$C$5:$U$36,19,FALSE))</f>
        <v/>
      </c>
      <c r="AJ24" s="141" t="str">
        <f>IF(AJ22="","",VLOOKUP(AJ22,'綾瀬市勤務の体制及び勤務形態一覧表シフト記号表（勤務時間帯)'!$C$5:$U$36,19,FALSE))</f>
        <v/>
      </c>
      <c r="AK24" s="141" t="str">
        <f>IF(AK22="","",VLOOKUP(AK22,'綾瀬市勤務の体制及び勤務形態一覧表シフト記号表（勤務時間帯)'!$C$5:$U$36,19,FALSE))</f>
        <v/>
      </c>
      <c r="AL24" s="141" t="str">
        <f>IF(AL22="","",VLOOKUP(AL22,'綾瀬市勤務の体制及び勤務形態一覧表シフト記号表（勤務時間帯)'!$C$5:$U$36,19,FALSE))</f>
        <v/>
      </c>
      <c r="AM24" s="142" t="str">
        <f>IF(AM22="","",VLOOKUP(AM22,'綾瀬市勤務の体制及び勤務形態一覧表シフト記号表（勤務時間帯)'!$C$5:$U$36,19,FALSE))</f>
        <v/>
      </c>
      <c r="AN24" s="140" t="str">
        <f>IF(AN22="","",VLOOKUP(AN22,'綾瀬市勤務の体制及び勤務形態一覧表シフト記号表（勤務時間帯)'!$C$5:$U$36,19,FALSE))</f>
        <v/>
      </c>
      <c r="AO24" s="141" t="str">
        <f>IF(AO22="","",VLOOKUP(AO22,'綾瀬市勤務の体制及び勤務形態一覧表シフト記号表（勤務時間帯)'!$C$5:$U$36,19,FALSE))</f>
        <v/>
      </c>
      <c r="AP24" s="141" t="str">
        <f>IF(AP22="","",VLOOKUP(AP22,'綾瀬市勤務の体制及び勤務形態一覧表シフト記号表（勤務時間帯)'!$C$5:$U$36,19,FALSE))</f>
        <v/>
      </c>
      <c r="AQ24" s="141" t="str">
        <f>IF(AQ22="","",VLOOKUP(AQ22,'綾瀬市勤務の体制及び勤務形態一覧表シフト記号表（勤務時間帯)'!$C$5:$U$36,19,FALSE))</f>
        <v/>
      </c>
      <c r="AR24" s="141" t="str">
        <f>IF(AR22="","",VLOOKUP(AR22,'綾瀬市勤務の体制及び勤務形態一覧表シフト記号表（勤務時間帯)'!$C$5:$U$36,19,FALSE))</f>
        <v/>
      </c>
      <c r="AS24" s="141" t="str">
        <f>IF(AS22="","",VLOOKUP(AS22,'綾瀬市勤務の体制及び勤務形態一覧表シフト記号表（勤務時間帯)'!$C$5:$U$36,19,FALSE))</f>
        <v/>
      </c>
      <c r="AT24" s="142" t="str">
        <f>IF(AT22="","",VLOOKUP(AT22,'綾瀬市勤務の体制及び勤務形態一覧表シフト記号表（勤務時間帯)'!$C$5:$U$36,19,FALSE))</f>
        <v/>
      </c>
      <c r="AU24" s="140" t="str">
        <f>IF(AU22="","",VLOOKUP(AU22,'綾瀬市勤務の体制及び勤務形態一覧表シフト記号表（勤務時間帯)'!$C$5:$U$36,19,FALSE))</f>
        <v/>
      </c>
      <c r="AV24" s="141" t="str">
        <f>IF(AV22="","",VLOOKUP(AV22,'綾瀬市勤務の体制及び勤務形態一覧表シフト記号表（勤務時間帯)'!$C$5:$U$36,19,FALSE))</f>
        <v/>
      </c>
      <c r="AW24" s="142" t="str">
        <f>IF(AW22="","",VLOOKUP(AW22,'綾瀬市勤務の体制及び勤務形態一覧表シフト記号表（勤務時間帯)'!$C$5:$U$36,19,FALSE))</f>
        <v/>
      </c>
      <c r="AX24" s="1430">
        <f>IF($BB$3="４週",SUM(S24:AT24),IF($BB$3="歴月",SUM(S24:AW24),""))</f>
        <v>0</v>
      </c>
      <c r="AY24" s="1431"/>
      <c r="AZ24" s="1432" t="e">
        <f>IF($BB$3="４週",AX24/4,IF($BB$3="歴月",AX24/($BB$8/7),""))</f>
        <v>#VALUE!</v>
      </c>
      <c r="BA24" s="1433"/>
      <c r="BB24" s="1427"/>
      <c r="BC24" s="1428"/>
      <c r="BD24" s="1428"/>
      <c r="BE24" s="1428"/>
      <c r="BF24" s="1429"/>
    </row>
    <row r="25" spans="2:58" ht="20.25" customHeight="1">
      <c r="B25" s="1386">
        <f>B22+1</f>
        <v>2</v>
      </c>
      <c r="C25" s="1368"/>
      <c r="D25" s="1369"/>
      <c r="E25" s="1370"/>
      <c r="F25" s="123"/>
      <c r="G25" s="1405"/>
      <c r="H25" s="1396"/>
      <c r="I25" s="1397"/>
      <c r="J25" s="1397"/>
      <c r="K25" s="1398"/>
      <c r="L25" s="1408"/>
      <c r="M25" s="1409"/>
      <c r="N25" s="1409"/>
      <c r="O25" s="1410"/>
      <c r="P25" s="1285" t="s">
        <v>49</v>
      </c>
      <c r="Q25" s="1286"/>
      <c r="R25" s="1287"/>
      <c r="S25" s="124"/>
      <c r="T25" s="125"/>
      <c r="U25" s="125"/>
      <c r="V25" s="125"/>
      <c r="W25" s="125"/>
      <c r="X25" s="125"/>
      <c r="Y25" s="126"/>
      <c r="Z25" s="125"/>
      <c r="AA25" s="125"/>
      <c r="AB25" s="125"/>
      <c r="AC25" s="125"/>
      <c r="AD25" s="125"/>
      <c r="AE25" s="125"/>
      <c r="AF25" s="126"/>
      <c r="AG25" s="125"/>
      <c r="AH25" s="125"/>
      <c r="AI25" s="125"/>
      <c r="AJ25" s="125"/>
      <c r="AK25" s="125"/>
      <c r="AL25" s="125"/>
      <c r="AM25" s="126"/>
      <c r="AN25" s="125"/>
      <c r="AO25" s="125"/>
      <c r="AP25" s="125"/>
      <c r="AQ25" s="125"/>
      <c r="AR25" s="125"/>
      <c r="AS25" s="125"/>
      <c r="AT25" s="126"/>
      <c r="AU25" s="124"/>
      <c r="AV25" s="125"/>
      <c r="AW25" s="126"/>
      <c r="AX25" s="1434"/>
      <c r="AY25" s="1435"/>
      <c r="AZ25" s="1438"/>
      <c r="BA25" s="1439"/>
      <c r="BB25" s="1421"/>
      <c r="BC25" s="1422"/>
      <c r="BD25" s="1422"/>
      <c r="BE25" s="1422"/>
      <c r="BF25" s="1423"/>
    </row>
    <row r="26" spans="2:58" ht="20.25" customHeight="1">
      <c r="B26" s="1387"/>
      <c r="C26" s="1371"/>
      <c r="D26" s="1372"/>
      <c r="E26" s="1373"/>
      <c r="F26" s="121"/>
      <c r="G26" s="1406"/>
      <c r="H26" s="1399"/>
      <c r="I26" s="1397"/>
      <c r="J26" s="1397"/>
      <c r="K26" s="1398"/>
      <c r="L26" s="1411"/>
      <c r="M26" s="1412"/>
      <c r="N26" s="1412"/>
      <c r="O26" s="1413"/>
      <c r="P26" s="1253" t="s">
        <v>15</v>
      </c>
      <c r="Q26" s="1254"/>
      <c r="R26" s="1255"/>
      <c r="S26" s="143" t="str">
        <f>IF(S25="","",VLOOKUP(S25,'綾瀬市勤務の体制及び勤務形態一覧表シフト記号表（勤務時間帯)'!$C$5:$K$36,9,FALSE))</f>
        <v/>
      </c>
      <c r="T26" s="144" t="str">
        <f>IF(T25="","",VLOOKUP(T25,'綾瀬市勤務の体制及び勤務形態一覧表シフト記号表（勤務時間帯)'!$C$5:$K$36,9,FALSE))</f>
        <v/>
      </c>
      <c r="U26" s="144" t="str">
        <f>IF(U25="","",VLOOKUP(U25,'綾瀬市勤務の体制及び勤務形態一覧表シフト記号表（勤務時間帯)'!$C$5:$K$36,9,FALSE))</f>
        <v/>
      </c>
      <c r="V26" s="144" t="str">
        <f>IF(V25="","",VLOOKUP(V25,'綾瀬市勤務の体制及び勤務形態一覧表シフト記号表（勤務時間帯)'!$C$5:$K$36,9,FALSE))</f>
        <v/>
      </c>
      <c r="W26" s="144" t="str">
        <f>IF(W25="","",VLOOKUP(W25,'綾瀬市勤務の体制及び勤務形態一覧表シフト記号表（勤務時間帯)'!$C$5:$K$36,9,FALSE))</f>
        <v/>
      </c>
      <c r="X26" s="144" t="str">
        <f>IF(X25="","",VLOOKUP(X25,'綾瀬市勤務の体制及び勤務形態一覧表シフト記号表（勤務時間帯)'!$C$5:$K$36,9,FALSE))</f>
        <v/>
      </c>
      <c r="Y26" s="145" t="str">
        <f>IF(Y25="","",VLOOKUP(Y25,'綾瀬市勤務の体制及び勤務形態一覧表シフト記号表（勤務時間帯)'!$C$5:$K$36,9,FALSE))</f>
        <v/>
      </c>
      <c r="Z26" s="143" t="str">
        <f>IF(Z25="","",VLOOKUP(Z25,'綾瀬市勤務の体制及び勤務形態一覧表シフト記号表（勤務時間帯)'!$C$5:$K$36,9,FALSE))</f>
        <v/>
      </c>
      <c r="AA26" s="144" t="str">
        <f>IF(AA25="","",VLOOKUP(AA25,'綾瀬市勤務の体制及び勤務形態一覧表シフト記号表（勤務時間帯)'!$C$5:$K$36,9,FALSE))</f>
        <v/>
      </c>
      <c r="AB26" s="144" t="str">
        <f>IF(AB25="","",VLOOKUP(AB25,'綾瀬市勤務の体制及び勤務形態一覧表シフト記号表（勤務時間帯)'!$C$5:$K$36,9,FALSE))</f>
        <v/>
      </c>
      <c r="AC26" s="144" t="str">
        <f>IF(AC25="","",VLOOKUP(AC25,'綾瀬市勤務の体制及び勤務形態一覧表シフト記号表（勤務時間帯)'!$C$5:$K$36,9,FALSE))</f>
        <v/>
      </c>
      <c r="AD26" s="144" t="str">
        <f>IF(AD25="","",VLOOKUP(AD25,'綾瀬市勤務の体制及び勤務形態一覧表シフト記号表（勤務時間帯)'!$C$5:$K$36,9,FALSE))</f>
        <v/>
      </c>
      <c r="AE26" s="144" t="str">
        <f>IF(AE25="","",VLOOKUP(AE25,'綾瀬市勤務の体制及び勤務形態一覧表シフト記号表（勤務時間帯)'!$C$5:$K$36,9,FALSE))</f>
        <v/>
      </c>
      <c r="AF26" s="145" t="str">
        <f>IF(AF25="","",VLOOKUP(AF25,'綾瀬市勤務の体制及び勤務形態一覧表シフト記号表（勤務時間帯)'!$C$5:$K$36,9,FALSE))</f>
        <v/>
      </c>
      <c r="AG26" s="143" t="str">
        <f>IF(AG25="","",VLOOKUP(AG25,'綾瀬市勤務の体制及び勤務形態一覧表シフト記号表（勤務時間帯)'!$C$5:$K$36,9,FALSE))</f>
        <v/>
      </c>
      <c r="AH26" s="144" t="str">
        <f>IF(AH25="","",VLOOKUP(AH25,'綾瀬市勤務の体制及び勤務形態一覧表シフト記号表（勤務時間帯)'!$C$5:$K$36,9,FALSE))</f>
        <v/>
      </c>
      <c r="AI26" s="144" t="str">
        <f>IF(AI25="","",VLOOKUP(AI25,'綾瀬市勤務の体制及び勤務形態一覧表シフト記号表（勤務時間帯)'!$C$5:$K$36,9,FALSE))</f>
        <v/>
      </c>
      <c r="AJ26" s="144" t="str">
        <f>IF(AJ25="","",VLOOKUP(AJ25,'綾瀬市勤務の体制及び勤務形態一覧表シフト記号表（勤務時間帯)'!$C$5:$K$36,9,FALSE))</f>
        <v/>
      </c>
      <c r="AK26" s="144" t="str">
        <f>IF(AK25="","",VLOOKUP(AK25,'綾瀬市勤務の体制及び勤務形態一覧表シフト記号表（勤務時間帯)'!$C$5:$K$36,9,FALSE))</f>
        <v/>
      </c>
      <c r="AL26" s="144" t="str">
        <f>IF(AL25="","",VLOOKUP(AL25,'綾瀬市勤務の体制及び勤務形態一覧表シフト記号表（勤務時間帯)'!$C$5:$K$36,9,FALSE))</f>
        <v/>
      </c>
      <c r="AM26" s="145" t="str">
        <f>IF(AM25="","",VLOOKUP(AM25,'綾瀬市勤務の体制及び勤務形態一覧表シフト記号表（勤務時間帯)'!$C$5:$K$36,9,FALSE))</f>
        <v/>
      </c>
      <c r="AN26" s="143" t="str">
        <f>IF(AN25="","",VLOOKUP(AN25,'綾瀬市勤務の体制及び勤務形態一覧表シフト記号表（勤務時間帯)'!$C$5:$K$36,9,FALSE))</f>
        <v/>
      </c>
      <c r="AO26" s="144" t="str">
        <f>IF(AO25="","",VLOOKUP(AO25,'綾瀬市勤務の体制及び勤務形態一覧表シフト記号表（勤務時間帯)'!$C$5:$K$36,9,FALSE))</f>
        <v/>
      </c>
      <c r="AP26" s="144" t="str">
        <f>IF(AP25="","",VLOOKUP(AP25,'綾瀬市勤務の体制及び勤務形態一覧表シフト記号表（勤務時間帯)'!$C$5:$K$36,9,FALSE))</f>
        <v/>
      </c>
      <c r="AQ26" s="144" t="str">
        <f>IF(AQ25="","",VLOOKUP(AQ25,'綾瀬市勤務の体制及び勤務形態一覧表シフト記号表（勤務時間帯)'!$C$5:$K$36,9,FALSE))</f>
        <v/>
      </c>
      <c r="AR26" s="144" t="str">
        <f>IF(AR25="","",VLOOKUP(AR25,'綾瀬市勤務の体制及び勤務形態一覧表シフト記号表（勤務時間帯)'!$C$5:$K$36,9,FALSE))</f>
        <v/>
      </c>
      <c r="AS26" s="144" t="str">
        <f>IF(AS25="","",VLOOKUP(AS25,'綾瀬市勤務の体制及び勤務形態一覧表シフト記号表（勤務時間帯)'!$C$5:$K$36,9,FALSE))</f>
        <v/>
      </c>
      <c r="AT26" s="145" t="str">
        <f>IF(AT25="","",VLOOKUP(AT25,'綾瀬市勤務の体制及び勤務形態一覧表シフト記号表（勤務時間帯)'!$C$5:$K$36,9,FALSE))</f>
        <v/>
      </c>
      <c r="AU26" s="143" t="str">
        <f>IF(AU25="","",VLOOKUP(AU25,'綾瀬市勤務の体制及び勤務形態一覧表シフト記号表（勤務時間帯)'!$C$5:$K$36,9,FALSE))</f>
        <v/>
      </c>
      <c r="AV26" s="144" t="str">
        <f>IF(AV25="","",VLOOKUP(AV25,'綾瀬市勤務の体制及び勤務形態一覧表シフト記号表（勤務時間帯)'!$C$5:$K$36,9,FALSE))</f>
        <v/>
      </c>
      <c r="AW26" s="145" t="str">
        <f>IF(AW25="","",VLOOKUP(AW25,'綾瀬市勤務の体制及び勤務形態一覧表シフト記号表（勤務時間帯)'!$C$5:$K$36,9,FALSE))</f>
        <v/>
      </c>
      <c r="AX26" s="1436">
        <f>IF($BB$3="４週",SUM(S26:AT26),IF($BB$3="歴月",SUM(S26:AW26),""))</f>
        <v>0</v>
      </c>
      <c r="AY26" s="1437"/>
      <c r="AZ26" s="1432" t="e">
        <f>IF($BB$3="４週",AX26/4,IF($BB$3="歴月",AX26/($BB$8/7),""))</f>
        <v>#VALUE!</v>
      </c>
      <c r="BA26" s="1433"/>
      <c r="BB26" s="1424"/>
      <c r="BC26" s="1425"/>
      <c r="BD26" s="1425"/>
      <c r="BE26" s="1425"/>
      <c r="BF26" s="1426"/>
    </row>
    <row r="27" spans="2:58" ht="20.25" customHeight="1">
      <c r="B27" s="1388"/>
      <c r="C27" s="1380"/>
      <c r="D27" s="1381"/>
      <c r="E27" s="1382"/>
      <c r="F27" s="121">
        <f>C25</f>
        <v>0</v>
      </c>
      <c r="G27" s="1407"/>
      <c r="H27" s="1399"/>
      <c r="I27" s="1397"/>
      <c r="J27" s="1397"/>
      <c r="K27" s="1398"/>
      <c r="L27" s="1414"/>
      <c r="M27" s="1415"/>
      <c r="N27" s="1415"/>
      <c r="O27" s="1416"/>
      <c r="P27" s="1260" t="s">
        <v>50</v>
      </c>
      <c r="Q27" s="1261"/>
      <c r="R27" s="1262"/>
      <c r="S27" s="140" t="str">
        <f>IF(S25="","",VLOOKUP(S25,'綾瀬市勤務の体制及び勤務形態一覧表シフト記号表（勤務時間帯)'!$C$5:$U$36,19,FALSE))</f>
        <v/>
      </c>
      <c r="T27" s="141" t="str">
        <f>IF(T25="","",VLOOKUP(T25,'綾瀬市勤務の体制及び勤務形態一覧表シフト記号表（勤務時間帯)'!$C$5:$U$36,19,FALSE))</f>
        <v/>
      </c>
      <c r="U27" s="141" t="str">
        <f>IF(U25="","",VLOOKUP(U25,'綾瀬市勤務の体制及び勤務形態一覧表シフト記号表（勤務時間帯)'!$C$5:$U$36,19,FALSE))</f>
        <v/>
      </c>
      <c r="V27" s="141" t="str">
        <f>IF(V25="","",VLOOKUP(V25,'綾瀬市勤務の体制及び勤務形態一覧表シフト記号表（勤務時間帯)'!$C$5:$U$36,19,FALSE))</f>
        <v/>
      </c>
      <c r="W27" s="141" t="str">
        <f>IF(W25="","",VLOOKUP(W25,'綾瀬市勤務の体制及び勤務形態一覧表シフト記号表（勤務時間帯)'!$C$5:$U$36,19,FALSE))</f>
        <v/>
      </c>
      <c r="X27" s="141" t="str">
        <f>IF(X25="","",VLOOKUP(X25,'綾瀬市勤務の体制及び勤務形態一覧表シフト記号表（勤務時間帯)'!$C$5:$U$36,19,FALSE))</f>
        <v/>
      </c>
      <c r="Y27" s="142" t="str">
        <f>IF(Y25="","",VLOOKUP(Y25,'綾瀬市勤務の体制及び勤務形態一覧表シフト記号表（勤務時間帯)'!$C$5:$U$36,19,FALSE))</f>
        <v/>
      </c>
      <c r="Z27" s="140" t="str">
        <f>IF(Z25="","",VLOOKUP(Z25,'綾瀬市勤務の体制及び勤務形態一覧表シフト記号表（勤務時間帯)'!$C$5:$U$36,19,FALSE))</f>
        <v/>
      </c>
      <c r="AA27" s="141" t="str">
        <f>IF(AA25="","",VLOOKUP(AA25,'綾瀬市勤務の体制及び勤務形態一覧表シフト記号表（勤務時間帯)'!$C$5:$U$36,19,FALSE))</f>
        <v/>
      </c>
      <c r="AB27" s="141" t="str">
        <f>IF(AB25="","",VLOOKUP(AB25,'綾瀬市勤務の体制及び勤務形態一覧表シフト記号表（勤務時間帯)'!$C$5:$U$36,19,FALSE))</f>
        <v/>
      </c>
      <c r="AC27" s="141" t="str">
        <f>IF(AC25="","",VLOOKUP(AC25,'綾瀬市勤務の体制及び勤務形態一覧表シフト記号表（勤務時間帯)'!$C$5:$U$36,19,FALSE))</f>
        <v/>
      </c>
      <c r="AD27" s="141" t="str">
        <f>IF(AD25="","",VLOOKUP(AD25,'綾瀬市勤務の体制及び勤務形態一覧表シフト記号表（勤務時間帯)'!$C$5:$U$36,19,FALSE))</f>
        <v/>
      </c>
      <c r="AE27" s="141" t="str">
        <f>IF(AE25="","",VLOOKUP(AE25,'綾瀬市勤務の体制及び勤務形態一覧表シフト記号表（勤務時間帯)'!$C$5:$U$36,19,FALSE))</f>
        <v/>
      </c>
      <c r="AF27" s="142" t="str">
        <f>IF(AF25="","",VLOOKUP(AF25,'綾瀬市勤務の体制及び勤務形態一覧表シフト記号表（勤務時間帯)'!$C$5:$U$36,19,FALSE))</f>
        <v/>
      </c>
      <c r="AG27" s="140" t="str">
        <f>IF(AG25="","",VLOOKUP(AG25,'綾瀬市勤務の体制及び勤務形態一覧表シフト記号表（勤務時間帯)'!$C$5:$U$36,19,FALSE))</f>
        <v/>
      </c>
      <c r="AH27" s="141" t="str">
        <f>IF(AH25="","",VLOOKUP(AH25,'綾瀬市勤務の体制及び勤務形態一覧表シフト記号表（勤務時間帯)'!$C$5:$U$36,19,FALSE))</f>
        <v/>
      </c>
      <c r="AI27" s="141" t="str">
        <f>IF(AI25="","",VLOOKUP(AI25,'綾瀬市勤務の体制及び勤務形態一覧表シフト記号表（勤務時間帯)'!$C$5:$U$36,19,FALSE))</f>
        <v/>
      </c>
      <c r="AJ27" s="141" t="str">
        <f>IF(AJ25="","",VLOOKUP(AJ25,'綾瀬市勤務の体制及び勤務形態一覧表シフト記号表（勤務時間帯)'!$C$5:$U$36,19,FALSE))</f>
        <v/>
      </c>
      <c r="AK27" s="141" t="str">
        <f>IF(AK25="","",VLOOKUP(AK25,'綾瀬市勤務の体制及び勤務形態一覧表シフト記号表（勤務時間帯)'!$C$5:$U$36,19,FALSE))</f>
        <v/>
      </c>
      <c r="AL27" s="141" t="str">
        <f>IF(AL25="","",VLOOKUP(AL25,'綾瀬市勤務の体制及び勤務形態一覧表シフト記号表（勤務時間帯)'!$C$5:$U$36,19,FALSE))</f>
        <v/>
      </c>
      <c r="AM27" s="142" t="str">
        <f>IF(AM25="","",VLOOKUP(AM25,'綾瀬市勤務の体制及び勤務形態一覧表シフト記号表（勤務時間帯)'!$C$5:$U$36,19,FALSE))</f>
        <v/>
      </c>
      <c r="AN27" s="140" t="str">
        <f>IF(AN25="","",VLOOKUP(AN25,'綾瀬市勤務の体制及び勤務形態一覧表シフト記号表（勤務時間帯)'!$C$5:$U$36,19,FALSE))</f>
        <v/>
      </c>
      <c r="AO27" s="141" t="str">
        <f>IF(AO25="","",VLOOKUP(AO25,'綾瀬市勤務の体制及び勤務形態一覧表シフト記号表（勤務時間帯)'!$C$5:$U$36,19,FALSE))</f>
        <v/>
      </c>
      <c r="AP27" s="141" t="str">
        <f>IF(AP25="","",VLOOKUP(AP25,'綾瀬市勤務の体制及び勤務形態一覧表シフト記号表（勤務時間帯)'!$C$5:$U$36,19,FALSE))</f>
        <v/>
      </c>
      <c r="AQ27" s="141" t="str">
        <f>IF(AQ25="","",VLOOKUP(AQ25,'綾瀬市勤務の体制及び勤務形態一覧表シフト記号表（勤務時間帯)'!$C$5:$U$36,19,FALSE))</f>
        <v/>
      </c>
      <c r="AR27" s="141" t="str">
        <f>IF(AR25="","",VLOOKUP(AR25,'綾瀬市勤務の体制及び勤務形態一覧表シフト記号表（勤務時間帯)'!$C$5:$U$36,19,FALSE))</f>
        <v/>
      </c>
      <c r="AS27" s="141" t="str">
        <f>IF(AS25="","",VLOOKUP(AS25,'綾瀬市勤務の体制及び勤務形態一覧表シフト記号表（勤務時間帯)'!$C$5:$U$36,19,FALSE))</f>
        <v/>
      </c>
      <c r="AT27" s="142" t="str">
        <f>IF(AT25="","",VLOOKUP(AT25,'綾瀬市勤務の体制及び勤務形態一覧表シフト記号表（勤務時間帯)'!$C$5:$U$36,19,FALSE))</f>
        <v/>
      </c>
      <c r="AU27" s="140" t="str">
        <f>IF(AU25="","",VLOOKUP(AU25,'綾瀬市勤務の体制及び勤務形態一覧表シフト記号表（勤務時間帯)'!$C$5:$U$36,19,FALSE))</f>
        <v/>
      </c>
      <c r="AV27" s="141" t="str">
        <f>IF(AV25="","",VLOOKUP(AV25,'綾瀬市勤務の体制及び勤務形態一覧表シフト記号表（勤務時間帯)'!$C$5:$U$36,19,FALSE))</f>
        <v/>
      </c>
      <c r="AW27" s="142" t="str">
        <f>IF(AW25="","",VLOOKUP(AW25,'綾瀬市勤務の体制及び勤務形態一覧表シフト記号表（勤務時間帯)'!$C$5:$U$36,19,FALSE))</f>
        <v/>
      </c>
      <c r="AX27" s="1430">
        <f>IF($BB$3="４週",SUM(S27:AT27),IF($BB$3="歴月",SUM(S27:AW27),""))</f>
        <v>0</v>
      </c>
      <c r="AY27" s="1431"/>
      <c r="AZ27" s="1432" t="e">
        <f>IF($BB$3="４週",AX27/4,IF($BB$3="歴月",AX27/($BB$8/7),""))</f>
        <v>#VALUE!</v>
      </c>
      <c r="BA27" s="1433"/>
      <c r="BB27" s="1427"/>
      <c r="BC27" s="1428"/>
      <c r="BD27" s="1428"/>
      <c r="BE27" s="1428"/>
      <c r="BF27" s="1429"/>
    </row>
    <row r="28" spans="2:58" ht="20.25" customHeight="1">
      <c r="B28" s="1386">
        <f>B25+1</f>
        <v>3</v>
      </c>
      <c r="C28" s="1368"/>
      <c r="D28" s="1369"/>
      <c r="E28" s="1370"/>
      <c r="F28" s="123"/>
      <c r="G28" s="1405"/>
      <c r="H28" s="1396"/>
      <c r="I28" s="1397"/>
      <c r="J28" s="1397"/>
      <c r="K28" s="1398"/>
      <c r="L28" s="1408"/>
      <c r="M28" s="1409"/>
      <c r="N28" s="1409"/>
      <c r="O28" s="1410"/>
      <c r="P28" s="1285" t="s">
        <v>49</v>
      </c>
      <c r="Q28" s="1286"/>
      <c r="R28" s="1287"/>
      <c r="S28" s="124"/>
      <c r="T28" s="125"/>
      <c r="U28" s="125"/>
      <c r="V28" s="125"/>
      <c r="W28" s="125"/>
      <c r="X28" s="125"/>
      <c r="Y28" s="126"/>
      <c r="Z28" s="124"/>
      <c r="AA28" s="125"/>
      <c r="AB28" s="125"/>
      <c r="AC28" s="125"/>
      <c r="AD28" s="125"/>
      <c r="AE28" s="125"/>
      <c r="AF28" s="126"/>
      <c r="AG28" s="124"/>
      <c r="AH28" s="125"/>
      <c r="AI28" s="125"/>
      <c r="AJ28" s="125"/>
      <c r="AK28" s="125"/>
      <c r="AL28" s="125"/>
      <c r="AM28" s="126"/>
      <c r="AN28" s="124"/>
      <c r="AO28" s="125"/>
      <c r="AP28" s="125"/>
      <c r="AQ28" s="125"/>
      <c r="AR28" s="125"/>
      <c r="AS28" s="125"/>
      <c r="AT28" s="126"/>
      <c r="AU28" s="124"/>
      <c r="AV28" s="125"/>
      <c r="AW28" s="126"/>
      <c r="AX28" s="1434"/>
      <c r="AY28" s="1435"/>
      <c r="AZ28" s="1438"/>
      <c r="BA28" s="1439"/>
      <c r="BB28" s="1421"/>
      <c r="BC28" s="1422"/>
      <c r="BD28" s="1422"/>
      <c r="BE28" s="1422"/>
      <c r="BF28" s="1423"/>
    </row>
    <row r="29" spans="2:58" ht="20.25" customHeight="1">
      <c r="B29" s="1387"/>
      <c r="C29" s="1371"/>
      <c r="D29" s="1372"/>
      <c r="E29" s="1373"/>
      <c r="F29" s="121"/>
      <c r="G29" s="1406"/>
      <c r="H29" s="1399"/>
      <c r="I29" s="1397"/>
      <c r="J29" s="1397"/>
      <c r="K29" s="1398"/>
      <c r="L29" s="1411"/>
      <c r="M29" s="1412"/>
      <c r="N29" s="1412"/>
      <c r="O29" s="1413"/>
      <c r="P29" s="1253" t="s">
        <v>15</v>
      </c>
      <c r="Q29" s="1254"/>
      <c r="R29" s="1255"/>
      <c r="S29" s="143" t="str">
        <f>IF(S28="","",VLOOKUP(S28,'綾瀬市勤務の体制及び勤務形態一覧表シフト記号表（勤務時間帯)'!$C$5:$K$36,9,FALSE))</f>
        <v/>
      </c>
      <c r="T29" s="144" t="str">
        <f>IF(T28="","",VLOOKUP(T28,'綾瀬市勤務の体制及び勤務形態一覧表シフト記号表（勤務時間帯)'!$C$5:$K$36,9,FALSE))</f>
        <v/>
      </c>
      <c r="U29" s="144" t="str">
        <f>IF(U28="","",VLOOKUP(U28,'綾瀬市勤務の体制及び勤務形態一覧表シフト記号表（勤務時間帯)'!$C$5:$K$36,9,FALSE))</f>
        <v/>
      </c>
      <c r="V29" s="144" t="str">
        <f>IF(V28="","",VLOOKUP(V28,'綾瀬市勤務の体制及び勤務形態一覧表シフト記号表（勤務時間帯)'!$C$5:$K$36,9,FALSE))</f>
        <v/>
      </c>
      <c r="W29" s="144" t="str">
        <f>IF(W28="","",VLOOKUP(W28,'綾瀬市勤務の体制及び勤務形態一覧表シフト記号表（勤務時間帯)'!$C$5:$K$36,9,FALSE))</f>
        <v/>
      </c>
      <c r="X29" s="144" t="str">
        <f>IF(X28="","",VLOOKUP(X28,'綾瀬市勤務の体制及び勤務形態一覧表シフト記号表（勤務時間帯)'!$C$5:$K$36,9,FALSE))</f>
        <v/>
      </c>
      <c r="Y29" s="145" t="str">
        <f>IF(Y28="","",VLOOKUP(Y28,'綾瀬市勤務の体制及び勤務形態一覧表シフト記号表（勤務時間帯)'!$C$5:$K$36,9,FALSE))</f>
        <v/>
      </c>
      <c r="Z29" s="143" t="str">
        <f>IF(Z28="","",VLOOKUP(Z28,'綾瀬市勤務の体制及び勤務形態一覧表シフト記号表（勤務時間帯)'!$C$5:$K$36,9,FALSE))</f>
        <v/>
      </c>
      <c r="AA29" s="144" t="str">
        <f>IF(AA28="","",VLOOKUP(AA28,'綾瀬市勤務の体制及び勤務形態一覧表シフト記号表（勤務時間帯)'!$C$5:$K$36,9,FALSE))</f>
        <v/>
      </c>
      <c r="AB29" s="144" t="str">
        <f>IF(AB28="","",VLOOKUP(AB28,'綾瀬市勤務の体制及び勤務形態一覧表シフト記号表（勤務時間帯)'!$C$5:$K$36,9,FALSE))</f>
        <v/>
      </c>
      <c r="AC29" s="144" t="str">
        <f>IF(AC28="","",VLOOKUP(AC28,'綾瀬市勤務の体制及び勤務形態一覧表シフト記号表（勤務時間帯)'!$C$5:$K$36,9,FALSE))</f>
        <v/>
      </c>
      <c r="AD29" s="144" t="str">
        <f>IF(AD28="","",VLOOKUP(AD28,'綾瀬市勤務の体制及び勤務形態一覧表シフト記号表（勤務時間帯)'!$C$5:$K$36,9,FALSE))</f>
        <v/>
      </c>
      <c r="AE29" s="144" t="str">
        <f>IF(AE28="","",VLOOKUP(AE28,'綾瀬市勤務の体制及び勤務形態一覧表シフト記号表（勤務時間帯)'!$C$5:$K$36,9,FALSE))</f>
        <v/>
      </c>
      <c r="AF29" s="145" t="str">
        <f>IF(AF28="","",VLOOKUP(AF28,'綾瀬市勤務の体制及び勤務形態一覧表シフト記号表（勤務時間帯)'!$C$5:$K$36,9,FALSE))</f>
        <v/>
      </c>
      <c r="AG29" s="143" t="str">
        <f>IF(AG28="","",VLOOKUP(AG28,'綾瀬市勤務の体制及び勤務形態一覧表シフト記号表（勤務時間帯)'!$C$5:$K$36,9,FALSE))</f>
        <v/>
      </c>
      <c r="AH29" s="144" t="str">
        <f>IF(AH28="","",VLOOKUP(AH28,'綾瀬市勤務の体制及び勤務形態一覧表シフト記号表（勤務時間帯)'!$C$5:$K$36,9,FALSE))</f>
        <v/>
      </c>
      <c r="AI29" s="144" t="str">
        <f>IF(AI28="","",VLOOKUP(AI28,'綾瀬市勤務の体制及び勤務形態一覧表シフト記号表（勤務時間帯)'!$C$5:$K$36,9,FALSE))</f>
        <v/>
      </c>
      <c r="AJ29" s="144" t="str">
        <f>IF(AJ28="","",VLOOKUP(AJ28,'綾瀬市勤務の体制及び勤務形態一覧表シフト記号表（勤務時間帯)'!$C$5:$K$36,9,FALSE))</f>
        <v/>
      </c>
      <c r="AK29" s="144" t="str">
        <f>IF(AK28="","",VLOOKUP(AK28,'綾瀬市勤務の体制及び勤務形態一覧表シフト記号表（勤務時間帯)'!$C$5:$K$36,9,FALSE))</f>
        <v/>
      </c>
      <c r="AL29" s="144" t="str">
        <f>IF(AL28="","",VLOOKUP(AL28,'綾瀬市勤務の体制及び勤務形態一覧表シフト記号表（勤務時間帯)'!$C$5:$K$36,9,FALSE))</f>
        <v/>
      </c>
      <c r="AM29" s="145" t="str">
        <f>IF(AM28="","",VLOOKUP(AM28,'綾瀬市勤務の体制及び勤務形態一覧表シフト記号表（勤務時間帯)'!$C$5:$K$36,9,FALSE))</f>
        <v/>
      </c>
      <c r="AN29" s="143" t="str">
        <f>IF(AN28="","",VLOOKUP(AN28,'綾瀬市勤務の体制及び勤務形態一覧表シフト記号表（勤務時間帯)'!$C$5:$K$36,9,FALSE))</f>
        <v/>
      </c>
      <c r="AO29" s="144" t="str">
        <f>IF(AO28="","",VLOOKUP(AO28,'綾瀬市勤務の体制及び勤務形態一覧表シフト記号表（勤務時間帯)'!$C$5:$K$36,9,FALSE))</f>
        <v/>
      </c>
      <c r="AP29" s="144" t="str">
        <f>IF(AP28="","",VLOOKUP(AP28,'綾瀬市勤務の体制及び勤務形態一覧表シフト記号表（勤務時間帯)'!$C$5:$K$36,9,FALSE))</f>
        <v/>
      </c>
      <c r="AQ29" s="144" t="str">
        <f>IF(AQ28="","",VLOOKUP(AQ28,'綾瀬市勤務の体制及び勤務形態一覧表シフト記号表（勤務時間帯)'!$C$5:$K$36,9,FALSE))</f>
        <v/>
      </c>
      <c r="AR29" s="144" t="str">
        <f>IF(AR28="","",VLOOKUP(AR28,'綾瀬市勤務の体制及び勤務形態一覧表シフト記号表（勤務時間帯)'!$C$5:$K$36,9,FALSE))</f>
        <v/>
      </c>
      <c r="AS29" s="144" t="str">
        <f>IF(AS28="","",VLOOKUP(AS28,'綾瀬市勤務の体制及び勤務形態一覧表シフト記号表（勤務時間帯)'!$C$5:$K$36,9,FALSE))</f>
        <v/>
      </c>
      <c r="AT29" s="145" t="str">
        <f>IF(AT28="","",VLOOKUP(AT28,'綾瀬市勤務の体制及び勤務形態一覧表シフト記号表（勤務時間帯)'!$C$5:$K$36,9,FALSE))</f>
        <v/>
      </c>
      <c r="AU29" s="143" t="str">
        <f>IF(AU28="","",VLOOKUP(AU28,'綾瀬市勤務の体制及び勤務形態一覧表シフト記号表（勤務時間帯)'!$C$5:$K$36,9,FALSE))</f>
        <v/>
      </c>
      <c r="AV29" s="144" t="str">
        <f>IF(AV28="","",VLOOKUP(AV28,'綾瀬市勤務の体制及び勤務形態一覧表シフト記号表（勤務時間帯)'!$C$5:$K$36,9,FALSE))</f>
        <v/>
      </c>
      <c r="AW29" s="145" t="str">
        <f>IF(AW28="","",VLOOKUP(AW28,'綾瀬市勤務の体制及び勤務形態一覧表シフト記号表（勤務時間帯)'!$C$5:$K$36,9,FALSE))</f>
        <v/>
      </c>
      <c r="AX29" s="1436">
        <f>IF($BB$3="４週",SUM(S29:AT29),IF($BB$3="歴月",SUM(S29:AW29),""))</f>
        <v>0</v>
      </c>
      <c r="AY29" s="1437"/>
      <c r="AZ29" s="1432" t="e">
        <f>IF($BB$3="４週",AX29/4,IF($BB$3="歴月",AX29/($BB$8/7),""))</f>
        <v>#VALUE!</v>
      </c>
      <c r="BA29" s="1433"/>
      <c r="BB29" s="1424"/>
      <c r="BC29" s="1425"/>
      <c r="BD29" s="1425"/>
      <c r="BE29" s="1425"/>
      <c r="BF29" s="1426"/>
    </row>
    <row r="30" spans="2:58" ht="20.25" customHeight="1">
      <c r="B30" s="1388"/>
      <c r="C30" s="1380"/>
      <c r="D30" s="1381"/>
      <c r="E30" s="1382"/>
      <c r="F30" s="121">
        <f>C28</f>
        <v>0</v>
      </c>
      <c r="G30" s="1407"/>
      <c r="H30" s="1399"/>
      <c r="I30" s="1397"/>
      <c r="J30" s="1397"/>
      <c r="K30" s="1398"/>
      <c r="L30" s="1414"/>
      <c r="M30" s="1415"/>
      <c r="N30" s="1415"/>
      <c r="O30" s="1416"/>
      <c r="P30" s="1260" t="s">
        <v>50</v>
      </c>
      <c r="Q30" s="1261"/>
      <c r="R30" s="1262"/>
      <c r="S30" s="140" t="str">
        <f>IF(S28="","",VLOOKUP(S28,'綾瀬市勤務の体制及び勤務形態一覧表シフト記号表（勤務時間帯)'!$C$5:$U$36,19,FALSE))</f>
        <v/>
      </c>
      <c r="T30" s="141" t="str">
        <f>IF(T28="","",VLOOKUP(T28,'綾瀬市勤務の体制及び勤務形態一覧表シフト記号表（勤務時間帯)'!$C$5:$U$36,19,FALSE))</f>
        <v/>
      </c>
      <c r="U30" s="141" t="str">
        <f>IF(U28="","",VLOOKUP(U28,'綾瀬市勤務の体制及び勤務形態一覧表シフト記号表（勤務時間帯)'!$C$5:$U$36,19,FALSE))</f>
        <v/>
      </c>
      <c r="V30" s="141" t="str">
        <f>IF(V28="","",VLOOKUP(V28,'綾瀬市勤務の体制及び勤務形態一覧表シフト記号表（勤務時間帯)'!$C$5:$U$36,19,FALSE))</f>
        <v/>
      </c>
      <c r="W30" s="141" t="str">
        <f>IF(W28="","",VLOOKUP(W28,'綾瀬市勤務の体制及び勤務形態一覧表シフト記号表（勤務時間帯)'!$C$5:$U$36,19,FALSE))</f>
        <v/>
      </c>
      <c r="X30" s="141" t="str">
        <f>IF(X28="","",VLOOKUP(X28,'綾瀬市勤務の体制及び勤務形態一覧表シフト記号表（勤務時間帯)'!$C$5:$U$36,19,FALSE))</f>
        <v/>
      </c>
      <c r="Y30" s="142" t="str">
        <f>IF(Y28="","",VLOOKUP(Y28,'綾瀬市勤務の体制及び勤務形態一覧表シフト記号表（勤務時間帯)'!$C$5:$U$36,19,FALSE))</f>
        <v/>
      </c>
      <c r="Z30" s="140" t="str">
        <f>IF(Z28="","",VLOOKUP(Z28,'綾瀬市勤務の体制及び勤務形態一覧表シフト記号表（勤務時間帯)'!$C$5:$U$36,19,FALSE))</f>
        <v/>
      </c>
      <c r="AA30" s="141" t="str">
        <f>IF(AA28="","",VLOOKUP(AA28,'綾瀬市勤務の体制及び勤務形態一覧表シフト記号表（勤務時間帯)'!$C$5:$U$36,19,FALSE))</f>
        <v/>
      </c>
      <c r="AB30" s="141" t="str">
        <f>IF(AB28="","",VLOOKUP(AB28,'綾瀬市勤務の体制及び勤務形態一覧表シフト記号表（勤務時間帯)'!$C$5:$U$36,19,FALSE))</f>
        <v/>
      </c>
      <c r="AC30" s="141" t="str">
        <f>IF(AC28="","",VLOOKUP(AC28,'綾瀬市勤務の体制及び勤務形態一覧表シフト記号表（勤務時間帯)'!$C$5:$U$36,19,FALSE))</f>
        <v/>
      </c>
      <c r="AD30" s="141" t="str">
        <f>IF(AD28="","",VLOOKUP(AD28,'綾瀬市勤務の体制及び勤務形態一覧表シフト記号表（勤務時間帯)'!$C$5:$U$36,19,FALSE))</f>
        <v/>
      </c>
      <c r="AE30" s="141" t="str">
        <f>IF(AE28="","",VLOOKUP(AE28,'綾瀬市勤務の体制及び勤務形態一覧表シフト記号表（勤務時間帯)'!$C$5:$U$36,19,FALSE))</f>
        <v/>
      </c>
      <c r="AF30" s="142" t="str">
        <f>IF(AF28="","",VLOOKUP(AF28,'綾瀬市勤務の体制及び勤務形態一覧表シフト記号表（勤務時間帯)'!$C$5:$U$36,19,FALSE))</f>
        <v/>
      </c>
      <c r="AG30" s="140" t="str">
        <f>IF(AG28="","",VLOOKUP(AG28,'綾瀬市勤務の体制及び勤務形態一覧表シフト記号表（勤務時間帯)'!$C$5:$U$36,19,FALSE))</f>
        <v/>
      </c>
      <c r="AH30" s="141" t="str">
        <f>IF(AH28="","",VLOOKUP(AH28,'綾瀬市勤務の体制及び勤務形態一覧表シフト記号表（勤務時間帯)'!$C$5:$U$36,19,FALSE))</f>
        <v/>
      </c>
      <c r="AI30" s="141" t="str">
        <f>IF(AI28="","",VLOOKUP(AI28,'綾瀬市勤務の体制及び勤務形態一覧表シフト記号表（勤務時間帯)'!$C$5:$U$36,19,FALSE))</f>
        <v/>
      </c>
      <c r="AJ30" s="141" t="str">
        <f>IF(AJ28="","",VLOOKUP(AJ28,'綾瀬市勤務の体制及び勤務形態一覧表シフト記号表（勤務時間帯)'!$C$5:$U$36,19,FALSE))</f>
        <v/>
      </c>
      <c r="AK30" s="141" t="str">
        <f>IF(AK28="","",VLOOKUP(AK28,'綾瀬市勤務の体制及び勤務形態一覧表シフト記号表（勤務時間帯)'!$C$5:$U$36,19,FALSE))</f>
        <v/>
      </c>
      <c r="AL30" s="141" t="str">
        <f>IF(AL28="","",VLOOKUP(AL28,'綾瀬市勤務の体制及び勤務形態一覧表シフト記号表（勤務時間帯)'!$C$5:$U$36,19,FALSE))</f>
        <v/>
      </c>
      <c r="AM30" s="142" t="str">
        <f>IF(AM28="","",VLOOKUP(AM28,'綾瀬市勤務の体制及び勤務形態一覧表シフト記号表（勤務時間帯)'!$C$5:$U$36,19,FALSE))</f>
        <v/>
      </c>
      <c r="AN30" s="140" t="str">
        <f>IF(AN28="","",VLOOKUP(AN28,'綾瀬市勤務の体制及び勤務形態一覧表シフト記号表（勤務時間帯)'!$C$5:$U$36,19,FALSE))</f>
        <v/>
      </c>
      <c r="AO30" s="141" t="str">
        <f>IF(AO28="","",VLOOKUP(AO28,'綾瀬市勤務の体制及び勤務形態一覧表シフト記号表（勤務時間帯)'!$C$5:$U$36,19,FALSE))</f>
        <v/>
      </c>
      <c r="AP30" s="141" t="str">
        <f>IF(AP28="","",VLOOKUP(AP28,'綾瀬市勤務の体制及び勤務形態一覧表シフト記号表（勤務時間帯)'!$C$5:$U$36,19,FALSE))</f>
        <v/>
      </c>
      <c r="AQ30" s="141" t="str">
        <f>IF(AQ28="","",VLOOKUP(AQ28,'綾瀬市勤務の体制及び勤務形態一覧表シフト記号表（勤務時間帯)'!$C$5:$U$36,19,FALSE))</f>
        <v/>
      </c>
      <c r="AR30" s="141" t="str">
        <f>IF(AR28="","",VLOOKUP(AR28,'綾瀬市勤務の体制及び勤務形態一覧表シフト記号表（勤務時間帯)'!$C$5:$U$36,19,FALSE))</f>
        <v/>
      </c>
      <c r="AS30" s="141" t="str">
        <f>IF(AS28="","",VLOOKUP(AS28,'綾瀬市勤務の体制及び勤務形態一覧表シフト記号表（勤務時間帯)'!$C$5:$U$36,19,FALSE))</f>
        <v/>
      </c>
      <c r="AT30" s="142" t="str">
        <f>IF(AT28="","",VLOOKUP(AT28,'綾瀬市勤務の体制及び勤務形態一覧表シフト記号表（勤務時間帯)'!$C$5:$U$36,19,FALSE))</f>
        <v/>
      </c>
      <c r="AU30" s="140" t="str">
        <f>IF(AU28="","",VLOOKUP(AU28,'綾瀬市勤務の体制及び勤務形態一覧表シフト記号表（勤務時間帯)'!$C$5:$U$36,19,FALSE))</f>
        <v/>
      </c>
      <c r="AV30" s="141" t="str">
        <f>IF(AV28="","",VLOOKUP(AV28,'綾瀬市勤務の体制及び勤務形態一覧表シフト記号表（勤務時間帯)'!$C$5:$U$36,19,FALSE))</f>
        <v/>
      </c>
      <c r="AW30" s="142" t="str">
        <f>IF(AW28="","",VLOOKUP(AW28,'綾瀬市勤務の体制及び勤務形態一覧表シフト記号表（勤務時間帯)'!$C$5:$U$36,19,FALSE))</f>
        <v/>
      </c>
      <c r="AX30" s="1430">
        <f>IF($BB$3="４週",SUM(S30:AT30),IF($BB$3="歴月",SUM(S30:AW30),""))</f>
        <v>0</v>
      </c>
      <c r="AY30" s="1431"/>
      <c r="AZ30" s="1432" t="e">
        <f>IF($BB$3="４週",AX30/4,IF($BB$3="歴月",AX30/($BB$8/7),""))</f>
        <v>#VALUE!</v>
      </c>
      <c r="BA30" s="1433"/>
      <c r="BB30" s="1427"/>
      <c r="BC30" s="1428"/>
      <c r="BD30" s="1428"/>
      <c r="BE30" s="1428"/>
      <c r="BF30" s="1429"/>
    </row>
    <row r="31" spans="2:58" ht="20.25" customHeight="1">
      <c r="B31" s="1386">
        <f t="shared" ref="B31" si="1">B28+1</f>
        <v>4</v>
      </c>
      <c r="C31" s="1368"/>
      <c r="D31" s="1369"/>
      <c r="E31" s="1370"/>
      <c r="F31" s="123"/>
      <c r="G31" s="1405"/>
      <c r="H31" s="1396"/>
      <c r="I31" s="1397"/>
      <c r="J31" s="1397"/>
      <c r="K31" s="1398"/>
      <c r="L31" s="1408"/>
      <c r="M31" s="1409"/>
      <c r="N31" s="1409"/>
      <c r="O31" s="1410"/>
      <c r="P31" s="1285" t="s">
        <v>49</v>
      </c>
      <c r="Q31" s="1286"/>
      <c r="R31" s="1287"/>
      <c r="S31" s="124"/>
      <c r="T31" s="125"/>
      <c r="U31" s="125"/>
      <c r="V31" s="125"/>
      <c r="W31" s="125"/>
      <c r="X31" s="125"/>
      <c r="Y31" s="126"/>
      <c r="Z31" s="124"/>
      <c r="AA31" s="125"/>
      <c r="AB31" s="125"/>
      <c r="AC31" s="125"/>
      <c r="AD31" s="125"/>
      <c r="AE31" s="125"/>
      <c r="AF31" s="126"/>
      <c r="AG31" s="124"/>
      <c r="AH31" s="125"/>
      <c r="AI31" s="125"/>
      <c r="AJ31" s="125"/>
      <c r="AK31" s="125"/>
      <c r="AL31" s="125"/>
      <c r="AM31" s="126"/>
      <c r="AN31" s="124"/>
      <c r="AO31" s="125"/>
      <c r="AP31" s="125"/>
      <c r="AQ31" s="125"/>
      <c r="AR31" s="125"/>
      <c r="AS31" s="125"/>
      <c r="AT31" s="126"/>
      <c r="AU31" s="124"/>
      <c r="AV31" s="125"/>
      <c r="AW31" s="126"/>
      <c r="AX31" s="1434"/>
      <c r="AY31" s="1435"/>
      <c r="AZ31" s="1438"/>
      <c r="BA31" s="1439"/>
      <c r="BB31" s="1421"/>
      <c r="BC31" s="1422"/>
      <c r="BD31" s="1422"/>
      <c r="BE31" s="1422"/>
      <c r="BF31" s="1423"/>
    </row>
    <row r="32" spans="2:58" ht="20.25" customHeight="1">
      <c r="B32" s="1387"/>
      <c r="C32" s="1371"/>
      <c r="D32" s="1372"/>
      <c r="E32" s="1373"/>
      <c r="F32" s="121"/>
      <c r="G32" s="1406"/>
      <c r="H32" s="1399"/>
      <c r="I32" s="1397"/>
      <c r="J32" s="1397"/>
      <c r="K32" s="1398"/>
      <c r="L32" s="1411"/>
      <c r="M32" s="1412"/>
      <c r="N32" s="1412"/>
      <c r="O32" s="1413"/>
      <c r="P32" s="1253" t="s">
        <v>15</v>
      </c>
      <c r="Q32" s="1254"/>
      <c r="R32" s="1255"/>
      <c r="S32" s="143" t="str">
        <f>IF(S31="","",VLOOKUP(S31,'綾瀬市勤務の体制及び勤務形態一覧表シフト記号表（勤務時間帯)'!$C$5:$K$36,9,FALSE))</f>
        <v/>
      </c>
      <c r="T32" s="144" t="str">
        <f>IF(T31="","",VLOOKUP(T31,'綾瀬市勤務の体制及び勤務形態一覧表シフト記号表（勤務時間帯)'!$C$5:$K$36,9,FALSE))</f>
        <v/>
      </c>
      <c r="U32" s="144" t="str">
        <f>IF(U31="","",VLOOKUP(U31,'綾瀬市勤務の体制及び勤務形態一覧表シフト記号表（勤務時間帯)'!$C$5:$K$36,9,FALSE))</f>
        <v/>
      </c>
      <c r="V32" s="144" t="str">
        <f>IF(V31="","",VLOOKUP(V31,'綾瀬市勤務の体制及び勤務形態一覧表シフト記号表（勤務時間帯)'!$C$5:$K$36,9,FALSE))</f>
        <v/>
      </c>
      <c r="W32" s="144" t="str">
        <f>IF(W31="","",VLOOKUP(W31,'綾瀬市勤務の体制及び勤務形態一覧表シフト記号表（勤務時間帯)'!$C$5:$K$36,9,FALSE))</f>
        <v/>
      </c>
      <c r="X32" s="144" t="str">
        <f>IF(X31="","",VLOOKUP(X31,'綾瀬市勤務の体制及び勤務形態一覧表シフト記号表（勤務時間帯)'!$C$5:$K$36,9,FALSE))</f>
        <v/>
      </c>
      <c r="Y32" s="145" t="str">
        <f>IF(Y31="","",VLOOKUP(Y31,'綾瀬市勤務の体制及び勤務形態一覧表シフト記号表（勤務時間帯)'!$C$5:$K$36,9,FALSE))</f>
        <v/>
      </c>
      <c r="Z32" s="143" t="str">
        <f>IF(Z31="","",VLOOKUP(Z31,'綾瀬市勤務の体制及び勤務形態一覧表シフト記号表（勤務時間帯)'!$C$5:$K$36,9,FALSE))</f>
        <v/>
      </c>
      <c r="AA32" s="144" t="str">
        <f>IF(AA31="","",VLOOKUP(AA31,'綾瀬市勤務の体制及び勤務形態一覧表シフト記号表（勤務時間帯)'!$C$5:$K$36,9,FALSE))</f>
        <v/>
      </c>
      <c r="AB32" s="144" t="str">
        <f>IF(AB31="","",VLOOKUP(AB31,'綾瀬市勤務の体制及び勤務形態一覧表シフト記号表（勤務時間帯)'!$C$5:$K$36,9,FALSE))</f>
        <v/>
      </c>
      <c r="AC32" s="144" t="str">
        <f>IF(AC31="","",VLOOKUP(AC31,'綾瀬市勤務の体制及び勤務形態一覧表シフト記号表（勤務時間帯)'!$C$5:$K$36,9,FALSE))</f>
        <v/>
      </c>
      <c r="AD32" s="144" t="str">
        <f>IF(AD31="","",VLOOKUP(AD31,'綾瀬市勤務の体制及び勤務形態一覧表シフト記号表（勤務時間帯)'!$C$5:$K$36,9,FALSE))</f>
        <v/>
      </c>
      <c r="AE32" s="144" t="str">
        <f>IF(AE31="","",VLOOKUP(AE31,'綾瀬市勤務の体制及び勤務形態一覧表シフト記号表（勤務時間帯)'!$C$5:$K$36,9,FALSE))</f>
        <v/>
      </c>
      <c r="AF32" s="145" t="str">
        <f>IF(AF31="","",VLOOKUP(AF31,'綾瀬市勤務の体制及び勤務形態一覧表シフト記号表（勤務時間帯)'!$C$5:$K$36,9,FALSE))</f>
        <v/>
      </c>
      <c r="AG32" s="143" t="str">
        <f>IF(AG31="","",VLOOKUP(AG31,'綾瀬市勤務の体制及び勤務形態一覧表シフト記号表（勤務時間帯)'!$C$5:$K$36,9,FALSE))</f>
        <v/>
      </c>
      <c r="AH32" s="144" t="str">
        <f>IF(AH31="","",VLOOKUP(AH31,'綾瀬市勤務の体制及び勤務形態一覧表シフト記号表（勤務時間帯)'!$C$5:$K$36,9,FALSE))</f>
        <v/>
      </c>
      <c r="AI32" s="144" t="str">
        <f>IF(AI31="","",VLOOKUP(AI31,'綾瀬市勤務の体制及び勤務形態一覧表シフト記号表（勤務時間帯)'!$C$5:$K$36,9,FALSE))</f>
        <v/>
      </c>
      <c r="AJ32" s="144" t="str">
        <f>IF(AJ31="","",VLOOKUP(AJ31,'綾瀬市勤務の体制及び勤務形態一覧表シフト記号表（勤務時間帯)'!$C$5:$K$36,9,FALSE))</f>
        <v/>
      </c>
      <c r="AK32" s="144" t="str">
        <f>IF(AK31="","",VLOOKUP(AK31,'綾瀬市勤務の体制及び勤務形態一覧表シフト記号表（勤務時間帯)'!$C$5:$K$36,9,FALSE))</f>
        <v/>
      </c>
      <c r="AL32" s="144" t="str">
        <f>IF(AL31="","",VLOOKUP(AL31,'綾瀬市勤務の体制及び勤務形態一覧表シフト記号表（勤務時間帯)'!$C$5:$K$36,9,FALSE))</f>
        <v/>
      </c>
      <c r="AM32" s="145" t="str">
        <f>IF(AM31="","",VLOOKUP(AM31,'綾瀬市勤務の体制及び勤務形態一覧表シフト記号表（勤務時間帯)'!$C$5:$K$36,9,FALSE))</f>
        <v/>
      </c>
      <c r="AN32" s="143" t="str">
        <f>IF(AN31="","",VLOOKUP(AN31,'綾瀬市勤務の体制及び勤務形態一覧表シフト記号表（勤務時間帯)'!$C$5:$K$36,9,FALSE))</f>
        <v/>
      </c>
      <c r="AO32" s="144" t="str">
        <f>IF(AO31="","",VLOOKUP(AO31,'綾瀬市勤務の体制及び勤務形態一覧表シフト記号表（勤務時間帯)'!$C$5:$K$36,9,FALSE))</f>
        <v/>
      </c>
      <c r="AP32" s="144" t="str">
        <f>IF(AP31="","",VLOOKUP(AP31,'綾瀬市勤務の体制及び勤務形態一覧表シフト記号表（勤務時間帯)'!$C$5:$K$36,9,FALSE))</f>
        <v/>
      </c>
      <c r="AQ32" s="144" t="str">
        <f>IF(AQ31="","",VLOOKUP(AQ31,'綾瀬市勤務の体制及び勤務形態一覧表シフト記号表（勤務時間帯)'!$C$5:$K$36,9,FALSE))</f>
        <v/>
      </c>
      <c r="AR32" s="144" t="str">
        <f>IF(AR31="","",VLOOKUP(AR31,'綾瀬市勤務の体制及び勤務形態一覧表シフト記号表（勤務時間帯)'!$C$5:$K$36,9,FALSE))</f>
        <v/>
      </c>
      <c r="AS32" s="144" t="str">
        <f>IF(AS31="","",VLOOKUP(AS31,'綾瀬市勤務の体制及び勤務形態一覧表シフト記号表（勤務時間帯)'!$C$5:$K$36,9,FALSE))</f>
        <v/>
      </c>
      <c r="AT32" s="145" t="str">
        <f>IF(AT31="","",VLOOKUP(AT31,'綾瀬市勤務の体制及び勤務形態一覧表シフト記号表（勤務時間帯)'!$C$5:$K$36,9,FALSE))</f>
        <v/>
      </c>
      <c r="AU32" s="143" t="str">
        <f>IF(AU31="","",VLOOKUP(AU31,'綾瀬市勤務の体制及び勤務形態一覧表シフト記号表（勤務時間帯)'!$C$5:$K$36,9,FALSE))</f>
        <v/>
      </c>
      <c r="AV32" s="144" t="str">
        <f>IF(AV31="","",VLOOKUP(AV31,'綾瀬市勤務の体制及び勤務形態一覧表シフト記号表（勤務時間帯)'!$C$5:$K$36,9,FALSE))</f>
        <v/>
      </c>
      <c r="AW32" s="145" t="str">
        <f>IF(AW31="","",VLOOKUP(AW31,'綾瀬市勤務の体制及び勤務形態一覧表シフト記号表（勤務時間帯)'!$C$5:$K$36,9,FALSE))</f>
        <v/>
      </c>
      <c r="AX32" s="1436">
        <f>IF($BB$3="４週",SUM(S32:AT32),IF($BB$3="歴月",SUM(S32:AW32),""))</f>
        <v>0</v>
      </c>
      <c r="AY32" s="1437"/>
      <c r="AZ32" s="1432" t="e">
        <f>IF($BB$3="４週",AX32/4,IF($BB$3="歴月",AX32/($BB$8/7),""))</f>
        <v>#VALUE!</v>
      </c>
      <c r="BA32" s="1433"/>
      <c r="BB32" s="1424"/>
      <c r="BC32" s="1425"/>
      <c r="BD32" s="1425"/>
      <c r="BE32" s="1425"/>
      <c r="BF32" s="1426"/>
    </row>
    <row r="33" spans="2:58" ht="20.25" customHeight="1">
      <c r="B33" s="1388"/>
      <c r="C33" s="1380"/>
      <c r="D33" s="1381"/>
      <c r="E33" s="1382"/>
      <c r="F33" s="121">
        <f>C31</f>
        <v>0</v>
      </c>
      <c r="G33" s="1407"/>
      <c r="H33" s="1399"/>
      <c r="I33" s="1397"/>
      <c r="J33" s="1397"/>
      <c r="K33" s="1398"/>
      <c r="L33" s="1414"/>
      <c r="M33" s="1415"/>
      <c r="N33" s="1415"/>
      <c r="O33" s="1416"/>
      <c r="P33" s="1260" t="s">
        <v>50</v>
      </c>
      <c r="Q33" s="1261"/>
      <c r="R33" s="1262"/>
      <c r="S33" s="140" t="str">
        <f>IF(S31="","",VLOOKUP(S31,'綾瀬市勤務の体制及び勤務形態一覧表シフト記号表（勤務時間帯)'!$C$5:$U$36,19,FALSE))</f>
        <v/>
      </c>
      <c r="T33" s="141" t="str">
        <f>IF(T31="","",VLOOKUP(T31,'綾瀬市勤務の体制及び勤務形態一覧表シフト記号表（勤務時間帯)'!$C$5:$U$36,19,FALSE))</f>
        <v/>
      </c>
      <c r="U33" s="141" t="str">
        <f>IF(U31="","",VLOOKUP(U31,'綾瀬市勤務の体制及び勤務形態一覧表シフト記号表（勤務時間帯)'!$C$5:$U$36,19,FALSE))</f>
        <v/>
      </c>
      <c r="V33" s="141" t="str">
        <f>IF(V31="","",VLOOKUP(V31,'綾瀬市勤務の体制及び勤務形態一覧表シフト記号表（勤務時間帯)'!$C$5:$U$36,19,FALSE))</f>
        <v/>
      </c>
      <c r="W33" s="141" t="str">
        <f>IF(W31="","",VLOOKUP(W31,'綾瀬市勤務の体制及び勤務形態一覧表シフト記号表（勤務時間帯)'!$C$5:$U$36,19,FALSE))</f>
        <v/>
      </c>
      <c r="X33" s="141" t="str">
        <f>IF(X31="","",VLOOKUP(X31,'綾瀬市勤務の体制及び勤務形態一覧表シフト記号表（勤務時間帯)'!$C$5:$U$36,19,FALSE))</f>
        <v/>
      </c>
      <c r="Y33" s="142" t="str">
        <f>IF(Y31="","",VLOOKUP(Y31,'綾瀬市勤務の体制及び勤務形態一覧表シフト記号表（勤務時間帯)'!$C$5:$U$36,19,FALSE))</f>
        <v/>
      </c>
      <c r="Z33" s="140" t="str">
        <f>IF(Z31="","",VLOOKUP(Z31,'綾瀬市勤務の体制及び勤務形態一覧表シフト記号表（勤務時間帯)'!$C$5:$U$36,19,FALSE))</f>
        <v/>
      </c>
      <c r="AA33" s="141" t="str">
        <f>IF(AA31="","",VLOOKUP(AA31,'綾瀬市勤務の体制及び勤務形態一覧表シフト記号表（勤務時間帯)'!$C$5:$U$36,19,FALSE))</f>
        <v/>
      </c>
      <c r="AB33" s="141" t="str">
        <f>IF(AB31="","",VLOOKUP(AB31,'綾瀬市勤務の体制及び勤務形態一覧表シフト記号表（勤務時間帯)'!$C$5:$U$36,19,FALSE))</f>
        <v/>
      </c>
      <c r="AC33" s="141" t="str">
        <f>IF(AC31="","",VLOOKUP(AC31,'綾瀬市勤務の体制及び勤務形態一覧表シフト記号表（勤務時間帯)'!$C$5:$U$36,19,FALSE))</f>
        <v/>
      </c>
      <c r="AD33" s="141" t="str">
        <f>IF(AD31="","",VLOOKUP(AD31,'綾瀬市勤務の体制及び勤務形態一覧表シフト記号表（勤務時間帯)'!$C$5:$U$36,19,FALSE))</f>
        <v/>
      </c>
      <c r="AE33" s="141" t="str">
        <f>IF(AE31="","",VLOOKUP(AE31,'綾瀬市勤務の体制及び勤務形態一覧表シフト記号表（勤務時間帯)'!$C$5:$U$36,19,FALSE))</f>
        <v/>
      </c>
      <c r="AF33" s="142" t="str">
        <f>IF(AF31="","",VLOOKUP(AF31,'綾瀬市勤務の体制及び勤務形態一覧表シフト記号表（勤務時間帯)'!$C$5:$U$36,19,FALSE))</f>
        <v/>
      </c>
      <c r="AG33" s="140" t="str">
        <f>IF(AG31="","",VLOOKUP(AG31,'綾瀬市勤務の体制及び勤務形態一覧表シフト記号表（勤務時間帯)'!$C$5:$U$36,19,FALSE))</f>
        <v/>
      </c>
      <c r="AH33" s="141" t="str">
        <f>IF(AH31="","",VLOOKUP(AH31,'綾瀬市勤務の体制及び勤務形態一覧表シフト記号表（勤務時間帯)'!$C$5:$U$36,19,FALSE))</f>
        <v/>
      </c>
      <c r="AI33" s="141" t="str">
        <f>IF(AI31="","",VLOOKUP(AI31,'綾瀬市勤務の体制及び勤務形態一覧表シフト記号表（勤務時間帯)'!$C$5:$U$36,19,FALSE))</f>
        <v/>
      </c>
      <c r="AJ33" s="141" t="str">
        <f>IF(AJ31="","",VLOOKUP(AJ31,'綾瀬市勤務の体制及び勤務形態一覧表シフト記号表（勤務時間帯)'!$C$5:$U$36,19,FALSE))</f>
        <v/>
      </c>
      <c r="AK33" s="141" t="str">
        <f>IF(AK31="","",VLOOKUP(AK31,'綾瀬市勤務の体制及び勤務形態一覧表シフト記号表（勤務時間帯)'!$C$5:$U$36,19,FALSE))</f>
        <v/>
      </c>
      <c r="AL33" s="141" t="str">
        <f>IF(AL31="","",VLOOKUP(AL31,'綾瀬市勤務の体制及び勤務形態一覧表シフト記号表（勤務時間帯)'!$C$5:$U$36,19,FALSE))</f>
        <v/>
      </c>
      <c r="AM33" s="142" t="str">
        <f>IF(AM31="","",VLOOKUP(AM31,'綾瀬市勤務の体制及び勤務形態一覧表シフト記号表（勤務時間帯)'!$C$5:$U$36,19,FALSE))</f>
        <v/>
      </c>
      <c r="AN33" s="140" t="str">
        <f>IF(AN31="","",VLOOKUP(AN31,'綾瀬市勤務の体制及び勤務形態一覧表シフト記号表（勤務時間帯)'!$C$5:$U$36,19,FALSE))</f>
        <v/>
      </c>
      <c r="AO33" s="141" t="str">
        <f>IF(AO31="","",VLOOKUP(AO31,'綾瀬市勤務の体制及び勤務形態一覧表シフト記号表（勤務時間帯)'!$C$5:$U$36,19,FALSE))</f>
        <v/>
      </c>
      <c r="AP33" s="141" t="str">
        <f>IF(AP31="","",VLOOKUP(AP31,'綾瀬市勤務の体制及び勤務形態一覧表シフト記号表（勤務時間帯)'!$C$5:$U$36,19,FALSE))</f>
        <v/>
      </c>
      <c r="AQ33" s="141" t="str">
        <f>IF(AQ31="","",VLOOKUP(AQ31,'綾瀬市勤務の体制及び勤務形態一覧表シフト記号表（勤務時間帯)'!$C$5:$U$36,19,FALSE))</f>
        <v/>
      </c>
      <c r="AR33" s="141" t="str">
        <f>IF(AR31="","",VLOOKUP(AR31,'綾瀬市勤務の体制及び勤務形態一覧表シフト記号表（勤務時間帯)'!$C$5:$U$36,19,FALSE))</f>
        <v/>
      </c>
      <c r="AS33" s="141" t="str">
        <f>IF(AS31="","",VLOOKUP(AS31,'綾瀬市勤務の体制及び勤務形態一覧表シフト記号表（勤務時間帯)'!$C$5:$U$36,19,FALSE))</f>
        <v/>
      </c>
      <c r="AT33" s="142" t="str">
        <f>IF(AT31="","",VLOOKUP(AT31,'綾瀬市勤務の体制及び勤務形態一覧表シフト記号表（勤務時間帯)'!$C$5:$U$36,19,FALSE))</f>
        <v/>
      </c>
      <c r="AU33" s="140" t="str">
        <f>IF(AU31="","",VLOOKUP(AU31,'綾瀬市勤務の体制及び勤務形態一覧表シフト記号表（勤務時間帯)'!$C$5:$U$36,19,FALSE))</f>
        <v/>
      </c>
      <c r="AV33" s="141" t="str">
        <f>IF(AV31="","",VLOOKUP(AV31,'綾瀬市勤務の体制及び勤務形態一覧表シフト記号表（勤務時間帯)'!$C$5:$U$36,19,FALSE))</f>
        <v/>
      </c>
      <c r="AW33" s="142" t="str">
        <f>IF(AW31="","",VLOOKUP(AW31,'綾瀬市勤務の体制及び勤務形態一覧表シフト記号表（勤務時間帯)'!$C$5:$U$36,19,FALSE))</f>
        <v/>
      </c>
      <c r="AX33" s="1430">
        <f>IF($BB$3="４週",SUM(S33:AT33),IF($BB$3="歴月",SUM(S33:AW33),""))</f>
        <v>0</v>
      </c>
      <c r="AY33" s="1431"/>
      <c r="AZ33" s="1432" t="e">
        <f>IF($BB$3="４週",AX33/4,IF($BB$3="歴月",AX33/($BB$8/7),""))</f>
        <v>#VALUE!</v>
      </c>
      <c r="BA33" s="1433"/>
      <c r="BB33" s="1427"/>
      <c r="BC33" s="1428"/>
      <c r="BD33" s="1428"/>
      <c r="BE33" s="1428"/>
      <c r="BF33" s="1429"/>
    </row>
    <row r="34" spans="2:58" ht="20.25" customHeight="1">
      <c r="B34" s="1386">
        <v>5</v>
      </c>
      <c r="C34" s="1368"/>
      <c r="D34" s="1369"/>
      <c r="E34" s="1370"/>
      <c r="F34" s="123"/>
      <c r="G34" s="1405"/>
      <c r="H34" s="1396"/>
      <c r="I34" s="1397"/>
      <c r="J34" s="1397"/>
      <c r="K34" s="1398"/>
      <c r="L34" s="1408"/>
      <c r="M34" s="1409"/>
      <c r="N34" s="1409"/>
      <c r="O34" s="1410"/>
      <c r="P34" s="1285" t="s">
        <v>49</v>
      </c>
      <c r="Q34" s="1286"/>
      <c r="R34" s="1287"/>
      <c r="S34" s="124"/>
      <c r="T34" s="125"/>
      <c r="U34" s="125"/>
      <c r="V34" s="125"/>
      <c r="W34" s="125"/>
      <c r="X34" s="125"/>
      <c r="Y34" s="126"/>
      <c r="Z34" s="124"/>
      <c r="AA34" s="125"/>
      <c r="AB34" s="125"/>
      <c r="AC34" s="125"/>
      <c r="AD34" s="125"/>
      <c r="AE34" s="125"/>
      <c r="AF34" s="126"/>
      <c r="AG34" s="124"/>
      <c r="AH34" s="125"/>
      <c r="AI34" s="125"/>
      <c r="AJ34" s="125"/>
      <c r="AK34" s="125"/>
      <c r="AL34" s="125"/>
      <c r="AM34" s="126"/>
      <c r="AN34" s="124"/>
      <c r="AO34" s="125"/>
      <c r="AP34" s="125"/>
      <c r="AQ34" s="125"/>
      <c r="AR34" s="125"/>
      <c r="AS34" s="125"/>
      <c r="AT34" s="126"/>
      <c r="AU34" s="124"/>
      <c r="AV34" s="125"/>
      <c r="AW34" s="126"/>
      <c r="AX34" s="1434"/>
      <c r="AY34" s="1435"/>
      <c r="AZ34" s="1438"/>
      <c r="BA34" s="1439"/>
      <c r="BB34" s="1421"/>
      <c r="BC34" s="1422"/>
      <c r="BD34" s="1422"/>
      <c r="BE34" s="1422"/>
      <c r="BF34" s="1423"/>
    </row>
    <row r="35" spans="2:58" ht="20.25" customHeight="1">
      <c r="B35" s="1387"/>
      <c r="C35" s="1371"/>
      <c r="D35" s="1372"/>
      <c r="E35" s="1373"/>
      <c r="F35" s="121"/>
      <c r="G35" s="1406"/>
      <c r="H35" s="1399"/>
      <c r="I35" s="1397"/>
      <c r="J35" s="1397"/>
      <c r="K35" s="1398"/>
      <c r="L35" s="1411"/>
      <c r="M35" s="1412"/>
      <c r="N35" s="1412"/>
      <c r="O35" s="1413"/>
      <c r="P35" s="1253" t="s">
        <v>15</v>
      </c>
      <c r="Q35" s="1254"/>
      <c r="R35" s="1255"/>
      <c r="S35" s="143" t="str">
        <f>IF(S34="","",VLOOKUP(S34,'綾瀬市勤務の体制及び勤務形態一覧表シフト記号表（勤務時間帯)'!$C$5:$K$36,9,FALSE))</f>
        <v/>
      </c>
      <c r="T35" s="144" t="str">
        <f>IF(T34="","",VLOOKUP(T34,'綾瀬市勤務の体制及び勤務形態一覧表シフト記号表（勤務時間帯)'!$C$5:$K$36,9,FALSE))</f>
        <v/>
      </c>
      <c r="U35" s="144" t="str">
        <f>IF(U34="","",VLOOKUP(U34,'綾瀬市勤務の体制及び勤務形態一覧表シフト記号表（勤務時間帯)'!$C$5:$K$36,9,FALSE))</f>
        <v/>
      </c>
      <c r="V35" s="144" t="str">
        <f>IF(V34="","",VLOOKUP(V34,'綾瀬市勤務の体制及び勤務形態一覧表シフト記号表（勤務時間帯)'!$C$5:$K$36,9,FALSE))</f>
        <v/>
      </c>
      <c r="W35" s="144" t="str">
        <f>IF(W34="","",VLOOKUP(W34,'綾瀬市勤務の体制及び勤務形態一覧表シフト記号表（勤務時間帯)'!$C$5:$K$36,9,FALSE))</f>
        <v/>
      </c>
      <c r="X35" s="144" t="str">
        <f>IF(X34="","",VLOOKUP(X34,'綾瀬市勤務の体制及び勤務形態一覧表シフト記号表（勤務時間帯)'!$C$5:$K$36,9,FALSE))</f>
        <v/>
      </c>
      <c r="Y35" s="145" t="str">
        <f>IF(Y34="","",VLOOKUP(Y34,'綾瀬市勤務の体制及び勤務形態一覧表シフト記号表（勤務時間帯)'!$C$5:$K$36,9,FALSE))</f>
        <v/>
      </c>
      <c r="Z35" s="143" t="str">
        <f>IF(Z34="","",VLOOKUP(Z34,'綾瀬市勤務の体制及び勤務形態一覧表シフト記号表（勤務時間帯)'!$C$5:$K$36,9,FALSE))</f>
        <v/>
      </c>
      <c r="AA35" s="144" t="str">
        <f>IF(AA34="","",VLOOKUP(AA34,'綾瀬市勤務の体制及び勤務形態一覧表シフト記号表（勤務時間帯)'!$C$5:$K$36,9,FALSE))</f>
        <v/>
      </c>
      <c r="AB35" s="144" t="str">
        <f>IF(AB34="","",VLOOKUP(AB34,'綾瀬市勤務の体制及び勤務形態一覧表シフト記号表（勤務時間帯)'!$C$5:$K$36,9,FALSE))</f>
        <v/>
      </c>
      <c r="AC35" s="144" t="str">
        <f>IF(AC34="","",VLOOKUP(AC34,'綾瀬市勤務の体制及び勤務形態一覧表シフト記号表（勤務時間帯)'!$C$5:$K$36,9,FALSE))</f>
        <v/>
      </c>
      <c r="AD35" s="144" t="str">
        <f>IF(AD34="","",VLOOKUP(AD34,'綾瀬市勤務の体制及び勤務形態一覧表シフト記号表（勤務時間帯)'!$C$5:$K$36,9,FALSE))</f>
        <v/>
      </c>
      <c r="AE35" s="144" t="str">
        <f>IF(AE34="","",VLOOKUP(AE34,'綾瀬市勤務の体制及び勤務形態一覧表シフト記号表（勤務時間帯)'!$C$5:$K$36,9,FALSE))</f>
        <v/>
      </c>
      <c r="AF35" s="145" t="str">
        <f>IF(AF34="","",VLOOKUP(AF34,'綾瀬市勤務の体制及び勤務形態一覧表シフト記号表（勤務時間帯)'!$C$5:$K$36,9,FALSE))</f>
        <v/>
      </c>
      <c r="AG35" s="143" t="str">
        <f>IF(AG34="","",VLOOKUP(AG34,'綾瀬市勤務の体制及び勤務形態一覧表シフト記号表（勤務時間帯)'!$C$5:$K$36,9,FALSE))</f>
        <v/>
      </c>
      <c r="AH35" s="144" t="str">
        <f>IF(AH34="","",VLOOKUP(AH34,'綾瀬市勤務の体制及び勤務形態一覧表シフト記号表（勤務時間帯)'!$C$5:$K$36,9,FALSE))</f>
        <v/>
      </c>
      <c r="AI35" s="144" t="str">
        <f>IF(AI34="","",VLOOKUP(AI34,'綾瀬市勤務の体制及び勤務形態一覧表シフト記号表（勤務時間帯)'!$C$5:$K$36,9,FALSE))</f>
        <v/>
      </c>
      <c r="AJ35" s="144" t="str">
        <f>IF(AJ34="","",VLOOKUP(AJ34,'綾瀬市勤務の体制及び勤務形態一覧表シフト記号表（勤務時間帯)'!$C$5:$K$36,9,FALSE))</f>
        <v/>
      </c>
      <c r="AK35" s="144" t="str">
        <f>IF(AK34="","",VLOOKUP(AK34,'綾瀬市勤務の体制及び勤務形態一覧表シフト記号表（勤務時間帯)'!$C$5:$K$36,9,FALSE))</f>
        <v/>
      </c>
      <c r="AL35" s="144" t="str">
        <f>IF(AL34="","",VLOOKUP(AL34,'綾瀬市勤務の体制及び勤務形態一覧表シフト記号表（勤務時間帯)'!$C$5:$K$36,9,FALSE))</f>
        <v/>
      </c>
      <c r="AM35" s="145" t="str">
        <f>IF(AM34="","",VLOOKUP(AM34,'綾瀬市勤務の体制及び勤務形態一覧表シフト記号表（勤務時間帯)'!$C$5:$K$36,9,FALSE))</f>
        <v/>
      </c>
      <c r="AN35" s="143" t="str">
        <f>IF(AN34="","",VLOOKUP(AN34,'綾瀬市勤務の体制及び勤務形態一覧表シフト記号表（勤務時間帯)'!$C$5:$K$36,9,FALSE))</f>
        <v/>
      </c>
      <c r="AO35" s="144" t="str">
        <f>IF(AO34="","",VLOOKUP(AO34,'綾瀬市勤務の体制及び勤務形態一覧表シフト記号表（勤務時間帯)'!$C$5:$K$36,9,FALSE))</f>
        <v/>
      </c>
      <c r="AP35" s="144" t="str">
        <f>IF(AP34="","",VLOOKUP(AP34,'綾瀬市勤務の体制及び勤務形態一覧表シフト記号表（勤務時間帯)'!$C$5:$K$36,9,FALSE))</f>
        <v/>
      </c>
      <c r="AQ35" s="144" t="str">
        <f>IF(AQ34="","",VLOOKUP(AQ34,'綾瀬市勤務の体制及び勤務形態一覧表シフト記号表（勤務時間帯)'!$C$5:$K$36,9,FALSE))</f>
        <v/>
      </c>
      <c r="AR35" s="144" t="str">
        <f>IF(AR34="","",VLOOKUP(AR34,'綾瀬市勤務の体制及び勤務形態一覧表シフト記号表（勤務時間帯)'!$C$5:$K$36,9,FALSE))</f>
        <v/>
      </c>
      <c r="AS35" s="144" t="str">
        <f>IF(AS34="","",VLOOKUP(AS34,'綾瀬市勤務の体制及び勤務形態一覧表シフト記号表（勤務時間帯)'!$C$5:$K$36,9,FALSE))</f>
        <v/>
      </c>
      <c r="AT35" s="145" t="str">
        <f>IF(AT34="","",VLOOKUP(AT34,'綾瀬市勤務の体制及び勤務形態一覧表シフト記号表（勤務時間帯)'!$C$5:$K$36,9,FALSE))</f>
        <v/>
      </c>
      <c r="AU35" s="143" t="str">
        <f>IF(AU34="","",VLOOKUP(AU34,'綾瀬市勤務の体制及び勤務形態一覧表シフト記号表（勤務時間帯)'!$C$5:$K$36,9,FALSE))</f>
        <v/>
      </c>
      <c r="AV35" s="144" t="str">
        <f>IF(AV34="","",VLOOKUP(AV34,'綾瀬市勤務の体制及び勤務形態一覧表シフト記号表（勤務時間帯)'!$C$5:$K$36,9,FALSE))</f>
        <v/>
      </c>
      <c r="AW35" s="145" t="str">
        <f>IF(AW34="","",VLOOKUP(AW34,'綾瀬市勤務の体制及び勤務形態一覧表シフト記号表（勤務時間帯)'!$C$5:$K$36,9,FALSE))</f>
        <v/>
      </c>
      <c r="AX35" s="1436">
        <f>IF($BB$3="４週",SUM(S35:AT35),IF($BB$3="歴月",SUM(S35:AW35),""))</f>
        <v>0</v>
      </c>
      <c r="AY35" s="1437"/>
      <c r="AZ35" s="1432" t="e">
        <f>IF($BB$3="４週",AX35/4,IF($BB$3="歴月",AX35/($BB$8/7),""))</f>
        <v>#VALUE!</v>
      </c>
      <c r="BA35" s="1433"/>
      <c r="BB35" s="1424"/>
      <c r="BC35" s="1425"/>
      <c r="BD35" s="1425"/>
      <c r="BE35" s="1425"/>
      <c r="BF35" s="1426"/>
    </row>
    <row r="36" spans="2:58" ht="20.25" customHeight="1">
      <c r="B36" s="1388"/>
      <c r="C36" s="1380"/>
      <c r="D36" s="1381"/>
      <c r="E36" s="1382"/>
      <c r="F36" s="121">
        <f>C34</f>
        <v>0</v>
      </c>
      <c r="G36" s="1407"/>
      <c r="H36" s="1399"/>
      <c r="I36" s="1397"/>
      <c r="J36" s="1397"/>
      <c r="K36" s="1398"/>
      <c r="L36" s="1414"/>
      <c r="M36" s="1415"/>
      <c r="N36" s="1415"/>
      <c r="O36" s="1416"/>
      <c r="P36" s="1260" t="s">
        <v>50</v>
      </c>
      <c r="Q36" s="1261"/>
      <c r="R36" s="1262"/>
      <c r="S36" s="140" t="str">
        <f>IF(S34="","",VLOOKUP(S34,'綾瀬市勤務の体制及び勤務形態一覧表シフト記号表（勤務時間帯)'!$C$5:$U$36,19,FALSE))</f>
        <v/>
      </c>
      <c r="T36" s="141" t="str">
        <f>IF(T34="","",VLOOKUP(T34,'綾瀬市勤務の体制及び勤務形態一覧表シフト記号表（勤務時間帯)'!$C$5:$U$36,19,FALSE))</f>
        <v/>
      </c>
      <c r="U36" s="141" t="str">
        <f>IF(U34="","",VLOOKUP(U34,'綾瀬市勤務の体制及び勤務形態一覧表シフト記号表（勤務時間帯)'!$C$5:$U$36,19,FALSE))</f>
        <v/>
      </c>
      <c r="V36" s="141" t="str">
        <f>IF(V34="","",VLOOKUP(V34,'綾瀬市勤務の体制及び勤務形態一覧表シフト記号表（勤務時間帯)'!$C$5:$U$36,19,FALSE))</f>
        <v/>
      </c>
      <c r="W36" s="141" t="str">
        <f>IF(W34="","",VLOOKUP(W34,'綾瀬市勤務の体制及び勤務形態一覧表シフト記号表（勤務時間帯)'!$C$5:$U$36,19,FALSE))</f>
        <v/>
      </c>
      <c r="X36" s="141" t="str">
        <f>IF(X34="","",VLOOKUP(X34,'綾瀬市勤務の体制及び勤務形態一覧表シフト記号表（勤務時間帯)'!$C$5:$U$36,19,FALSE))</f>
        <v/>
      </c>
      <c r="Y36" s="142" t="str">
        <f>IF(Y34="","",VLOOKUP(Y34,'綾瀬市勤務の体制及び勤務形態一覧表シフト記号表（勤務時間帯)'!$C$5:$U$36,19,FALSE))</f>
        <v/>
      </c>
      <c r="Z36" s="140" t="str">
        <f>IF(Z34="","",VLOOKUP(Z34,'綾瀬市勤務の体制及び勤務形態一覧表シフト記号表（勤務時間帯)'!$C$5:$U$36,19,FALSE))</f>
        <v/>
      </c>
      <c r="AA36" s="141" t="str">
        <f>IF(AA34="","",VLOOKUP(AA34,'綾瀬市勤務の体制及び勤務形態一覧表シフト記号表（勤務時間帯)'!$C$5:$U$36,19,FALSE))</f>
        <v/>
      </c>
      <c r="AB36" s="141" t="str">
        <f>IF(AB34="","",VLOOKUP(AB34,'綾瀬市勤務の体制及び勤務形態一覧表シフト記号表（勤務時間帯)'!$C$5:$U$36,19,FALSE))</f>
        <v/>
      </c>
      <c r="AC36" s="141" t="str">
        <f>IF(AC34="","",VLOOKUP(AC34,'綾瀬市勤務の体制及び勤務形態一覧表シフト記号表（勤務時間帯)'!$C$5:$U$36,19,FALSE))</f>
        <v/>
      </c>
      <c r="AD36" s="141" t="str">
        <f>IF(AD34="","",VLOOKUP(AD34,'綾瀬市勤務の体制及び勤務形態一覧表シフト記号表（勤務時間帯)'!$C$5:$U$36,19,FALSE))</f>
        <v/>
      </c>
      <c r="AE36" s="141" t="str">
        <f>IF(AE34="","",VLOOKUP(AE34,'綾瀬市勤務の体制及び勤務形態一覧表シフト記号表（勤務時間帯)'!$C$5:$U$36,19,FALSE))</f>
        <v/>
      </c>
      <c r="AF36" s="142" t="str">
        <f>IF(AF34="","",VLOOKUP(AF34,'綾瀬市勤務の体制及び勤務形態一覧表シフト記号表（勤務時間帯)'!$C$5:$U$36,19,FALSE))</f>
        <v/>
      </c>
      <c r="AG36" s="140" t="str">
        <f>IF(AG34="","",VLOOKUP(AG34,'綾瀬市勤務の体制及び勤務形態一覧表シフト記号表（勤務時間帯)'!$C$5:$U$36,19,FALSE))</f>
        <v/>
      </c>
      <c r="AH36" s="141" t="str">
        <f>IF(AH34="","",VLOOKUP(AH34,'綾瀬市勤務の体制及び勤務形態一覧表シフト記号表（勤務時間帯)'!$C$5:$U$36,19,FALSE))</f>
        <v/>
      </c>
      <c r="AI36" s="141" t="str">
        <f>IF(AI34="","",VLOOKUP(AI34,'綾瀬市勤務の体制及び勤務形態一覧表シフト記号表（勤務時間帯)'!$C$5:$U$36,19,FALSE))</f>
        <v/>
      </c>
      <c r="AJ36" s="141" t="str">
        <f>IF(AJ34="","",VLOOKUP(AJ34,'綾瀬市勤務の体制及び勤務形態一覧表シフト記号表（勤務時間帯)'!$C$5:$U$36,19,FALSE))</f>
        <v/>
      </c>
      <c r="AK36" s="141" t="str">
        <f>IF(AK34="","",VLOOKUP(AK34,'綾瀬市勤務の体制及び勤務形態一覧表シフト記号表（勤務時間帯)'!$C$5:$U$36,19,FALSE))</f>
        <v/>
      </c>
      <c r="AL36" s="141" t="str">
        <f>IF(AL34="","",VLOOKUP(AL34,'綾瀬市勤務の体制及び勤務形態一覧表シフト記号表（勤務時間帯)'!$C$5:$U$36,19,FALSE))</f>
        <v/>
      </c>
      <c r="AM36" s="142" t="str">
        <f>IF(AM34="","",VLOOKUP(AM34,'綾瀬市勤務の体制及び勤務形態一覧表シフト記号表（勤務時間帯)'!$C$5:$U$36,19,FALSE))</f>
        <v/>
      </c>
      <c r="AN36" s="140" t="str">
        <f>IF(AN34="","",VLOOKUP(AN34,'綾瀬市勤務の体制及び勤務形態一覧表シフト記号表（勤務時間帯)'!$C$5:$U$36,19,FALSE))</f>
        <v/>
      </c>
      <c r="AO36" s="141" t="str">
        <f>IF(AO34="","",VLOOKUP(AO34,'綾瀬市勤務の体制及び勤務形態一覧表シフト記号表（勤務時間帯)'!$C$5:$U$36,19,FALSE))</f>
        <v/>
      </c>
      <c r="AP36" s="141" t="str">
        <f>IF(AP34="","",VLOOKUP(AP34,'綾瀬市勤務の体制及び勤務形態一覧表シフト記号表（勤務時間帯)'!$C$5:$U$36,19,FALSE))</f>
        <v/>
      </c>
      <c r="AQ36" s="141" t="str">
        <f>IF(AQ34="","",VLOOKUP(AQ34,'綾瀬市勤務の体制及び勤務形態一覧表シフト記号表（勤務時間帯)'!$C$5:$U$36,19,FALSE))</f>
        <v/>
      </c>
      <c r="AR36" s="141" t="str">
        <f>IF(AR34="","",VLOOKUP(AR34,'綾瀬市勤務の体制及び勤務形態一覧表シフト記号表（勤務時間帯)'!$C$5:$U$36,19,FALSE))</f>
        <v/>
      </c>
      <c r="AS36" s="141" t="str">
        <f>IF(AS34="","",VLOOKUP(AS34,'綾瀬市勤務の体制及び勤務形態一覧表シフト記号表（勤務時間帯)'!$C$5:$U$36,19,FALSE))</f>
        <v/>
      </c>
      <c r="AT36" s="142" t="str">
        <f>IF(AT34="","",VLOOKUP(AT34,'綾瀬市勤務の体制及び勤務形態一覧表シフト記号表（勤務時間帯)'!$C$5:$U$36,19,FALSE))</f>
        <v/>
      </c>
      <c r="AU36" s="140" t="str">
        <f>IF(AU34="","",VLOOKUP(AU34,'綾瀬市勤務の体制及び勤務形態一覧表シフト記号表（勤務時間帯)'!$C$5:$U$36,19,FALSE))</f>
        <v/>
      </c>
      <c r="AV36" s="141" t="str">
        <f>IF(AV34="","",VLOOKUP(AV34,'綾瀬市勤務の体制及び勤務形態一覧表シフト記号表（勤務時間帯)'!$C$5:$U$36,19,FALSE))</f>
        <v/>
      </c>
      <c r="AW36" s="142" t="str">
        <f>IF(AW34="","",VLOOKUP(AW34,'綾瀬市勤務の体制及び勤務形態一覧表シフト記号表（勤務時間帯)'!$C$5:$U$36,19,FALSE))</f>
        <v/>
      </c>
      <c r="AX36" s="1430">
        <f>IF($BB$3="４週",SUM(S36:AT36),IF($BB$3="歴月",SUM(S36:AW36),""))</f>
        <v>0</v>
      </c>
      <c r="AY36" s="1431"/>
      <c r="AZ36" s="1432" t="e">
        <f>IF($BB$3="４週",AX36/4,IF($BB$3="歴月",AX36/($BB$8/7),""))</f>
        <v>#VALUE!</v>
      </c>
      <c r="BA36" s="1433"/>
      <c r="BB36" s="1427"/>
      <c r="BC36" s="1428"/>
      <c r="BD36" s="1428"/>
      <c r="BE36" s="1428"/>
      <c r="BF36" s="1429"/>
    </row>
    <row r="37" spans="2:58" ht="20.25" customHeight="1">
      <c r="B37" s="1386">
        <f t="shared" ref="B37" si="2">B34+1</f>
        <v>6</v>
      </c>
      <c r="C37" s="1368"/>
      <c r="D37" s="1369"/>
      <c r="E37" s="1370"/>
      <c r="F37" s="123"/>
      <c r="G37" s="1405"/>
      <c r="H37" s="1396"/>
      <c r="I37" s="1397"/>
      <c r="J37" s="1397"/>
      <c r="K37" s="1398"/>
      <c r="L37" s="1408"/>
      <c r="M37" s="1409"/>
      <c r="N37" s="1409"/>
      <c r="O37" s="1410"/>
      <c r="P37" s="1285" t="s">
        <v>49</v>
      </c>
      <c r="Q37" s="1286"/>
      <c r="R37" s="1287"/>
      <c r="S37" s="124"/>
      <c r="T37" s="125"/>
      <c r="U37" s="125"/>
      <c r="V37" s="125"/>
      <c r="W37" s="125"/>
      <c r="X37" s="125"/>
      <c r="Y37" s="126"/>
      <c r="Z37" s="124"/>
      <c r="AA37" s="125"/>
      <c r="AB37" s="125"/>
      <c r="AC37" s="125"/>
      <c r="AD37" s="125"/>
      <c r="AE37" s="125"/>
      <c r="AF37" s="126"/>
      <c r="AG37" s="124"/>
      <c r="AH37" s="125"/>
      <c r="AI37" s="125"/>
      <c r="AJ37" s="125"/>
      <c r="AK37" s="125"/>
      <c r="AL37" s="125"/>
      <c r="AM37" s="126"/>
      <c r="AN37" s="124"/>
      <c r="AO37" s="125"/>
      <c r="AP37" s="125"/>
      <c r="AQ37" s="125"/>
      <c r="AR37" s="125"/>
      <c r="AS37" s="125"/>
      <c r="AT37" s="126"/>
      <c r="AU37" s="124"/>
      <c r="AV37" s="125"/>
      <c r="AW37" s="126"/>
      <c r="AX37" s="1434"/>
      <c r="AY37" s="1435"/>
      <c r="AZ37" s="1438"/>
      <c r="BA37" s="1439"/>
      <c r="BB37" s="1421"/>
      <c r="BC37" s="1422"/>
      <c r="BD37" s="1422"/>
      <c r="BE37" s="1422"/>
      <c r="BF37" s="1423"/>
    </row>
    <row r="38" spans="2:58" ht="20.25" customHeight="1">
      <c r="B38" s="1387"/>
      <c r="C38" s="1371"/>
      <c r="D38" s="1372"/>
      <c r="E38" s="1373"/>
      <c r="F38" s="121"/>
      <c r="G38" s="1406"/>
      <c r="H38" s="1399"/>
      <c r="I38" s="1397"/>
      <c r="J38" s="1397"/>
      <c r="K38" s="1398"/>
      <c r="L38" s="1411"/>
      <c r="M38" s="1412"/>
      <c r="N38" s="1412"/>
      <c r="O38" s="1413"/>
      <c r="P38" s="1253" t="s">
        <v>15</v>
      </c>
      <c r="Q38" s="1254"/>
      <c r="R38" s="1255"/>
      <c r="S38" s="143" t="str">
        <f>IF(S37="","",VLOOKUP(S37,'綾瀬市勤務の体制及び勤務形態一覧表シフト記号表（勤務時間帯)'!$C$5:$K$36,9,FALSE))</f>
        <v/>
      </c>
      <c r="T38" s="144" t="str">
        <f>IF(T37="","",VLOOKUP(T37,'綾瀬市勤務の体制及び勤務形態一覧表シフト記号表（勤務時間帯)'!$C$5:$K$36,9,FALSE))</f>
        <v/>
      </c>
      <c r="U38" s="144" t="str">
        <f>IF(U37="","",VLOOKUP(U37,'綾瀬市勤務の体制及び勤務形態一覧表シフト記号表（勤務時間帯)'!$C$5:$K$36,9,FALSE))</f>
        <v/>
      </c>
      <c r="V38" s="144" t="str">
        <f>IF(V37="","",VLOOKUP(V37,'綾瀬市勤務の体制及び勤務形態一覧表シフト記号表（勤務時間帯)'!$C$5:$K$36,9,FALSE))</f>
        <v/>
      </c>
      <c r="W38" s="144" t="str">
        <f>IF(W37="","",VLOOKUP(W37,'綾瀬市勤務の体制及び勤務形態一覧表シフト記号表（勤務時間帯)'!$C$5:$K$36,9,FALSE))</f>
        <v/>
      </c>
      <c r="X38" s="144" t="str">
        <f>IF(X37="","",VLOOKUP(X37,'綾瀬市勤務の体制及び勤務形態一覧表シフト記号表（勤務時間帯)'!$C$5:$K$36,9,FALSE))</f>
        <v/>
      </c>
      <c r="Y38" s="145" t="str">
        <f>IF(Y37="","",VLOOKUP(Y37,'綾瀬市勤務の体制及び勤務形態一覧表シフト記号表（勤務時間帯)'!$C$5:$K$36,9,FALSE))</f>
        <v/>
      </c>
      <c r="Z38" s="143" t="str">
        <f>IF(Z37="","",VLOOKUP(Z37,'綾瀬市勤務の体制及び勤務形態一覧表シフト記号表（勤務時間帯)'!$C$5:$K$36,9,FALSE))</f>
        <v/>
      </c>
      <c r="AA38" s="144" t="str">
        <f>IF(AA37="","",VLOOKUP(AA37,'綾瀬市勤務の体制及び勤務形態一覧表シフト記号表（勤務時間帯)'!$C$5:$K$36,9,FALSE))</f>
        <v/>
      </c>
      <c r="AB38" s="144" t="str">
        <f>IF(AB37="","",VLOOKUP(AB37,'綾瀬市勤務の体制及び勤務形態一覧表シフト記号表（勤務時間帯)'!$C$5:$K$36,9,FALSE))</f>
        <v/>
      </c>
      <c r="AC38" s="144" t="str">
        <f>IF(AC37="","",VLOOKUP(AC37,'綾瀬市勤務の体制及び勤務形態一覧表シフト記号表（勤務時間帯)'!$C$5:$K$36,9,FALSE))</f>
        <v/>
      </c>
      <c r="AD38" s="144" t="str">
        <f>IF(AD37="","",VLOOKUP(AD37,'綾瀬市勤務の体制及び勤務形態一覧表シフト記号表（勤務時間帯)'!$C$5:$K$36,9,FALSE))</f>
        <v/>
      </c>
      <c r="AE38" s="144" t="str">
        <f>IF(AE37="","",VLOOKUP(AE37,'綾瀬市勤務の体制及び勤務形態一覧表シフト記号表（勤務時間帯)'!$C$5:$K$36,9,FALSE))</f>
        <v/>
      </c>
      <c r="AF38" s="145" t="str">
        <f>IF(AF37="","",VLOOKUP(AF37,'綾瀬市勤務の体制及び勤務形態一覧表シフト記号表（勤務時間帯)'!$C$5:$K$36,9,FALSE))</f>
        <v/>
      </c>
      <c r="AG38" s="143" t="str">
        <f>IF(AG37="","",VLOOKUP(AG37,'綾瀬市勤務の体制及び勤務形態一覧表シフト記号表（勤務時間帯)'!$C$5:$K$36,9,FALSE))</f>
        <v/>
      </c>
      <c r="AH38" s="144" t="str">
        <f>IF(AH37="","",VLOOKUP(AH37,'綾瀬市勤務の体制及び勤務形態一覧表シフト記号表（勤務時間帯)'!$C$5:$K$36,9,FALSE))</f>
        <v/>
      </c>
      <c r="AI38" s="144" t="str">
        <f>IF(AI37="","",VLOOKUP(AI37,'綾瀬市勤務の体制及び勤務形態一覧表シフト記号表（勤務時間帯)'!$C$5:$K$36,9,FALSE))</f>
        <v/>
      </c>
      <c r="AJ38" s="144" t="str">
        <f>IF(AJ37="","",VLOOKUP(AJ37,'綾瀬市勤務の体制及び勤務形態一覧表シフト記号表（勤務時間帯)'!$C$5:$K$36,9,FALSE))</f>
        <v/>
      </c>
      <c r="AK38" s="144" t="str">
        <f>IF(AK37="","",VLOOKUP(AK37,'綾瀬市勤務の体制及び勤務形態一覧表シフト記号表（勤務時間帯)'!$C$5:$K$36,9,FALSE))</f>
        <v/>
      </c>
      <c r="AL38" s="144" t="str">
        <f>IF(AL37="","",VLOOKUP(AL37,'綾瀬市勤務の体制及び勤務形態一覧表シフト記号表（勤務時間帯)'!$C$5:$K$36,9,FALSE))</f>
        <v/>
      </c>
      <c r="AM38" s="145" t="str">
        <f>IF(AM37="","",VLOOKUP(AM37,'綾瀬市勤務の体制及び勤務形態一覧表シフト記号表（勤務時間帯)'!$C$5:$K$36,9,FALSE))</f>
        <v/>
      </c>
      <c r="AN38" s="143" t="str">
        <f>IF(AN37="","",VLOOKUP(AN37,'綾瀬市勤務の体制及び勤務形態一覧表シフト記号表（勤務時間帯)'!$C$5:$K$36,9,FALSE))</f>
        <v/>
      </c>
      <c r="AO38" s="144" t="str">
        <f>IF(AO37="","",VLOOKUP(AO37,'綾瀬市勤務の体制及び勤務形態一覧表シフト記号表（勤務時間帯)'!$C$5:$K$36,9,FALSE))</f>
        <v/>
      </c>
      <c r="AP38" s="144" t="str">
        <f>IF(AP37="","",VLOOKUP(AP37,'綾瀬市勤務の体制及び勤務形態一覧表シフト記号表（勤務時間帯)'!$C$5:$K$36,9,FALSE))</f>
        <v/>
      </c>
      <c r="AQ38" s="144" t="str">
        <f>IF(AQ37="","",VLOOKUP(AQ37,'綾瀬市勤務の体制及び勤務形態一覧表シフト記号表（勤務時間帯)'!$C$5:$K$36,9,FALSE))</f>
        <v/>
      </c>
      <c r="AR38" s="144" t="str">
        <f>IF(AR37="","",VLOOKUP(AR37,'綾瀬市勤務の体制及び勤務形態一覧表シフト記号表（勤務時間帯)'!$C$5:$K$36,9,FALSE))</f>
        <v/>
      </c>
      <c r="AS38" s="144" t="str">
        <f>IF(AS37="","",VLOOKUP(AS37,'綾瀬市勤務の体制及び勤務形態一覧表シフト記号表（勤務時間帯)'!$C$5:$K$36,9,FALSE))</f>
        <v/>
      </c>
      <c r="AT38" s="145" t="str">
        <f>IF(AT37="","",VLOOKUP(AT37,'綾瀬市勤務の体制及び勤務形態一覧表シフト記号表（勤務時間帯)'!$C$5:$K$36,9,FALSE))</f>
        <v/>
      </c>
      <c r="AU38" s="143" t="str">
        <f>IF(AU37="","",VLOOKUP(AU37,'綾瀬市勤務の体制及び勤務形態一覧表シフト記号表（勤務時間帯)'!$C$5:$K$36,9,FALSE))</f>
        <v/>
      </c>
      <c r="AV38" s="144" t="str">
        <f>IF(AV37="","",VLOOKUP(AV37,'綾瀬市勤務の体制及び勤務形態一覧表シフト記号表（勤務時間帯)'!$C$5:$K$36,9,FALSE))</f>
        <v/>
      </c>
      <c r="AW38" s="145" t="str">
        <f>IF(AW37="","",VLOOKUP(AW37,'綾瀬市勤務の体制及び勤務形態一覧表シフト記号表（勤務時間帯)'!$C$5:$K$36,9,FALSE))</f>
        <v/>
      </c>
      <c r="AX38" s="1436">
        <f>IF($BB$3="４週",SUM(S38:AT38),IF($BB$3="歴月",SUM(S38:AW38),""))</f>
        <v>0</v>
      </c>
      <c r="AY38" s="1437"/>
      <c r="AZ38" s="1432" t="e">
        <f>IF($BB$3="４週",AX38/4,IF($BB$3="歴月",AX38/($BB$8/7),""))</f>
        <v>#VALUE!</v>
      </c>
      <c r="BA38" s="1433"/>
      <c r="BB38" s="1424"/>
      <c r="BC38" s="1425"/>
      <c r="BD38" s="1425"/>
      <c r="BE38" s="1425"/>
      <c r="BF38" s="1426"/>
    </row>
    <row r="39" spans="2:58" ht="20.25" customHeight="1">
      <c r="B39" s="1388"/>
      <c r="C39" s="1380"/>
      <c r="D39" s="1381"/>
      <c r="E39" s="1382"/>
      <c r="F39" s="121">
        <f>C37</f>
        <v>0</v>
      </c>
      <c r="G39" s="1407"/>
      <c r="H39" s="1399"/>
      <c r="I39" s="1397"/>
      <c r="J39" s="1397"/>
      <c r="K39" s="1398"/>
      <c r="L39" s="1414"/>
      <c r="M39" s="1415"/>
      <c r="N39" s="1415"/>
      <c r="O39" s="1416"/>
      <c r="P39" s="1260" t="s">
        <v>50</v>
      </c>
      <c r="Q39" s="1261"/>
      <c r="R39" s="1262"/>
      <c r="S39" s="140" t="str">
        <f>IF(S37="","",VLOOKUP(S37,'綾瀬市勤務の体制及び勤務形態一覧表シフト記号表（勤務時間帯)'!$C$5:$U$36,19,FALSE))</f>
        <v/>
      </c>
      <c r="T39" s="141" t="str">
        <f>IF(T37="","",VLOOKUP(T37,'綾瀬市勤務の体制及び勤務形態一覧表シフト記号表（勤務時間帯)'!$C$5:$U$36,19,FALSE))</f>
        <v/>
      </c>
      <c r="U39" s="141" t="str">
        <f>IF(U37="","",VLOOKUP(U37,'綾瀬市勤務の体制及び勤務形態一覧表シフト記号表（勤務時間帯)'!$C$5:$U$36,19,FALSE))</f>
        <v/>
      </c>
      <c r="V39" s="141" t="str">
        <f>IF(V37="","",VLOOKUP(V37,'綾瀬市勤務の体制及び勤務形態一覧表シフト記号表（勤務時間帯)'!$C$5:$U$36,19,FALSE))</f>
        <v/>
      </c>
      <c r="W39" s="141" t="str">
        <f>IF(W37="","",VLOOKUP(W37,'綾瀬市勤務の体制及び勤務形態一覧表シフト記号表（勤務時間帯)'!$C$5:$U$36,19,FALSE))</f>
        <v/>
      </c>
      <c r="X39" s="141" t="str">
        <f>IF(X37="","",VLOOKUP(X37,'綾瀬市勤務の体制及び勤務形態一覧表シフト記号表（勤務時間帯)'!$C$5:$U$36,19,FALSE))</f>
        <v/>
      </c>
      <c r="Y39" s="142" t="str">
        <f>IF(Y37="","",VLOOKUP(Y37,'綾瀬市勤務の体制及び勤務形態一覧表シフト記号表（勤務時間帯)'!$C$5:$U$36,19,FALSE))</f>
        <v/>
      </c>
      <c r="Z39" s="140" t="str">
        <f>IF(Z37="","",VLOOKUP(Z37,'綾瀬市勤務の体制及び勤務形態一覧表シフト記号表（勤務時間帯)'!$C$5:$U$36,19,FALSE))</f>
        <v/>
      </c>
      <c r="AA39" s="141" t="str">
        <f>IF(AA37="","",VLOOKUP(AA37,'綾瀬市勤務の体制及び勤務形態一覧表シフト記号表（勤務時間帯)'!$C$5:$U$36,19,FALSE))</f>
        <v/>
      </c>
      <c r="AB39" s="141" t="str">
        <f>IF(AB37="","",VLOOKUP(AB37,'綾瀬市勤務の体制及び勤務形態一覧表シフト記号表（勤務時間帯)'!$C$5:$U$36,19,FALSE))</f>
        <v/>
      </c>
      <c r="AC39" s="141" t="str">
        <f>IF(AC37="","",VLOOKUP(AC37,'綾瀬市勤務の体制及び勤務形態一覧表シフト記号表（勤務時間帯)'!$C$5:$U$36,19,FALSE))</f>
        <v/>
      </c>
      <c r="AD39" s="141" t="str">
        <f>IF(AD37="","",VLOOKUP(AD37,'綾瀬市勤務の体制及び勤務形態一覧表シフト記号表（勤務時間帯)'!$C$5:$U$36,19,FALSE))</f>
        <v/>
      </c>
      <c r="AE39" s="141" t="str">
        <f>IF(AE37="","",VLOOKUP(AE37,'綾瀬市勤務の体制及び勤務形態一覧表シフト記号表（勤務時間帯)'!$C$5:$U$36,19,FALSE))</f>
        <v/>
      </c>
      <c r="AF39" s="142" t="str">
        <f>IF(AF37="","",VLOOKUP(AF37,'綾瀬市勤務の体制及び勤務形態一覧表シフト記号表（勤務時間帯)'!$C$5:$U$36,19,FALSE))</f>
        <v/>
      </c>
      <c r="AG39" s="140" t="str">
        <f>IF(AG37="","",VLOOKUP(AG37,'綾瀬市勤務の体制及び勤務形態一覧表シフト記号表（勤務時間帯)'!$C$5:$U$36,19,FALSE))</f>
        <v/>
      </c>
      <c r="AH39" s="141" t="str">
        <f>IF(AH37="","",VLOOKUP(AH37,'綾瀬市勤務の体制及び勤務形態一覧表シフト記号表（勤務時間帯)'!$C$5:$U$36,19,FALSE))</f>
        <v/>
      </c>
      <c r="AI39" s="141" t="str">
        <f>IF(AI37="","",VLOOKUP(AI37,'綾瀬市勤務の体制及び勤務形態一覧表シフト記号表（勤務時間帯)'!$C$5:$U$36,19,FALSE))</f>
        <v/>
      </c>
      <c r="AJ39" s="141" t="str">
        <f>IF(AJ37="","",VLOOKUP(AJ37,'綾瀬市勤務の体制及び勤務形態一覧表シフト記号表（勤務時間帯)'!$C$5:$U$36,19,FALSE))</f>
        <v/>
      </c>
      <c r="AK39" s="141" t="str">
        <f>IF(AK37="","",VLOOKUP(AK37,'綾瀬市勤務の体制及び勤務形態一覧表シフト記号表（勤務時間帯)'!$C$5:$U$36,19,FALSE))</f>
        <v/>
      </c>
      <c r="AL39" s="141" t="str">
        <f>IF(AL37="","",VLOOKUP(AL37,'綾瀬市勤務の体制及び勤務形態一覧表シフト記号表（勤務時間帯)'!$C$5:$U$36,19,FALSE))</f>
        <v/>
      </c>
      <c r="AM39" s="142" t="str">
        <f>IF(AM37="","",VLOOKUP(AM37,'綾瀬市勤務の体制及び勤務形態一覧表シフト記号表（勤務時間帯)'!$C$5:$U$36,19,FALSE))</f>
        <v/>
      </c>
      <c r="AN39" s="140" t="str">
        <f>IF(AN37="","",VLOOKUP(AN37,'綾瀬市勤務の体制及び勤務形態一覧表シフト記号表（勤務時間帯)'!$C$5:$U$36,19,FALSE))</f>
        <v/>
      </c>
      <c r="AO39" s="141" t="str">
        <f>IF(AO37="","",VLOOKUP(AO37,'綾瀬市勤務の体制及び勤務形態一覧表シフト記号表（勤務時間帯)'!$C$5:$U$36,19,FALSE))</f>
        <v/>
      </c>
      <c r="AP39" s="141" t="str">
        <f>IF(AP37="","",VLOOKUP(AP37,'綾瀬市勤務の体制及び勤務形態一覧表シフト記号表（勤務時間帯)'!$C$5:$U$36,19,FALSE))</f>
        <v/>
      </c>
      <c r="AQ39" s="141" t="str">
        <f>IF(AQ37="","",VLOOKUP(AQ37,'綾瀬市勤務の体制及び勤務形態一覧表シフト記号表（勤務時間帯)'!$C$5:$U$36,19,FALSE))</f>
        <v/>
      </c>
      <c r="AR39" s="141" t="str">
        <f>IF(AR37="","",VLOOKUP(AR37,'綾瀬市勤務の体制及び勤務形態一覧表シフト記号表（勤務時間帯)'!$C$5:$U$36,19,FALSE))</f>
        <v/>
      </c>
      <c r="AS39" s="141" t="str">
        <f>IF(AS37="","",VLOOKUP(AS37,'綾瀬市勤務の体制及び勤務形態一覧表シフト記号表（勤務時間帯)'!$C$5:$U$36,19,FALSE))</f>
        <v/>
      </c>
      <c r="AT39" s="142" t="str">
        <f>IF(AT37="","",VLOOKUP(AT37,'綾瀬市勤務の体制及び勤務形態一覧表シフト記号表（勤務時間帯)'!$C$5:$U$36,19,FALSE))</f>
        <v/>
      </c>
      <c r="AU39" s="140" t="str">
        <f>IF(AU37="","",VLOOKUP(AU37,'綾瀬市勤務の体制及び勤務形態一覧表シフト記号表（勤務時間帯)'!$C$5:$U$36,19,FALSE))</f>
        <v/>
      </c>
      <c r="AV39" s="141" t="str">
        <f>IF(AV37="","",VLOOKUP(AV37,'綾瀬市勤務の体制及び勤務形態一覧表シフト記号表（勤務時間帯)'!$C$5:$U$36,19,FALSE))</f>
        <v/>
      </c>
      <c r="AW39" s="142" t="str">
        <f>IF(AW37="","",VLOOKUP(AW37,'綾瀬市勤務の体制及び勤務形態一覧表シフト記号表（勤務時間帯)'!$C$5:$U$36,19,FALSE))</f>
        <v/>
      </c>
      <c r="AX39" s="1430">
        <f>IF($BB$3="４週",SUM(S39:AT39),IF($BB$3="歴月",SUM(S39:AW39),""))</f>
        <v>0</v>
      </c>
      <c r="AY39" s="1431"/>
      <c r="AZ39" s="1432" t="e">
        <f>IF($BB$3="４週",AX39/4,IF($BB$3="歴月",AX39/($BB$8/7),""))</f>
        <v>#VALUE!</v>
      </c>
      <c r="BA39" s="1433"/>
      <c r="BB39" s="1427"/>
      <c r="BC39" s="1428"/>
      <c r="BD39" s="1428"/>
      <c r="BE39" s="1428"/>
      <c r="BF39" s="1429"/>
    </row>
    <row r="40" spans="2:58" ht="20.25" customHeight="1">
      <c r="B40" s="1386">
        <f t="shared" ref="B40" si="3">B37+1</f>
        <v>7</v>
      </c>
      <c r="C40" s="1368"/>
      <c r="D40" s="1369"/>
      <c r="E40" s="1370"/>
      <c r="F40" s="123"/>
      <c r="G40" s="1405"/>
      <c r="H40" s="1396"/>
      <c r="I40" s="1397"/>
      <c r="J40" s="1397"/>
      <c r="K40" s="1398"/>
      <c r="L40" s="1408"/>
      <c r="M40" s="1409"/>
      <c r="N40" s="1409"/>
      <c r="O40" s="1410"/>
      <c r="P40" s="1285" t="s">
        <v>49</v>
      </c>
      <c r="Q40" s="1286"/>
      <c r="R40" s="1287"/>
      <c r="S40" s="124"/>
      <c r="T40" s="125"/>
      <c r="U40" s="125"/>
      <c r="V40" s="125"/>
      <c r="W40" s="125"/>
      <c r="X40" s="125"/>
      <c r="Y40" s="126"/>
      <c r="Z40" s="124"/>
      <c r="AA40" s="125"/>
      <c r="AB40" s="125"/>
      <c r="AC40" s="125"/>
      <c r="AD40" s="125"/>
      <c r="AE40" s="125"/>
      <c r="AF40" s="126"/>
      <c r="AG40" s="124"/>
      <c r="AH40" s="125"/>
      <c r="AI40" s="125"/>
      <c r="AJ40" s="125"/>
      <c r="AK40" s="125"/>
      <c r="AL40" s="125"/>
      <c r="AM40" s="126"/>
      <c r="AN40" s="124"/>
      <c r="AO40" s="125"/>
      <c r="AP40" s="125"/>
      <c r="AQ40" s="125"/>
      <c r="AR40" s="125"/>
      <c r="AS40" s="125"/>
      <c r="AT40" s="126"/>
      <c r="AU40" s="124"/>
      <c r="AV40" s="125"/>
      <c r="AW40" s="126"/>
      <c r="AX40" s="1434"/>
      <c r="AY40" s="1435"/>
      <c r="AZ40" s="1438"/>
      <c r="BA40" s="1439"/>
      <c r="BB40" s="1421"/>
      <c r="BC40" s="1422"/>
      <c r="BD40" s="1422"/>
      <c r="BE40" s="1422"/>
      <c r="BF40" s="1423"/>
    </row>
    <row r="41" spans="2:58" ht="20.25" customHeight="1">
      <c r="B41" s="1387"/>
      <c r="C41" s="1371"/>
      <c r="D41" s="1372"/>
      <c r="E41" s="1373"/>
      <c r="F41" s="121"/>
      <c r="G41" s="1406"/>
      <c r="H41" s="1399"/>
      <c r="I41" s="1397"/>
      <c r="J41" s="1397"/>
      <c r="K41" s="1398"/>
      <c r="L41" s="1411"/>
      <c r="M41" s="1412"/>
      <c r="N41" s="1412"/>
      <c r="O41" s="1413"/>
      <c r="P41" s="1253" t="s">
        <v>15</v>
      </c>
      <c r="Q41" s="1254"/>
      <c r="R41" s="1255"/>
      <c r="S41" s="143" t="str">
        <f>IF(S40="","",VLOOKUP(S40,'綾瀬市勤務の体制及び勤務形態一覧表シフト記号表（勤務時間帯)'!$C$5:$K$36,9,FALSE))</f>
        <v/>
      </c>
      <c r="T41" s="144" t="str">
        <f>IF(T40="","",VLOOKUP(T40,'綾瀬市勤務の体制及び勤務形態一覧表シフト記号表（勤務時間帯)'!$C$5:$K$36,9,FALSE))</f>
        <v/>
      </c>
      <c r="U41" s="144" t="str">
        <f>IF(U40="","",VLOOKUP(U40,'綾瀬市勤務の体制及び勤務形態一覧表シフト記号表（勤務時間帯)'!$C$5:$K$36,9,FALSE))</f>
        <v/>
      </c>
      <c r="V41" s="144" t="str">
        <f>IF(V40="","",VLOOKUP(V40,'綾瀬市勤務の体制及び勤務形態一覧表シフト記号表（勤務時間帯)'!$C$5:$K$36,9,FALSE))</f>
        <v/>
      </c>
      <c r="W41" s="144" t="str">
        <f>IF(W40="","",VLOOKUP(W40,'綾瀬市勤務の体制及び勤務形態一覧表シフト記号表（勤務時間帯)'!$C$5:$K$36,9,FALSE))</f>
        <v/>
      </c>
      <c r="X41" s="144" t="str">
        <f>IF(X40="","",VLOOKUP(X40,'綾瀬市勤務の体制及び勤務形態一覧表シフト記号表（勤務時間帯)'!$C$5:$K$36,9,FALSE))</f>
        <v/>
      </c>
      <c r="Y41" s="145" t="str">
        <f>IF(Y40="","",VLOOKUP(Y40,'綾瀬市勤務の体制及び勤務形態一覧表シフト記号表（勤務時間帯)'!$C$5:$K$36,9,FALSE))</f>
        <v/>
      </c>
      <c r="Z41" s="143" t="str">
        <f>IF(Z40="","",VLOOKUP(Z40,'綾瀬市勤務の体制及び勤務形態一覧表シフト記号表（勤務時間帯)'!$C$5:$K$36,9,FALSE))</f>
        <v/>
      </c>
      <c r="AA41" s="144" t="str">
        <f>IF(AA40="","",VLOOKUP(AA40,'綾瀬市勤務の体制及び勤務形態一覧表シフト記号表（勤務時間帯)'!$C$5:$K$36,9,FALSE))</f>
        <v/>
      </c>
      <c r="AB41" s="144" t="str">
        <f>IF(AB40="","",VLOOKUP(AB40,'綾瀬市勤務の体制及び勤務形態一覧表シフト記号表（勤務時間帯)'!$C$5:$K$36,9,FALSE))</f>
        <v/>
      </c>
      <c r="AC41" s="144" t="str">
        <f>IF(AC40="","",VLOOKUP(AC40,'綾瀬市勤務の体制及び勤務形態一覧表シフト記号表（勤務時間帯)'!$C$5:$K$36,9,FALSE))</f>
        <v/>
      </c>
      <c r="AD41" s="144" t="str">
        <f>IF(AD40="","",VLOOKUP(AD40,'綾瀬市勤務の体制及び勤務形態一覧表シフト記号表（勤務時間帯)'!$C$5:$K$36,9,FALSE))</f>
        <v/>
      </c>
      <c r="AE41" s="144" t="str">
        <f>IF(AE40="","",VLOOKUP(AE40,'綾瀬市勤務の体制及び勤務形態一覧表シフト記号表（勤務時間帯)'!$C$5:$K$36,9,FALSE))</f>
        <v/>
      </c>
      <c r="AF41" s="145" t="str">
        <f>IF(AF40="","",VLOOKUP(AF40,'綾瀬市勤務の体制及び勤務形態一覧表シフト記号表（勤務時間帯)'!$C$5:$K$36,9,FALSE))</f>
        <v/>
      </c>
      <c r="AG41" s="143" t="str">
        <f>IF(AG40="","",VLOOKUP(AG40,'綾瀬市勤務の体制及び勤務形態一覧表シフト記号表（勤務時間帯)'!$C$5:$K$36,9,FALSE))</f>
        <v/>
      </c>
      <c r="AH41" s="144" t="str">
        <f>IF(AH40="","",VLOOKUP(AH40,'綾瀬市勤務の体制及び勤務形態一覧表シフト記号表（勤務時間帯)'!$C$5:$K$36,9,FALSE))</f>
        <v/>
      </c>
      <c r="AI41" s="144" t="str">
        <f>IF(AI40="","",VLOOKUP(AI40,'綾瀬市勤務の体制及び勤務形態一覧表シフト記号表（勤務時間帯)'!$C$5:$K$36,9,FALSE))</f>
        <v/>
      </c>
      <c r="AJ41" s="144" t="str">
        <f>IF(AJ40="","",VLOOKUP(AJ40,'綾瀬市勤務の体制及び勤務形態一覧表シフト記号表（勤務時間帯)'!$C$5:$K$36,9,FALSE))</f>
        <v/>
      </c>
      <c r="AK41" s="144" t="str">
        <f>IF(AK40="","",VLOOKUP(AK40,'綾瀬市勤務の体制及び勤務形態一覧表シフト記号表（勤務時間帯)'!$C$5:$K$36,9,FALSE))</f>
        <v/>
      </c>
      <c r="AL41" s="144" t="str">
        <f>IF(AL40="","",VLOOKUP(AL40,'綾瀬市勤務の体制及び勤務形態一覧表シフト記号表（勤務時間帯)'!$C$5:$K$36,9,FALSE))</f>
        <v/>
      </c>
      <c r="AM41" s="145" t="str">
        <f>IF(AM40="","",VLOOKUP(AM40,'綾瀬市勤務の体制及び勤務形態一覧表シフト記号表（勤務時間帯)'!$C$5:$K$36,9,FALSE))</f>
        <v/>
      </c>
      <c r="AN41" s="143" t="str">
        <f>IF(AN40="","",VLOOKUP(AN40,'綾瀬市勤務の体制及び勤務形態一覧表シフト記号表（勤務時間帯)'!$C$5:$K$36,9,FALSE))</f>
        <v/>
      </c>
      <c r="AO41" s="144" t="str">
        <f>IF(AO40="","",VLOOKUP(AO40,'綾瀬市勤務の体制及び勤務形態一覧表シフト記号表（勤務時間帯)'!$C$5:$K$36,9,FALSE))</f>
        <v/>
      </c>
      <c r="AP41" s="144" t="str">
        <f>IF(AP40="","",VLOOKUP(AP40,'綾瀬市勤務の体制及び勤務形態一覧表シフト記号表（勤務時間帯)'!$C$5:$K$36,9,FALSE))</f>
        <v/>
      </c>
      <c r="AQ41" s="144" t="str">
        <f>IF(AQ40="","",VLOOKUP(AQ40,'綾瀬市勤務の体制及び勤務形態一覧表シフト記号表（勤務時間帯)'!$C$5:$K$36,9,FALSE))</f>
        <v/>
      </c>
      <c r="AR41" s="144" t="str">
        <f>IF(AR40="","",VLOOKUP(AR40,'綾瀬市勤務の体制及び勤務形態一覧表シフト記号表（勤務時間帯)'!$C$5:$K$36,9,FALSE))</f>
        <v/>
      </c>
      <c r="AS41" s="144" t="str">
        <f>IF(AS40="","",VLOOKUP(AS40,'綾瀬市勤務の体制及び勤務形態一覧表シフト記号表（勤務時間帯)'!$C$5:$K$36,9,FALSE))</f>
        <v/>
      </c>
      <c r="AT41" s="145" t="str">
        <f>IF(AT40="","",VLOOKUP(AT40,'綾瀬市勤務の体制及び勤務形態一覧表シフト記号表（勤務時間帯)'!$C$5:$K$36,9,FALSE))</f>
        <v/>
      </c>
      <c r="AU41" s="143" t="str">
        <f>IF(AU40="","",VLOOKUP(AU40,'綾瀬市勤務の体制及び勤務形態一覧表シフト記号表（勤務時間帯)'!$C$5:$K$36,9,FALSE))</f>
        <v/>
      </c>
      <c r="AV41" s="144" t="str">
        <f>IF(AV40="","",VLOOKUP(AV40,'綾瀬市勤務の体制及び勤務形態一覧表シフト記号表（勤務時間帯)'!$C$5:$K$36,9,FALSE))</f>
        <v/>
      </c>
      <c r="AW41" s="145" t="str">
        <f>IF(AW40="","",VLOOKUP(AW40,'綾瀬市勤務の体制及び勤務形態一覧表シフト記号表（勤務時間帯)'!$C$5:$K$36,9,FALSE))</f>
        <v/>
      </c>
      <c r="AX41" s="1436">
        <f>IF($BB$3="４週",SUM(S41:AT41),IF($BB$3="歴月",SUM(S41:AW41),""))</f>
        <v>0</v>
      </c>
      <c r="AY41" s="1437"/>
      <c r="AZ41" s="1432" t="e">
        <f>IF($BB$3="４週",AX41/4,IF($BB$3="歴月",AX41/($BB$8/7),""))</f>
        <v>#VALUE!</v>
      </c>
      <c r="BA41" s="1433"/>
      <c r="BB41" s="1424"/>
      <c r="BC41" s="1425"/>
      <c r="BD41" s="1425"/>
      <c r="BE41" s="1425"/>
      <c r="BF41" s="1426"/>
    </row>
    <row r="42" spans="2:58" ht="20.25" customHeight="1">
      <c r="B42" s="1388"/>
      <c r="C42" s="1380"/>
      <c r="D42" s="1381"/>
      <c r="E42" s="1382"/>
      <c r="F42" s="121">
        <f>C40</f>
        <v>0</v>
      </c>
      <c r="G42" s="1407"/>
      <c r="H42" s="1399"/>
      <c r="I42" s="1397"/>
      <c r="J42" s="1397"/>
      <c r="K42" s="1398"/>
      <c r="L42" s="1414"/>
      <c r="M42" s="1415"/>
      <c r="N42" s="1415"/>
      <c r="O42" s="1416"/>
      <c r="P42" s="1260" t="s">
        <v>50</v>
      </c>
      <c r="Q42" s="1261"/>
      <c r="R42" s="1262"/>
      <c r="S42" s="140" t="str">
        <f>IF(S40="","",VLOOKUP(S40,'綾瀬市勤務の体制及び勤務形態一覧表シフト記号表（勤務時間帯)'!$C$5:$U$36,19,FALSE))</f>
        <v/>
      </c>
      <c r="T42" s="141" t="str">
        <f>IF(T40="","",VLOOKUP(T40,'綾瀬市勤務の体制及び勤務形態一覧表シフト記号表（勤務時間帯)'!$C$5:$U$36,19,FALSE))</f>
        <v/>
      </c>
      <c r="U42" s="141" t="str">
        <f>IF(U40="","",VLOOKUP(U40,'綾瀬市勤務の体制及び勤務形態一覧表シフト記号表（勤務時間帯)'!$C$5:$U$36,19,FALSE))</f>
        <v/>
      </c>
      <c r="V42" s="141" t="str">
        <f>IF(V40="","",VLOOKUP(V40,'綾瀬市勤務の体制及び勤務形態一覧表シフト記号表（勤務時間帯)'!$C$5:$U$36,19,FALSE))</f>
        <v/>
      </c>
      <c r="W42" s="141" t="str">
        <f>IF(W40="","",VLOOKUP(W40,'綾瀬市勤務の体制及び勤務形態一覧表シフト記号表（勤務時間帯)'!$C$5:$U$36,19,FALSE))</f>
        <v/>
      </c>
      <c r="X42" s="141" t="str">
        <f>IF(X40="","",VLOOKUP(X40,'綾瀬市勤務の体制及び勤務形態一覧表シフト記号表（勤務時間帯)'!$C$5:$U$36,19,FALSE))</f>
        <v/>
      </c>
      <c r="Y42" s="142" t="str">
        <f>IF(Y40="","",VLOOKUP(Y40,'綾瀬市勤務の体制及び勤務形態一覧表シフト記号表（勤務時間帯)'!$C$5:$U$36,19,FALSE))</f>
        <v/>
      </c>
      <c r="Z42" s="140" t="str">
        <f>IF(Z40="","",VLOOKUP(Z40,'綾瀬市勤務の体制及び勤務形態一覧表シフト記号表（勤務時間帯)'!$C$5:$U$36,19,FALSE))</f>
        <v/>
      </c>
      <c r="AA42" s="141" t="str">
        <f>IF(AA40="","",VLOOKUP(AA40,'綾瀬市勤務の体制及び勤務形態一覧表シフト記号表（勤務時間帯)'!$C$5:$U$36,19,FALSE))</f>
        <v/>
      </c>
      <c r="AB42" s="141" t="str">
        <f>IF(AB40="","",VLOOKUP(AB40,'綾瀬市勤務の体制及び勤務形態一覧表シフト記号表（勤務時間帯)'!$C$5:$U$36,19,FALSE))</f>
        <v/>
      </c>
      <c r="AC42" s="141" t="str">
        <f>IF(AC40="","",VLOOKUP(AC40,'綾瀬市勤務の体制及び勤務形態一覧表シフト記号表（勤務時間帯)'!$C$5:$U$36,19,FALSE))</f>
        <v/>
      </c>
      <c r="AD42" s="141" t="str">
        <f>IF(AD40="","",VLOOKUP(AD40,'綾瀬市勤務の体制及び勤務形態一覧表シフト記号表（勤務時間帯)'!$C$5:$U$36,19,FALSE))</f>
        <v/>
      </c>
      <c r="AE42" s="141" t="str">
        <f>IF(AE40="","",VLOOKUP(AE40,'綾瀬市勤務の体制及び勤務形態一覧表シフト記号表（勤務時間帯)'!$C$5:$U$36,19,FALSE))</f>
        <v/>
      </c>
      <c r="AF42" s="142" t="str">
        <f>IF(AF40="","",VLOOKUP(AF40,'綾瀬市勤務の体制及び勤務形態一覧表シフト記号表（勤務時間帯)'!$C$5:$U$36,19,FALSE))</f>
        <v/>
      </c>
      <c r="AG42" s="140" t="str">
        <f>IF(AG40="","",VLOOKUP(AG40,'綾瀬市勤務の体制及び勤務形態一覧表シフト記号表（勤務時間帯)'!$C$5:$U$36,19,FALSE))</f>
        <v/>
      </c>
      <c r="AH42" s="141" t="str">
        <f>IF(AH40="","",VLOOKUP(AH40,'綾瀬市勤務の体制及び勤務形態一覧表シフト記号表（勤務時間帯)'!$C$5:$U$36,19,FALSE))</f>
        <v/>
      </c>
      <c r="AI42" s="141" t="str">
        <f>IF(AI40="","",VLOOKUP(AI40,'綾瀬市勤務の体制及び勤務形態一覧表シフト記号表（勤務時間帯)'!$C$5:$U$36,19,FALSE))</f>
        <v/>
      </c>
      <c r="AJ42" s="141" t="str">
        <f>IF(AJ40="","",VLOOKUP(AJ40,'綾瀬市勤務の体制及び勤務形態一覧表シフト記号表（勤務時間帯)'!$C$5:$U$36,19,FALSE))</f>
        <v/>
      </c>
      <c r="AK42" s="141" t="str">
        <f>IF(AK40="","",VLOOKUP(AK40,'綾瀬市勤務の体制及び勤務形態一覧表シフト記号表（勤務時間帯)'!$C$5:$U$36,19,FALSE))</f>
        <v/>
      </c>
      <c r="AL42" s="141" t="str">
        <f>IF(AL40="","",VLOOKUP(AL40,'綾瀬市勤務の体制及び勤務形態一覧表シフト記号表（勤務時間帯)'!$C$5:$U$36,19,FALSE))</f>
        <v/>
      </c>
      <c r="AM42" s="142" t="str">
        <f>IF(AM40="","",VLOOKUP(AM40,'綾瀬市勤務の体制及び勤務形態一覧表シフト記号表（勤務時間帯)'!$C$5:$U$36,19,FALSE))</f>
        <v/>
      </c>
      <c r="AN42" s="140" t="str">
        <f>IF(AN40="","",VLOOKUP(AN40,'綾瀬市勤務の体制及び勤務形態一覧表シフト記号表（勤務時間帯)'!$C$5:$U$36,19,FALSE))</f>
        <v/>
      </c>
      <c r="AO42" s="141" t="str">
        <f>IF(AO40="","",VLOOKUP(AO40,'綾瀬市勤務の体制及び勤務形態一覧表シフト記号表（勤務時間帯)'!$C$5:$U$36,19,FALSE))</f>
        <v/>
      </c>
      <c r="AP42" s="141" t="str">
        <f>IF(AP40="","",VLOOKUP(AP40,'綾瀬市勤務の体制及び勤務形態一覧表シフト記号表（勤務時間帯)'!$C$5:$U$36,19,FALSE))</f>
        <v/>
      </c>
      <c r="AQ42" s="141" t="str">
        <f>IF(AQ40="","",VLOOKUP(AQ40,'綾瀬市勤務の体制及び勤務形態一覧表シフト記号表（勤務時間帯)'!$C$5:$U$36,19,FALSE))</f>
        <v/>
      </c>
      <c r="AR42" s="141" t="str">
        <f>IF(AR40="","",VLOOKUP(AR40,'綾瀬市勤務の体制及び勤務形態一覧表シフト記号表（勤務時間帯)'!$C$5:$U$36,19,FALSE))</f>
        <v/>
      </c>
      <c r="AS42" s="141" t="str">
        <f>IF(AS40="","",VLOOKUP(AS40,'綾瀬市勤務の体制及び勤務形態一覧表シフト記号表（勤務時間帯)'!$C$5:$U$36,19,FALSE))</f>
        <v/>
      </c>
      <c r="AT42" s="142" t="str">
        <f>IF(AT40="","",VLOOKUP(AT40,'綾瀬市勤務の体制及び勤務形態一覧表シフト記号表（勤務時間帯)'!$C$5:$U$36,19,FALSE))</f>
        <v/>
      </c>
      <c r="AU42" s="140" t="str">
        <f>IF(AU40="","",VLOOKUP(AU40,'綾瀬市勤務の体制及び勤務形態一覧表シフト記号表（勤務時間帯)'!$C$5:$U$36,19,FALSE))</f>
        <v/>
      </c>
      <c r="AV42" s="141" t="str">
        <f>IF(AV40="","",VLOOKUP(AV40,'綾瀬市勤務の体制及び勤務形態一覧表シフト記号表（勤務時間帯)'!$C$5:$U$36,19,FALSE))</f>
        <v/>
      </c>
      <c r="AW42" s="142" t="str">
        <f>IF(AW40="","",VLOOKUP(AW40,'綾瀬市勤務の体制及び勤務形態一覧表シフト記号表（勤務時間帯)'!$C$5:$U$36,19,FALSE))</f>
        <v/>
      </c>
      <c r="AX42" s="1430">
        <f>IF($BB$3="４週",SUM(S42:AT42),IF($BB$3="歴月",SUM(S42:AW42),""))</f>
        <v>0</v>
      </c>
      <c r="AY42" s="1431"/>
      <c r="AZ42" s="1432" t="e">
        <f>IF($BB$3="４週",AX42/4,IF($BB$3="歴月",AX42/($BB$8/7),""))</f>
        <v>#VALUE!</v>
      </c>
      <c r="BA42" s="1433"/>
      <c r="BB42" s="1427"/>
      <c r="BC42" s="1428"/>
      <c r="BD42" s="1428"/>
      <c r="BE42" s="1428"/>
      <c r="BF42" s="1429"/>
    </row>
    <row r="43" spans="2:58" ht="20.25" customHeight="1">
      <c r="B43" s="1386">
        <f t="shared" ref="B43" si="4">B40+1</f>
        <v>8</v>
      </c>
      <c r="C43" s="1368"/>
      <c r="D43" s="1369"/>
      <c r="E43" s="1370"/>
      <c r="F43" s="123"/>
      <c r="G43" s="1405"/>
      <c r="H43" s="1396"/>
      <c r="I43" s="1397"/>
      <c r="J43" s="1397"/>
      <c r="K43" s="1398"/>
      <c r="L43" s="1408"/>
      <c r="M43" s="1409"/>
      <c r="N43" s="1409"/>
      <c r="O43" s="1410"/>
      <c r="P43" s="1285" t="s">
        <v>49</v>
      </c>
      <c r="Q43" s="1286"/>
      <c r="R43" s="1287"/>
      <c r="S43" s="124"/>
      <c r="T43" s="125"/>
      <c r="U43" s="125"/>
      <c r="V43" s="125"/>
      <c r="W43" s="125"/>
      <c r="X43" s="125"/>
      <c r="Y43" s="126"/>
      <c r="Z43" s="124"/>
      <c r="AA43" s="125"/>
      <c r="AB43" s="125"/>
      <c r="AC43" s="125"/>
      <c r="AD43" s="125"/>
      <c r="AE43" s="125"/>
      <c r="AF43" s="126"/>
      <c r="AG43" s="124"/>
      <c r="AH43" s="125"/>
      <c r="AI43" s="125"/>
      <c r="AJ43" s="125"/>
      <c r="AK43" s="125"/>
      <c r="AL43" s="125"/>
      <c r="AM43" s="126"/>
      <c r="AN43" s="124"/>
      <c r="AO43" s="125"/>
      <c r="AP43" s="125"/>
      <c r="AQ43" s="125"/>
      <c r="AR43" s="125"/>
      <c r="AS43" s="125"/>
      <c r="AT43" s="126"/>
      <c r="AU43" s="124"/>
      <c r="AV43" s="125"/>
      <c r="AW43" s="126"/>
      <c r="AX43" s="1434"/>
      <c r="AY43" s="1435"/>
      <c r="AZ43" s="1438"/>
      <c r="BA43" s="1439"/>
      <c r="BB43" s="1421"/>
      <c r="BC43" s="1422"/>
      <c r="BD43" s="1422"/>
      <c r="BE43" s="1422"/>
      <c r="BF43" s="1423"/>
    </row>
    <row r="44" spans="2:58" ht="20.25" customHeight="1">
      <c r="B44" s="1387"/>
      <c r="C44" s="1371"/>
      <c r="D44" s="1372"/>
      <c r="E44" s="1373"/>
      <c r="F44" s="121"/>
      <c r="G44" s="1406"/>
      <c r="H44" s="1399"/>
      <c r="I44" s="1397"/>
      <c r="J44" s="1397"/>
      <c r="K44" s="1398"/>
      <c r="L44" s="1411"/>
      <c r="M44" s="1412"/>
      <c r="N44" s="1412"/>
      <c r="O44" s="1413"/>
      <c r="P44" s="1253" t="s">
        <v>15</v>
      </c>
      <c r="Q44" s="1254"/>
      <c r="R44" s="1255"/>
      <c r="S44" s="143" t="str">
        <f>IF(S43="","",VLOOKUP(S43,'綾瀬市勤務の体制及び勤務形態一覧表シフト記号表（勤務時間帯)'!$C$5:$K$36,9,FALSE))</f>
        <v/>
      </c>
      <c r="T44" s="144" t="str">
        <f>IF(T43="","",VLOOKUP(T43,'綾瀬市勤務の体制及び勤務形態一覧表シフト記号表（勤務時間帯)'!$C$5:$K$36,9,FALSE))</f>
        <v/>
      </c>
      <c r="U44" s="144" t="str">
        <f>IF(U43="","",VLOOKUP(U43,'綾瀬市勤務の体制及び勤務形態一覧表シフト記号表（勤務時間帯)'!$C$5:$K$36,9,FALSE))</f>
        <v/>
      </c>
      <c r="V44" s="144" t="str">
        <f>IF(V43="","",VLOOKUP(V43,'綾瀬市勤務の体制及び勤務形態一覧表シフト記号表（勤務時間帯)'!$C$5:$K$36,9,FALSE))</f>
        <v/>
      </c>
      <c r="W44" s="144" t="str">
        <f>IF(W43="","",VLOOKUP(W43,'綾瀬市勤務の体制及び勤務形態一覧表シフト記号表（勤務時間帯)'!$C$5:$K$36,9,FALSE))</f>
        <v/>
      </c>
      <c r="X44" s="144" t="str">
        <f>IF(X43="","",VLOOKUP(X43,'綾瀬市勤務の体制及び勤務形態一覧表シフト記号表（勤務時間帯)'!$C$5:$K$36,9,FALSE))</f>
        <v/>
      </c>
      <c r="Y44" s="145" t="str">
        <f>IF(Y43="","",VLOOKUP(Y43,'綾瀬市勤務の体制及び勤務形態一覧表シフト記号表（勤務時間帯)'!$C$5:$K$36,9,FALSE))</f>
        <v/>
      </c>
      <c r="Z44" s="143" t="str">
        <f>IF(Z43="","",VLOOKUP(Z43,'綾瀬市勤務の体制及び勤務形態一覧表シフト記号表（勤務時間帯)'!$C$5:$K$36,9,FALSE))</f>
        <v/>
      </c>
      <c r="AA44" s="144" t="str">
        <f>IF(AA43="","",VLOOKUP(AA43,'綾瀬市勤務の体制及び勤務形態一覧表シフト記号表（勤務時間帯)'!$C$5:$K$36,9,FALSE))</f>
        <v/>
      </c>
      <c r="AB44" s="144" t="str">
        <f>IF(AB43="","",VLOOKUP(AB43,'綾瀬市勤務の体制及び勤務形態一覧表シフト記号表（勤務時間帯)'!$C$5:$K$36,9,FALSE))</f>
        <v/>
      </c>
      <c r="AC44" s="144" t="str">
        <f>IF(AC43="","",VLOOKUP(AC43,'綾瀬市勤務の体制及び勤務形態一覧表シフト記号表（勤務時間帯)'!$C$5:$K$36,9,FALSE))</f>
        <v/>
      </c>
      <c r="AD44" s="144" t="str">
        <f>IF(AD43="","",VLOOKUP(AD43,'綾瀬市勤務の体制及び勤務形態一覧表シフト記号表（勤務時間帯)'!$C$5:$K$36,9,FALSE))</f>
        <v/>
      </c>
      <c r="AE44" s="144" t="str">
        <f>IF(AE43="","",VLOOKUP(AE43,'綾瀬市勤務の体制及び勤務形態一覧表シフト記号表（勤務時間帯)'!$C$5:$K$36,9,FALSE))</f>
        <v/>
      </c>
      <c r="AF44" s="145" t="str">
        <f>IF(AF43="","",VLOOKUP(AF43,'綾瀬市勤務の体制及び勤務形態一覧表シフト記号表（勤務時間帯)'!$C$5:$K$36,9,FALSE))</f>
        <v/>
      </c>
      <c r="AG44" s="143" t="str">
        <f>IF(AG43="","",VLOOKUP(AG43,'綾瀬市勤務の体制及び勤務形態一覧表シフト記号表（勤務時間帯)'!$C$5:$K$36,9,FALSE))</f>
        <v/>
      </c>
      <c r="AH44" s="144" t="str">
        <f>IF(AH43="","",VLOOKUP(AH43,'綾瀬市勤務の体制及び勤務形態一覧表シフト記号表（勤務時間帯)'!$C$5:$K$36,9,FALSE))</f>
        <v/>
      </c>
      <c r="AI44" s="144" t="str">
        <f>IF(AI43="","",VLOOKUP(AI43,'綾瀬市勤務の体制及び勤務形態一覧表シフト記号表（勤務時間帯)'!$C$5:$K$36,9,FALSE))</f>
        <v/>
      </c>
      <c r="AJ44" s="144" t="str">
        <f>IF(AJ43="","",VLOOKUP(AJ43,'綾瀬市勤務の体制及び勤務形態一覧表シフト記号表（勤務時間帯)'!$C$5:$K$36,9,FALSE))</f>
        <v/>
      </c>
      <c r="AK44" s="144" t="str">
        <f>IF(AK43="","",VLOOKUP(AK43,'綾瀬市勤務の体制及び勤務形態一覧表シフト記号表（勤務時間帯)'!$C$5:$K$36,9,FALSE))</f>
        <v/>
      </c>
      <c r="AL44" s="144" t="str">
        <f>IF(AL43="","",VLOOKUP(AL43,'綾瀬市勤務の体制及び勤務形態一覧表シフト記号表（勤務時間帯)'!$C$5:$K$36,9,FALSE))</f>
        <v/>
      </c>
      <c r="AM44" s="145" t="str">
        <f>IF(AM43="","",VLOOKUP(AM43,'綾瀬市勤務の体制及び勤務形態一覧表シフト記号表（勤務時間帯)'!$C$5:$K$36,9,FALSE))</f>
        <v/>
      </c>
      <c r="AN44" s="143" t="str">
        <f>IF(AN43="","",VLOOKUP(AN43,'綾瀬市勤務の体制及び勤務形態一覧表シフト記号表（勤務時間帯)'!$C$5:$K$36,9,FALSE))</f>
        <v/>
      </c>
      <c r="AO44" s="144" t="str">
        <f>IF(AO43="","",VLOOKUP(AO43,'綾瀬市勤務の体制及び勤務形態一覧表シフト記号表（勤務時間帯)'!$C$5:$K$36,9,FALSE))</f>
        <v/>
      </c>
      <c r="AP44" s="144" t="str">
        <f>IF(AP43="","",VLOOKUP(AP43,'綾瀬市勤務の体制及び勤務形態一覧表シフト記号表（勤務時間帯)'!$C$5:$K$36,9,FALSE))</f>
        <v/>
      </c>
      <c r="AQ44" s="144" t="str">
        <f>IF(AQ43="","",VLOOKUP(AQ43,'綾瀬市勤務の体制及び勤務形態一覧表シフト記号表（勤務時間帯)'!$C$5:$K$36,9,FALSE))</f>
        <v/>
      </c>
      <c r="AR44" s="144" t="str">
        <f>IF(AR43="","",VLOOKUP(AR43,'綾瀬市勤務の体制及び勤務形態一覧表シフト記号表（勤務時間帯)'!$C$5:$K$36,9,FALSE))</f>
        <v/>
      </c>
      <c r="AS44" s="144" t="str">
        <f>IF(AS43="","",VLOOKUP(AS43,'綾瀬市勤務の体制及び勤務形態一覧表シフト記号表（勤務時間帯)'!$C$5:$K$36,9,FALSE))</f>
        <v/>
      </c>
      <c r="AT44" s="145" t="str">
        <f>IF(AT43="","",VLOOKUP(AT43,'綾瀬市勤務の体制及び勤務形態一覧表シフト記号表（勤務時間帯)'!$C$5:$K$36,9,FALSE))</f>
        <v/>
      </c>
      <c r="AU44" s="143" t="str">
        <f>IF(AU43="","",VLOOKUP(AU43,'綾瀬市勤務の体制及び勤務形態一覧表シフト記号表（勤務時間帯)'!$C$5:$K$36,9,FALSE))</f>
        <v/>
      </c>
      <c r="AV44" s="144" t="str">
        <f>IF(AV43="","",VLOOKUP(AV43,'綾瀬市勤務の体制及び勤務形態一覧表シフト記号表（勤務時間帯)'!$C$5:$K$36,9,FALSE))</f>
        <v/>
      </c>
      <c r="AW44" s="145" t="str">
        <f>IF(AW43="","",VLOOKUP(AW43,'綾瀬市勤務の体制及び勤務形態一覧表シフト記号表（勤務時間帯)'!$C$5:$K$36,9,FALSE))</f>
        <v/>
      </c>
      <c r="AX44" s="1436">
        <f>IF($BB$3="４週",SUM(S44:AT44),IF($BB$3="歴月",SUM(S44:AW44),""))</f>
        <v>0</v>
      </c>
      <c r="AY44" s="1437"/>
      <c r="AZ44" s="1432" t="e">
        <f>IF($BB$3="４週",AX44/4,IF($BB$3="歴月",AX44/($BB$8/7),""))</f>
        <v>#VALUE!</v>
      </c>
      <c r="BA44" s="1433"/>
      <c r="BB44" s="1424"/>
      <c r="BC44" s="1425"/>
      <c r="BD44" s="1425"/>
      <c r="BE44" s="1425"/>
      <c r="BF44" s="1426"/>
    </row>
    <row r="45" spans="2:58" ht="20.25" customHeight="1">
      <c r="B45" s="1388"/>
      <c r="C45" s="1380"/>
      <c r="D45" s="1381"/>
      <c r="E45" s="1382"/>
      <c r="F45" s="121">
        <f>C43</f>
        <v>0</v>
      </c>
      <c r="G45" s="1407"/>
      <c r="H45" s="1399"/>
      <c r="I45" s="1397"/>
      <c r="J45" s="1397"/>
      <c r="K45" s="1398"/>
      <c r="L45" s="1414"/>
      <c r="M45" s="1415"/>
      <c r="N45" s="1415"/>
      <c r="O45" s="1416"/>
      <c r="P45" s="1260" t="s">
        <v>50</v>
      </c>
      <c r="Q45" s="1261"/>
      <c r="R45" s="1262"/>
      <c r="S45" s="140" t="str">
        <f>IF(S43="","",VLOOKUP(S43,'綾瀬市勤務の体制及び勤務形態一覧表シフト記号表（勤務時間帯)'!$C$5:$U$36,19,FALSE))</f>
        <v/>
      </c>
      <c r="T45" s="141" t="str">
        <f>IF(T43="","",VLOOKUP(T43,'綾瀬市勤務の体制及び勤務形態一覧表シフト記号表（勤務時間帯)'!$C$5:$U$36,19,FALSE))</f>
        <v/>
      </c>
      <c r="U45" s="141" t="str">
        <f>IF(U43="","",VLOOKUP(U43,'綾瀬市勤務の体制及び勤務形態一覧表シフト記号表（勤務時間帯)'!$C$5:$U$36,19,FALSE))</f>
        <v/>
      </c>
      <c r="V45" s="141" t="str">
        <f>IF(V43="","",VLOOKUP(V43,'綾瀬市勤務の体制及び勤務形態一覧表シフト記号表（勤務時間帯)'!$C$5:$U$36,19,FALSE))</f>
        <v/>
      </c>
      <c r="W45" s="141" t="str">
        <f>IF(W43="","",VLOOKUP(W43,'綾瀬市勤務の体制及び勤務形態一覧表シフト記号表（勤務時間帯)'!$C$5:$U$36,19,FALSE))</f>
        <v/>
      </c>
      <c r="X45" s="141" t="str">
        <f>IF(X43="","",VLOOKUP(X43,'綾瀬市勤務の体制及び勤務形態一覧表シフト記号表（勤務時間帯)'!$C$5:$U$36,19,FALSE))</f>
        <v/>
      </c>
      <c r="Y45" s="142" t="str">
        <f>IF(Y43="","",VLOOKUP(Y43,'綾瀬市勤務の体制及び勤務形態一覧表シフト記号表（勤務時間帯)'!$C$5:$U$36,19,FALSE))</f>
        <v/>
      </c>
      <c r="Z45" s="140" t="str">
        <f>IF(Z43="","",VLOOKUP(Z43,'綾瀬市勤務の体制及び勤務形態一覧表シフト記号表（勤務時間帯)'!$C$5:$U$36,19,FALSE))</f>
        <v/>
      </c>
      <c r="AA45" s="141" t="str">
        <f>IF(AA43="","",VLOOKUP(AA43,'綾瀬市勤務の体制及び勤務形態一覧表シフト記号表（勤務時間帯)'!$C$5:$U$36,19,FALSE))</f>
        <v/>
      </c>
      <c r="AB45" s="141" t="str">
        <f>IF(AB43="","",VLOOKUP(AB43,'綾瀬市勤務の体制及び勤務形態一覧表シフト記号表（勤務時間帯)'!$C$5:$U$36,19,FALSE))</f>
        <v/>
      </c>
      <c r="AC45" s="141" t="str">
        <f>IF(AC43="","",VLOOKUP(AC43,'綾瀬市勤務の体制及び勤務形態一覧表シフト記号表（勤務時間帯)'!$C$5:$U$36,19,FALSE))</f>
        <v/>
      </c>
      <c r="AD45" s="141" t="str">
        <f>IF(AD43="","",VLOOKUP(AD43,'綾瀬市勤務の体制及び勤務形態一覧表シフト記号表（勤務時間帯)'!$C$5:$U$36,19,FALSE))</f>
        <v/>
      </c>
      <c r="AE45" s="141" t="str">
        <f>IF(AE43="","",VLOOKUP(AE43,'綾瀬市勤務の体制及び勤務形態一覧表シフト記号表（勤務時間帯)'!$C$5:$U$36,19,FALSE))</f>
        <v/>
      </c>
      <c r="AF45" s="142" t="str">
        <f>IF(AF43="","",VLOOKUP(AF43,'綾瀬市勤務の体制及び勤務形態一覧表シフト記号表（勤務時間帯)'!$C$5:$U$36,19,FALSE))</f>
        <v/>
      </c>
      <c r="AG45" s="140" t="str">
        <f>IF(AG43="","",VLOOKUP(AG43,'綾瀬市勤務の体制及び勤務形態一覧表シフト記号表（勤務時間帯)'!$C$5:$U$36,19,FALSE))</f>
        <v/>
      </c>
      <c r="AH45" s="141" t="str">
        <f>IF(AH43="","",VLOOKUP(AH43,'綾瀬市勤務の体制及び勤務形態一覧表シフト記号表（勤務時間帯)'!$C$5:$U$36,19,FALSE))</f>
        <v/>
      </c>
      <c r="AI45" s="141" t="str">
        <f>IF(AI43="","",VLOOKUP(AI43,'綾瀬市勤務の体制及び勤務形態一覧表シフト記号表（勤務時間帯)'!$C$5:$U$36,19,FALSE))</f>
        <v/>
      </c>
      <c r="AJ45" s="141" t="str">
        <f>IF(AJ43="","",VLOOKUP(AJ43,'綾瀬市勤務の体制及び勤務形態一覧表シフト記号表（勤務時間帯)'!$C$5:$U$36,19,FALSE))</f>
        <v/>
      </c>
      <c r="AK45" s="141" t="str">
        <f>IF(AK43="","",VLOOKUP(AK43,'綾瀬市勤務の体制及び勤務形態一覧表シフト記号表（勤務時間帯)'!$C$5:$U$36,19,FALSE))</f>
        <v/>
      </c>
      <c r="AL45" s="141" t="str">
        <f>IF(AL43="","",VLOOKUP(AL43,'綾瀬市勤務の体制及び勤務形態一覧表シフト記号表（勤務時間帯)'!$C$5:$U$36,19,FALSE))</f>
        <v/>
      </c>
      <c r="AM45" s="142" t="str">
        <f>IF(AM43="","",VLOOKUP(AM43,'綾瀬市勤務の体制及び勤務形態一覧表シフト記号表（勤務時間帯)'!$C$5:$U$36,19,FALSE))</f>
        <v/>
      </c>
      <c r="AN45" s="140" t="str">
        <f>IF(AN43="","",VLOOKUP(AN43,'綾瀬市勤務の体制及び勤務形態一覧表シフト記号表（勤務時間帯)'!$C$5:$U$36,19,FALSE))</f>
        <v/>
      </c>
      <c r="AO45" s="141" t="str">
        <f>IF(AO43="","",VLOOKUP(AO43,'綾瀬市勤務の体制及び勤務形態一覧表シフト記号表（勤務時間帯)'!$C$5:$U$36,19,FALSE))</f>
        <v/>
      </c>
      <c r="AP45" s="141" t="str">
        <f>IF(AP43="","",VLOOKUP(AP43,'綾瀬市勤務の体制及び勤務形態一覧表シフト記号表（勤務時間帯)'!$C$5:$U$36,19,FALSE))</f>
        <v/>
      </c>
      <c r="AQ45" s="141" t="str">
        <f>IF(AQ43="","",VLOOKUP(AQ43,'綾瀬市勤務の体制及び勤務形態一覧表シフト記号表（勤務時間帯)'!$C$5:$U$36,19,FALSE))</f>
        <v/>
      </c>
      <c r="AR45" s="141" t="str">
        <f>IF(AR43="","",VLOOKUP(AR43,'綾瀬市勤務の体制及び勤務形態一覧表シフト記号表（勤務時間帯)'!$C$5:$U$36,19,FALSE))</f>
        <v/>
      </c>
      <c r="AS45" s="141" t="str">
        <f>IF(AS43="","",VLOOKUP(AS43,'綾瀬市勤務の体制及び勤務形態一覧表シフト記号表（勤務時間帯)'!$C$5:$U$36,19,FALSE))</f>
        <v/>
      </c>
      <c r="AT45" s="142" t="str">
        <f>IF(AT43="","",VLOOKUP(AT43,'綾瀬市勤務の体制及び勤務形態一覧表シフト記号表（勤務時間帯)'!$C$5:$U$36,19,FALSE))</f>
        <v/>
      </c>
      <c r="AU45" s="140" t="str">
        <f>IF(AU43="","",VLOOKUP(AU43,'綾瀬市勤務の体制及び勤務形態一覧表シフト記号表（勤務時間帯)'!$C$5:$U$36,19,FALSE))</f>
        <v/>
      </c>
      <c r="AV45" s="141" t="str">
        <f>IF(AV43="","",VLOOKUP(AV43,'綾瀬市勤務の体制及び勤務形態一覧表シフト記号表（勤務時間帯)'!$C$5:$U$36,19,FALSE))</f>
        <v/>
      </c>
      <c r="AW45" s="142" t="str">
        <f>IF(AW43="","",VLOOKUP(AW43,'綾瀬市勤務の体制及び勤務形態一覧表シフト記号表（勤務時間帯)'!$C$5:$U$36,19,FALSE))</f>
        <v/>
      </c>
      <c r="AX45" s="1430">
        <f>IF($BB$3="４週",SUM(S45:AT45),IF($BB$3="歴月",SUM(S45:AW45),""))</f>
        <v>0</v>
      </c>
      <c r="AY45" s="1431"/>
      <c r="AZ45" s="1432" t="e">
        <f>IF($BB$3="４週",AX45/4,IF($BB$3="歴月",AX45/($BB$8/7),""))</f>
        <v>#VALUE!</v>
      </c>
      <c r="BA45" s="1433"/>
      <c r="BB45" s="1427"/>
      <c r="BC45" s="1428"/>
      <c r="BD45" s="1428"/>
      <c r="BE45" s="1428"/>
      <c r="BF45" s="1429"/>
    </row>
    <row r="46" spans="2:58" ht="20.25" customHeight="1">
      <c r="B46" s="1386">
        <f t="shared" ref="B46" si="5">B43+1</f>
        <v>9</v>
      </c>
      <c r="C46" s="1368"/>
      <c r="D46" s="1369"/>
      <c r="E46" s="1370"/>
      <c r="F46" s="123"/>
      <c r="G46" s="1405"/>
      <c r="H46" s="1396"/>
      <c r="I46" s="1397"/>
      <c r="J46" s="1397"/>
      <c r="K46" s="1398"/>
      <c r="L46" s="1408"/>
      <c r="M46" s="1409"/>
      <c r="N46" s="1409"/>
      <c r="O46" s="1410"/>
      <c r="P46" s="1285" t="s">
        <v>49</v>
      </c>
      <c r="Q46" s="1286"/>
      <c r="R46" s="1287"/>
      <c r="S46" s="124"/>
      <c r="T46" s="125"/>
      <c r="U46" s="125"/>
      <c r="V46" s="125"/>
      <c r="W46" s="125"/>
      <c r="X46" s="125"/>
      <c r="Y46" s="126"/>
      <c r="Z46" s="124"/>
      <c r="AA46" s="125"/>
      <c r="AB46" s="125"/>
      <c r="AC46" s="125"/>
      <c r="AD46" s="125"/>
      <c r="AE46" s="125"/>
      <c r="AF46" s="126"/>
      <c r="AG46" s="124"/>
      <c r="AH46" s="125"/>
      <c r="AI46" s="125"/>
      <c r="AJ46" s="125"/>
      <c r="AK46" s="125"/>
      <c r="AL46" s="125"/>
      <c r="AM46" s="126"/>
      <c r="AN46" s="124"/>
      <c r="AO46" s="125"/>
      <c r="AP46" s="125"/>
      <c r="AQ46" s="125"/>
      <c r="AR46" s="125"/>
      <c r="AS46" s="125"/>
      <c r="AT46" s="126"/>
      <c r="AU46" s="124"/>
      <c r="AV46" s="125"/>
      <c r="AW46" s="126"/>
      <c r="AX46" s="1434"/>
      <c r="AY46" s="1435"/>
      <c r="AZ46" s="1438"/>
      <c r="BA46" s="1439"/>
      <c r="BB46" s="1421"/>
      <c r="BC46" s="1422"/>
      <c r="BD46" s="1422"/>
      <c r="BE46" s="1422"/>
      <c r="BF46" s="1423"/>
    </row>
    <row r="47" spans="2:58" ht="20.25" customHeight="1">
      <c r="B47" s="1387"/>
      <c r="C47" s="1371"/>
      <c r="D47" s="1372"/>
      <c r="E47" s="1373"/>
      <c r="F47" s="121"/>
      <c r="G47" s="1406"/>
      <c r="H47" s="1399"/>
      <c r="I47" s="1397"/>
      <c r="J47" s="1397"/>
      <c r="K47" s="1398"/>
      <c r="L47" s="1411"/>
      <c r="M47" s="1412"/>
      <c r="N47" s="1412"/>
      <c r="O47" s="1413"/>
      <c r="P47" s="1253" t="s">
        <v>15</v>
      </c>
      <c r="Q47" s="1254"/>
      <c r="R47" s="1255"/>
      <c r="S47" s="143" t="str">
        <f>IF(S46="","",VLOOKUP(S46,'綾瀬市勤務の体制及び勤務形態一覧表シフト記号表（勤務時間帯)'!$C$5:$K$36,9,FALSE))</f>
        <v/>
      </c>
      <c r="T47" s="144" t="str">
        <f>IF(T46="","",VLOOKUP(T46,'綾瀬市勤務の体制及び勤務形態一覧表シフト記号表（勤務時間帯)'!$C$5:$K$36,9,FALSE))</f>
        <v/>
      </c>
      <c r="U47" s="144" t="str">
        <f>IF(U46="","",VLOOKUP(U46,'綾瀬市勤務の体制及び勤務形態一覧表シフト記号表（勤務時間帯)'!$C$5:$K$36,9,FALSE))</f>
        <v/>
      </c>
      <c r="V47" s="144" t="str">
        <f>IF(V46="","",VLOOKUP(V46,'綾瀬市勤務の体制及び勤務形態一覧表シフト記号表（勤務時間帯)'!$C$5:$K$36,9,FALSE))</f>
        <v/>
      </c>
      <c r="W47" s="144" t="str">
        <f>IF(W46="","",VLOOKUP(W46,'綾瀬市勤務の体制及び勤務形態一覧表シフト記号表（勤務時間帯)'!$C$5:$K$36,9,FALSE))</f>
        <v/>
      </c>
      <c r="X47" s="144" t="str">
        <f>IF(X46="","",VLOOKUP(X46,'綾瀬市勤務の体制及び勤務形態一覧表シフト記号表（勤務時間帯)'!$C$5:$K$36,9,FALSE))</f>
        <v/>
      </c>
      <c r="Y47" s="145" t="str">
        <f>IF(Y46="","",VLOOKUP(Y46,'綾瀬市勤務の体制及び勤務形態一覧表シフト記号表（勤務時間帯)'!$C$5:$K$36,9,FALSE))</f>
        <v/>
      </c>
      <c r="Z47" s="143" t="str">
        <f>IF(Z46="","",VLOOKUP(Z46,'綾瀬市勤務の体制及び勤務形態一覧表シフト記号表（勤務時間帯)'!$C$5:$K$36,9,FALSE))</f>
        <v/>
      </c>
      <c r="AA47" s="144" t="str">
        <f>IF(AA46="","",VLOOKUP(AA46,'綾瀬市勤務の体制及び勤務形態一覧表シフト記号表（勤務時間帯)'!$C$5:$K$36,9,FALSE))</f>
        <v/>
      </c>
      <c r="AB47" s="144" t="str">
        <f>IF(AB46="","",VLOOKUP(AB46,'綾瀬市勤務の体制及び勤務形態一覧表シフト記号表（勤務時間帯)'!$C$5:$K$36,9,FALSE))</f>
        <v/>
      </c>
      <c r="AC47" s="144" t="str">
        <f>IF(AC46="","",VLOOKUP(AC46,'綾瀬市勤務の体制及び勤務形態一覧表シフト記号表（勤務時間帯)'!$C$5:$K$36,9,FALSE))</f>
        <v/>
      </c>
      <c r="AD47" s="144" t="str">
        <f>IF(AD46="","",VLOOKUP(AD46,'綾瀬市勤務の体制及び勤務形態一覧表シフト記号表（勤務時間帯)'!$C$5:$K$36,9,FALSE))</f>
        <v/>
      </c>
      <c r="AE47" s="144" t="str">
        <f>IF(AE46="","",VLOOKUP(AE46,'綾瀬市勤務の体制及び勤務形態一覧表シフト記号表（勤務時間帯)'!$C$5:$K$36,9,FALSE))</f>
        <v/>
      </c>
      <c r="AF47" s="145" t="str">
        <f>IF(AF46="","",VLOOKUP(AF46,'綾瀬市勤務の体制及び勤務形態一覧表シフト記号表（勤務時間帯)'!$C$5:$K$36,9,FALSE))</f>
        <v/>
      </c>
      <c r="AG47" s="143" t="str">
        <f>IF(AG46="","",VLOOKUP(AG46,'綾瀬市勤務の体制及び勤務形態一覧表シフト記号表（勤務時間帯)'!$C$5:$K$36,9,FALSE))</f>
        <v/>
      </c>
      <c r="AH47" s="144" t="str">
        <f>IF(AH46="","",VLOOKUP(AH46,'綾瀬市勤務の体制及び勤務形態一覧表シフト記号表（勤務時間帯)'!$C$5:$K$36,9,FALSE))</f>
        <v/>
      </c>
      <c r="AI47" s="144" t="str">
        <f>IF(AI46="","",VLOOKUP(AI46,'綾瀬市勤務の体制及び勤務形態一覧表シフト記号表（勤務時間帯)'!$C$5:$K$36,9,FALSE))</f>
        <v/>
      </c>
      <c r="AJ47" s="144" t="str">
        <f>IF(AJ46="","",VLOOKUP(AJ46,'綾瀬市勤務の体制及び勤務形態一覧表シフト記号表（勤務時間帯)'!$C$5:$K$36,9,FALSE))</f>
        <v/>
      </c>
      <c r="AK47" s="144" t="str">
        <f>IF(AK46="","",VLOOKUP(AK46,'綾瀬市勤務の体制及び勤務形態一覧表シフト記号表（勤務時間帯)'!$C$5:$K$36,9,FALSE))</f>
        <v/>
      </c>
      <c r="AL47" s="144" t="str">
        <f>IF(AL46="","",VLOOKUP(AL46,'綾瀬市勤務の体制及び勤務形態一覧表シフト記号表（勤務時間帯)'!$C$5:$K$36,9,FALSE))</f>
        <v/>
      </c>
      <c r="AM47" s="145" t="str">
        <f>IF(AM46="","",VLOOKUP(AM46,'綾瀬市勤務の体制及び勤務形態一覧表シフト記号表（勤務時間帯)'!$C$5:$K$36,9,FALSE))</f>
        <v/>
      </c>
      <c r="AN47" s="143" t="str">
        <f>IF(AN46="","",VLOOKUP(AN46,'綾瀬市勤務の体制及び勤務形態一覧表シフト記号表（勤務時間帯)'!$C$5:$K$36,9,FALSE))</f>
        <v/>
      </c>
      <c r="AO47" s="144" t="str">
        <f>IF(AO46="","",VLOOKUP(AO46,'綾瀬市勤務の体制及び勤務形態一覧表シフト記号表（勤務時間帯)'!$C$5:$K$36,9,FALSE))</f>
        <v/>
      </c>
      <c r="AP47" s="144" t="str">
        <f>IF(AP46="","",VLOOKUP(AP46,'綾瀬市勤務の体制及び勤務形態一覧表シフト記号表（勤務時間帯)'!$C$5:$K$36,9,FALSE))</f>
        <v/>
      </c>
      <c r="AQ47" s="144" t="str">
        <f>IF(AQ46="","",VLOOKUP(AQ46,'綾瀬市勤務の体制及び勤務形態一覧表シフト記号表（勤務時間帯)'!$C$5:$K$36,9,FALSE))</f>
        <v/>
      </c>
      <c r="AR47" s="144" t="str">
        <f>IF(AR46="","",VLOOKUP(AR46,'綾瀬市勤務の体制及び勤務形態一覧表シフト記号表（勤務時間帯)'!$C$5:$K$36,9,FALSE))</f>
        <v/>
      </c>
      <c r="AS47" s="144" t="str">
        <f>IF(AS46="","",VLOOKUP(AS46,'綾瀬市勤務の体制及び勤務形態一覧表シフト記号表（勤務時間帯)'!$C$5:$K$36,9,FALSE))</f>
        <v/>
      </c>
      <c r="AT47" s="145" t="str">
        <f>IF(AT46="","",VLOOKUP(AT46,'綾瀬市勤務の体制及び勤務形態一覧表シフト記号表（勤務時間帯)'!$C$5:$K$36,9,FALSE))</f>
        <v/>
      </c>
      <c r="AU47" s="143" t="str">
        <f>IF(AU46="","",VLOOKUP(AU46,'綾瀬市勤務の体制及び勤務形態一覧表シフト記号表（勤務時間帯)'!$C$5:$K$36,9,FALSE))</f>
        <v/>
      </c>
      <c r="AV47" s="144" t="str">
        <f>IF(AV46="","",VLOOKUP(AV46,'綾瀬市勤務の体制及び勤務形態一覧表シフト記号表（勤務時間帯)'!$C$5:$K$36,9,FALSE))</f>
        <v/>
      </c>
      <c r="AW47" s="145" t="str">
        <f>IF(AW46="","",VLOOKUP(AW46,'綾瀬市勤務の体制及び勤務形態一覧表シフト記号表（勤務時間帯)'!$C$5:$K$36,9,FALSE))</f>
        <v/>
      </c>
      <c r="AX47" s="1436">
        <f>IF($BB$3="４週",SUM(S47:AT47),IF($BB$3="歴月",SUM(S47:AW47),""))</f>
        <v>0</v>
      </c>
      <c r="AY47" s="1437"/>
      <c r="AZ47" s="1432" t="e">
        <f>IF($BB$3="４週",AX47/4,IF($BB$3="歴月",AX47/($BB$8/7),""))</f>
        <v>#VALUE!</v>
      </c>
      <c r="BA47" s="1433"/>
      <c r="BB47" s="1424"/>
      <c r="BC47" s="1425"/>
      <c r="BD47" s="1425"/>
      <c r="BE47" s="1425"/>
      <c r="BF47" s="1426"/>
    </row>
    <row r="48" spans="2:58" ht="20.25" customHeight="1">
      <c r="B48" s="1388"/>
      <c r="C48" s="1380"/>
      <c r="D48" s="1381"/>
      <c r="E48" s="1382"/>
      <c r="F48" s="121">
        <f>C46</f>
        <v>0</v>
      </c>
      <c r="G48" s="1407"/>
      <c r="H48" s="1399"/>
      <c r="I48" s="1397"/>
      <c r="J48" s="1397"/>
      <c r="K48" s="1398"/>
      <c r="L48" s="1414"/>
      <c r="M48" s="1415"/>
      <c r="N48" s="1415"/>
      <c r="O48" s="1416"/>
      <c r="P48" s="1260" t="s">
        <v>50</v>
      </c>
      <c r="Q48" s="1261"/>
      <c r="R48" s="1262"/>
      <c r="S48" s="140" t="str">
        <f>IF(S46="","",VLOOKUP(S46,'綾瀬市勤務の体制及び勤務形態一覧表シフト記号表（勤務時間帯)'!$C$5:$U$36,19,FALSE))</f>
        <v/>
      </c>
      <c r="T48" s="141" t="str">
        <f>IF(T46="","",VLOOKUP(T46,'綾瀬市勤務の体制及び勤務形態一覧表シフト記号表（勤務時間帯)'!$C$5:$U$36,19,FALSE))</f>
        <v/>
      </c>
      <c r="U48" s="141" t="str">
        <f>IF(U46="","",VLOOKUP(U46,'綾瀬市勤務の体制及び勤務形態一覧表シフト記号表（勤務時間帯)'!$C$5:$U$36,19,FALSE))</f>
        <v/>
      </c>
      <c r="V48" s="141" t="str">
        <f>IF(V46="","",VLOOKUP(V46,'綾瀬市勤務の体制及び勤務形態一覧表シフト記号表（勤務時間帯)'!$C$5:$U$36,19,FALSE))</f>
        <v/>
      </c>
      <c r="W48" s="141" t="str">
        <f>IF(W46="","",VLOOKUP(W46,'綾瀬市勤務の体制及び勤務形態一覧表シフト記号表（勤務時間帯)'!$C$5:$U$36,19,FALSE))</f>
        <v/>
      </c>
      <c r="X48" s="141" t="str">
        <f>IF(X46="","",VLOOKUP(X46,'綾瀬市勤務の体制及び勤務形態一覧表シフト記号表（勤務時間帯)'!$C$5:$U$36,19,FALSE))</f>
        <v/>
      </c>
      <c r="Y48" s="142" t="str">
        <f>IF(Y46="","",VLOOKUP(Y46,'綾瀬市勤務の体制及び勤務形態一覧表シフト記号表（勤務時間帯)'!$C$5:$U$36,19,FALSE))</f>
        <v/>
      </c>
      <c r="Z48" s="140" t="str">
        <f>IF(Z46="","",VLOOKUP(Z46,'綾瀬市勤務の体制及び勤務形態一覧表シフト記号表（勤務時間帯)'!$C$5:$U$36,19,FALSE))</f>
        <v/>
      </c>
      <c r="AA48" s="141" t="str">
        <f>IF(AA46="","",VLOOKUP(AA46,'綾瀬市勤務の体制及び勤務形態一覧表シフト記号表（勤務時間帯)'!$C$5:$U$36,19,FALSE))</f>
        <v/>
      </c>
      <c r="AB48" s="141" t="str">
        <f>IF(AB46="","",VLOOKUP(AB46,'綾瀬市勤務の体制及び勤務形態一覧表シフト記号表（勤務時間帯)'!$C$5:$U$36,19,FALSE))</f>
        <v/>
      </c>
      <c r="AC48" s="141" t="str">
        <f>IF(AC46="","",VLOOKUP(AC46,'綾瀬市勤務の体制及び勤務形態一覧表シフト記号表（勤務時間帯)'!$C$5:$U$36,19,FALSE))</f>
        <v/>
      </c>
      <c r="AD48" s="141" t="str">
        <f>IF(AD46="","",VLOOKUP(AD46,'綾瀬市勤務の体制及び勤務形態一覧表シフト記号表（勤務時間帯)'!$C$5:$U$36,19,FALSE))</f>
        <v/>
      </c>
      <c r="AE48" s="141" t="str">
        <f>IF(AE46="","",VLOOKUP(AE46,'綾瀬市勤務の体制及び勤務形態一覧表シフト記号表（勤務時間帯)'!$C$5:$U$36,19,FALSE))</f>
        <v/>
      </c>
      <c r="AF48" s="142" t="str">
        <f>IF(AF46="","",VLOOKUP(AF46,'綾瀬市勤務の体制及び勤務形態一覧表シフト記号表（勤務時間帯)'!$C$5:$U$36,19,FALSE))</f>
        <v/>
      </c>
      <c r="AG48" s="140" t="str">
        <f>IF(AG46="","",VLOOKUP(AG46,'綾瀬市勤務の体制及び勤務形態一覧表シフト記号表（勤務時間帯)'!$C$5:$U$36,19,FALSE))</f>
        <v/>
      </c>
      <c r="AH48" s="141" t="str">
        <f>IF(AH46="","",VLOOKUP(AH46,'綾瀬市勤務の体制及び勤務形態一覧表シフト記号表（勤務時間帯)'!$C$5:$U$36,19,FALSE))</f>
        <v/>
      </c>
      <c r="AI48" s="141" t="str">
        <f>IF(AI46="","",VLOOKUP(AI46,'綾瀬市勤務の体制及び勤務形態一覧表シフト記号表（勤務時間帯)'!$C$5:$U$36,19,FALSE))</f>
        <v/>
      </c>
      <c r="AJ48" s="141" t="str">
        <f>IF(AJ46="","",VLOOKUP(AJ46,'綾瀬市勤務の体制及び勤務形態一覧表シフト記号表（勤務時間帯)'!$C$5:$U$36,19,FALSE))</f>
        <v/>
      </c>
      <c r="AK48" s="141" t="str">
        <f>IF(AK46="","",VLOOKUP(AK46,'綾瀬市勤務の体制及び勤務形態一覧表シフト記号表（勤務時間帯)'!$C$5:$U$36,19,FALSE))</f>
        <v/>
      </c>
      <c r="AL48" s="141" t="str">
        <f>IF(AL46="","",VLOOKUP(AL46,'綾瀬市勤務の体制及び勤務形態一覧表シフト記号表（勤務時間帯)'!$C$5:$U$36,19,FALSE))</f>
        <v/>
      </c>
      <c r="AM48" s="142" t="str">
        <f>IF(AM46="","",VLOOKUP(AM46,'綾瀬市勤務の体制及び勤務形態一覧表シフト記号表（勤務時間帯)'!$C$5:$U$36,19,FALSE))</f>
        <v/>
      </c>
      <c r="AN48" s="140" t="str">
        <f>IF(AN46="","",VLOOKUP(AN46,'綾瀬市勤務の体制及び勤務形態一覧表シフト記号表（勤務時間帯)'!$C$5:$U$36,19,FALSE))</f>
        <v/>
      </c>
      <c r="AO48" s="141" t="str">
        <f>IF(AO46="","",VLOOKUP(AO46,'綾瀬市勤務の体制及び勤務形態一覧表シフト記号表（勤務時間帯)'!$C$5:$U$36,19,FALSE))</f>
        <v/>
      </c>
      <c r="AP48" s="141" t="str">
        <f>IF(AP46="","",VLOOKUP(AP46,'綾瀬市勤務の体制及び勤務形態一覧表シフト記号表（勤務時間帯)'!$C$5:$U$36,19,FALSE))</f>
        <v/>
      </c>
      <c r="AQ48" s="141" t="str">
        <f>IF(AQ46="","",VLOOKUP(AQ46,'綾瀬市勤務の体制及び勤務形態一覧表シフト記号表（勤務時間帯)'!$C$5:$U$36,19,FALSE))</f>
        <v/>
      </c>
      <c r="AR48" s="141" t="str">
        <f>IF(AR46="","",VLOOKUP(AR46,'綾瀬市勤務の体制及び勤務形態一覧表シフト記号表（勤務時間帯)'!$C$5:$U$36,19,FALSE))</f>
        <v/>
      </c>
      <c r="AS48" s="141" t="str">
        <f>IF(AS46="","",VLOOKUP(AS46,'綾瀬市勤務の体制及び勤務形態一覧表シフト記号表（勤務時間帯)'!$C$5:$U$36,19,FALSE))</f>
        <v/>
      </c>
      <c r="AT48" s="142" t="str">
        <f>IF(AT46="","",VLOOKUP(AT46,'綾瀬市勤務の体制及び勤務形態一覧表シフト記号表（勤務時間帯)'!$C$5:$U$36,19,FALSE))</f>
        <v/>
      </c>
      <c r="AU48" s="140" t="str">
        <f>IF(AU46="","",VLOOKUP(AU46,'綾瀬市勤務の体制及び勤務形態一覧表シフト記号表（勤務時間帯)'!$C$5:$U$36,19,FALSE))</f>
        <v/>
      </c>
      <c r="AV48" s="141" t="str">
        <f>IF(AV46="","",VLOOKUP(AV46,'綾瀬市勤務の体制及び勤務形態一覧表シフト記号表（勤務時間帯)'!$C$5:$U$36,19,FALSE))</f>
        <v/>
      </c>
      <c r="AW48" s="142" t="str">
        <f>IF(AW46="","",VLOOKUP(AW46,'綾瀬市勤務の体制及び勤務形態一覧表シフト記号表（勤務時間帯)'!$C$5:$U$36,19,FALSE))</f>
        <v/>
      </c>
      <c r="AX48" s="1430">
        <f>IF($BB$3="４週",SUM(S48:AT48),IF($BB$3="歴月",SUM(S48:AW48),""))</f>
        <v>0</v>
      </c>
      <c r="AY48" s="1431"/>
      <c r="AZ48" s="1432" t="e">
        <f>IF($BB$3="４週",AX48/4,IF($BB$3="歴月",AX48/($BB$8/7),""))</f>
        <v>#VALUE!</v>
      </c>
      <c r="BA48" s="1433"/>
      <c r="BB48" s="1427"/>
      <c r="BC48" s="1428"/>
      <c r="BD48" s="1428"/>
      <c r="BE48" s="1428"/>
      <c r="BF48" s="1429"/>
    </row>
    <row r="49" spans="2:58" ht="20.25" customHeight="1">
      <c r="B49" s="1386">
        <f t="shared" ref="B49" si="6">B46+1</f>
        <v>10</v>
      </c>
      <c r="C49" s="1368"/>
      <c r="D49" s="1369"/>
      <c r="E49" s="1370"/>
      <c r="F49" s="123"/>
      <c r="G49" s="1405"/>
      <c r="H49" s="1396"/>
      <c r="I49" s="1397"/>
      <c r="J49" s="1397"/>
      <c r="K49" s="1398"/>
      <c r="L49" s="1408"/>
      <c r="M49" s="1409"/>
      <c r="N49" s="1409"/>
      <c r="O49" s="1410"/>
      <c r="P49" s="1285" t="s">
        <v>49</v>
      </c>
      <c r="Q49" s="1286"/>
      <c r="R49" s="1287"/>
      <c r="S49" s="124"/>
      <c r="T49" s="125"/>
      <c r="U49" s="125"/>
      <c r="V49" s="125"/>
      <c r="W49" s="125"/>
      <c r="X49" s="125"/>
      <c r="Y49" s="126"/>
      <c r="Z49" s="124"/>
      <c r="AA49" s="125"/>
      <c r="AB49" s="125"/>
      <c r="AC49" s="125"/>
      <c r="AD49" s="125"/>
      <c r="AE49" s="125"/>
      <c r="AF49" s="126"/>
      <c r="AG49" s="124"/>
      <c r="AH49" s="125"/>
      <c r="AI49" s="125"/>
      <c r="AJ49" s="125"/>
      <c r="AK49" s="125"/>
      <c r="AL49" s="125"/>
      <c r="AM49" s="126"/>
      <c r="AN49" s="124"/>
      <c r="AO49" s="125"/>
      <c r="AP49" s="125"/>
      <c r="AQ49" s="125"/>
      <c r="AR49" s="125"/>
      <c r="AS49" s="125"/>
      <c r="AT49" s="126"/>
      <c r="AU49" s="124"/>
      <c r="AV49" s="125"/>
      <c r="AW49" s="126"/>
      <c r="AX49" s="1434"/>
      <c r="AY49" s="1435"/>
      <c r="AZ49" s="1438"/>
      <c r="BA49" s="1439"/>
      <c r="BB49" s="1421"/>
      <c r="BC49" s="1422"/>
      <c r="BD49" s="1422"/>
      <c r="BE49" s="1422"/>
      <c r="BF49" s="1423"/>
    </row>
    <row r="50" spans="2:58" ht="20.25" customHeight="1">
      <c r="B50" s="1387"/>
      <c r="C50" s="1371"/>
      <c r="D50" s="1372"/>
      <c r="E50" s="1373"/>
      <c r="F50" s="121"/>
      <c r="G50" s="1406"/>
      <c r="H50" s="1399"/>
      <c r="I50" s="1397"/>
      <c r="J50" s="1397"/>
      <c r="K50" s="1398"/>
      <c r="L50" s="1411"/>
      <c r="M50" s="1412"/>
      <c r="N50" s="1412"/>
      <c r="O50" s="1413"/>
      <c r="P50" s="1253" t="s">
        <v>15</v>
      </c>
      <c r="Q50" s="1254"/>
      <c r="R50" s="1255"/>
      <c r="S50" s="143" t="str">
        <f>IF(S49="","",VLOOKUP(S49,'綾瀬市勤務の体制及び勤務形態一覧表シフト記号表（勤務時間帯)'!$C$5:$K$36,9,FALSE))</f>
        <v/>
      </c>
      <c r="T50" s="144" t="str">
        <f>IF(T49="","",VLOOKUP(T49,'綾瀬市勤務の体制及び勤務形態一覧表シフト記号表（勤務時間帯)'!$C$5:$K$36,9,FALSE))</f>
        <v/>
      </c>
      <c r="U50" s="144" t="str">
        <f>IF(U49="","",VLOOKUP(U49,'綾瀬市勤務の体制及び勤務形態一覧表シフト記号表（勤務時間帯)'!$C$5:$K$36,9,FALSE))</f>
        <v/>
      </c>
      <c r="V50" s="144" t="str">
        <f>IF(V49="","",VLOOKUP(V49,'綾瀬市勤務の体制及び勤務形態一覧表シフト記号表（勤務時間帯)'!$C$5:$K$36,9,FALSE))</f>
        <v/>
      </c>
      <c r="W50" s="144" t="str">
        <f>IF(W49="","",VLOOKUP(W49,'綾瀬市勤務の体制及び勤務形態一覧表シフト記号表（勤務時間帯)'!$C$5:$K$36,9,FALSE))</f>
        <v/>
      </c>
      <c r="X50" s="144" t="str">
        <f>IF(X49="","",VLOOKUP(X49,'綾瀬市勤務の体制及び勤務形態一覧表シフト記号表（勤務時間帯)'!$C$5:$K$36,9,FALSE))</f>
        <v/>
      </c>
      <c r="Y50" s="145" t="str">
        <f>IF(Y49="","",VLOOKUP(Y49,'綾瀬市勤務の体制及び勤務形態一覧表シフト記号表（勤務時間帯)'!$C$5:$K$36,9,FALSE))</f>
        <v/>
      </c>
      <c r="Z50" s="143" t="str">
        <f>IF(Z49="","",VLOOKUP(Z49,'綾瀬市勤務の体制及び勤務形態一覧表シフト記号表（勤務時間帯)'!$C$5:$K$36,9,FALSE))</f>
        <v/>
      </c>
      <c r="AA50" s="144" t="str">
        <f>IF(AA49="","",VLOOKUP(AA49,'綾瀬市勤務の体制及び勤務形態一覧表シフト記号表（勤務時間帯)'!$C$5:$K$36,9,FALSE))</f>
        <v/>
      </c>
      <c r="AB50" s="144" t="str">
        <f>IF(AB49="","",VLOOKUP(AB49,'綾瀬市勤務の体制及び勤務形態一覧表シフト記号表（勤務時間帯)'!$C$5:$K$36,9,FALSE))</f>
        <v/>
      </c>
      <c r="AC50" s="144" t="str">
        <f>IF(AC49="","",VLOOKUP(AC49,'綾瀬市勤務の体制及び勤務形態一覧表シフト記号表（勤務時間帯)'!$C$5:$K$36,9,FALSE))</f>
        <v/>
      </c>
      <c r="AD50" s="144" t="str">
        <f>IF(AD49="","",VLOOKUP(AD49,'綾瀬市勤務の体制及び勤務形態一覧表シフト記号表（勤務時間帯)'!$C$5:$K$36,9,FALSE))</f>
        <v/>
      </c>
      <c r="AE50" s="144" t="str">
        <f>IF(AE49="","",VLOOKUP(AE49,'綾瀬市勤務の体制及び勤務形態一覧表シフト記号表（勤務時間帯)'!$C$5:$K$36,9,FALSE))</f>
        <v/>
      </c>
      <c r="AF50" s="145" t="str">
        <f>IF(AF49="","",VLOOKUP(AF49,'綾瀬市勤務の体制及び勤務形態一覧表シフト記号表（勤務時間帯)'!$C$5:$K$36,9,FALSE))</f>
        <v/>
      </c>
      <c r="AG50" s="143" t="str">
        <f>IF(AG49="","",VLOOKUP(AG49,'綾瀬市勤務の体制及び勤務形態一覧表シフト記号表（勤務時間帯)'!$C$5:$K$36,9,FALSE))</f>
        <v/>
      </c>
      <c r="AH50" s="144" t="str">
        <f>IF(AH49="","",VLOOKUP(AH49,'綾瀬市勤務の体制及び勤務形態一覧表シフト記号表（勤務時間帯)'!$C$5:$K$36,9,FALSE))</f>
        <v/>
      </c>
      <c r="AI50" s="144" t="str">
        <f>IF(AI49="","",VLOOKUP(AI49,'綾瀬市勤務の体制及び勤務形態一覧表シフト記号表（勤務時間帯)'!$C$5:$K$36,9,FALSE))</f>
        <v/>
      </c>
      <c r="AJ50" s="144" t="str">
        <f>IF(AJ49="","",VLOOKUP(AJ49,'綾瀬市勤務の体制及び勤務形態一覧表シフト記号表（勤務時間帯)'!$C$5:$K$36,9,FALSE))</f>
        <v/>
      </c>
      <c r="AK50" s="144" t="str">
        <f>IF(AK49="","",VLOOKUP(AK49,'綾瀬市勤務の体制及び勤務形態一覧表シフト記号表（勤務時間帯)'!$C$5:$K$36,9,FALSE))</f>
        <v/>
      </c>
      <c r="AL50" s="144" t="str">
        <f>IF(AL49="","",VLOOKUP(AL49,'綾瀬市勤務の体制及び勤務形態一覧表シフト記号表（勤務時間帯)'!$C$5:$K$36,9,FALSE))</f>
        <v/>
      </c>
      <c r="AM50" s="145" t="str">
        <f>IF(AM49="","",VLOOKUP(AM49,'綾瀬市勤務の体制及び勤務形態一覧表シフト記号表（勤務時間帯)'!$C$5:$K$36,9,FALSE))</f>
        <v/>
      </c>
      <c r="AN50" s="143" t="str">
        <f>IF(AN49="","",VLOOKUP(AN49,'綾瀬市勤務の体制及び勤務形態一覧表シフト記号表（勤務時間帯)'!$C$5:$K$36,9,FALSE))</f>
        <v/>
      </c>
      <c r="AO50" s="144" t="str">
        <f>IF(AO49="","",VLOOKUP(AO49,'綾瀬市勤務の体制及び勤務形態一覧表シフト記号表（勤務時間帯)'!$C$5:$K$36,9,FALSE))</f>
        <v/>
      </c>
      <c r="AP50" s="144" t="str">
        <f>IF(AP49="","",VLOOKUP(AP49,'綾瀬市勤務の体制及び勤務形態一覧表シフト記号表（勤務時間帯)'!$C$5:$K$36,9,FALSE))</f>
        <v/>
      </c>
      <c r="AQ50" s="144" t="str">
        <f>IF(AQ49="","",VLOOKUP(AQ49,'綾瀬市勤務の体制及び勤務形態一覧表シフト記号表（勤務時間帯)'!$C$5:$K$36,9,FALSE))</f>
        <v/>
      </c>
      <c r="AR50" s="144" t="str">
        <f>IF(AR49="","",VLOOKUP(AR49,'綾瀬市勤務の体制及び勤務形態一覧表シフト記号表（勤務時間帯)'!$C$5:$K$36,9,FALSE))</f>
        <v/>
      </c>
      <c r="AS50" s="144" t="str">
        <f>IF(AS49="","",VLOOKUP(AS49,'綾瀬市勤務の体制及び勤務形態一覧表シフト記号表（勤務時間帯)'!$C$5:$K$36,9,FALSE))</f>
        <v/>
      </c>
      <c r="AT50" s="145" t="str">
        <f>IF(AT49="","",VLOOKUP(AT49,'綾瀬市勤務の体制及び勤務形態一覧表シフト記号表（勤務時間帯)'!$C$5:$K$36,9,FALSE))</f>
        <v/>
      </c>
      <c r="AU50" s="143" t="str">
        <f>IF(AU49="","",VLOOKUP(AU49,'綾瀬市勤務の体制及び勤務形態一覧表シフト記号表（勤務時間帯)'!$C$5:$K$36,9,FALSE))</f>
        <v/>
      </c>
      <c r="AV50" s="144" t="str">
        <f>IF(AV49="","",VLOOKUP(AV49,'綾瀬市勤務の体制及び勤務形態一覧表シフト記号表（勤務時間帯)'!$C$5:$K$36,9,FALSE))</f>
        <v/>
      </c>
      <c r="AW50" s="145" t="str">
        <f>IF(AW49="","",VLOOKUP(AW49,'綾瀬市勤務の体制及び勤務形態一覧表シフト記号表（勤務時間帯)'!$C$5:$K$36,9,FALSE))</f>
        <v/>
      </c>
      <c r="AX50" s="1436">
        <f>IF($BB$3="４週",SUM(S50:AT50),IF($BB$3="歴月",SUM(S50:AW50),""))</f>
        <v>0</v>
      </c>
      <c r="AY50" s="1437"/>
      <c r="AZ50" s="1432" t="e">
        <f>IF($BB$3="４週",AX50/4,IF($BB$3="歴月",AX50/($BB$8/7),""))</f>
        <v>#VALUE!</v>
      </c>
      <c r="BA50" s="1433"/>
      <c r="BB50" s="1424"/>
      <c r="BC50" s="1425"/>
      <c r="BD50" s="1425"/>
      <c r="BE50" s="1425"/>
      <c r="BF50" s="1426"/>
    </row>
    <row r="51" spans="2:58" ht="20.25" customHeight="1">
      <c r="B51" s="1388"/>
      <c r="C51" s="1380"/>
      <c r="D51" s="1381"/>
      <c r="E51" s="1382"/>
      <c r="F51" s="121">
        <f>C49</f>
        <v>0</v>
      </c>
      <c r="G51" s="1407"/>
      <c r="H51" s="1399"/>
      <c r="I51" s="1397"/>
      <c r="J51" s="1397"/>
      <c r="K51" s="1398"/>
      <c r="L51" s="1414"/>
      <c r="M51" s="1415"/>
      <c r="N51" s="1415"/>
      <c r="O51" s="1416"/>
      <c r="P51" s="1260" t="s">
        <v>50</v>
      </c>
      <c r="Q51" s="1261"/>
      <c r="R51" s="1262"/>
      <c r="S51" s="140" t="str">
        <f>IF(S49="","",VLOOKUP(S49,'綾瀬市勤務の体制及び勤務形態一覧表シフト記号表（勤務時間帯)'!$C$5:$U$36,19,FALSE))</f>
        <v/>
      </c>
      <c r="T51" s="141" t="str">
        <f>IF(T49="","",VLOOKUP(T49,'綾瀬市勤務の体制及び勤務形態一覧表シフト記号表（勤務時間帯)'!$C$5:$U$36,19,FALSE))</f>
        <v/>
      </c>
      <c r="U51" s="141" t="str">
        <f>IF(U49="","",VLOOKUP(U49,'綾瀬市勤務の体制及び勤務形態一覧表シフト記号表（勤務時間帯)'!$C$5:$U$36,19,FALSE))</f>
        <v/>
      </c>
      <c r="V51" s="141" t="str">
        <f>IF(V49="","",VLOOKUP(V49,'綾瀬市勤務の体制及び勤務形態一覧表シフト記号表（勤務時間帯)'!$C$5:$U$36,19,FALSE))</f>
        <v/>
      </c>
      <c r="W51" s="141" t="str">
        <f>IF(W49="","",VLOOKUP(W49,'綾瀬市勤務の体制及び勤務形態一覧表シフト記号表（勤務時間帯)'!$C$5:$U$36,19,FALSE))</f>
        <v/>
      </c>
      <c r="X51" s="141" t="str">
        <f>IF(X49="","",VLOOKUP(X49,'綾瀬市勤務の体制及び勤務形態一覧表シフト記号表（勤務時間帯)'!$C$5:$U$36,19,FALSE))</f>
        <v/>
      </c>
      <c r="Y51" s="142" t="str">
        <f>IF(Y49="","",VLOOKUP(Y49,'綾瀬市勤務の体制及び勤務形態一覧表シフト記号表（勤務時間帯)'!$C$5:$U$36,19,FALSE))</f>
        <v/>
      </c>
      <c r="Z51" s="140" t="str">
        <f>IF(Z49="","",VLOOKUP(Z49,'綾瀬市勤務の体制及び勤務形態一覧表シフト記号表（勤務時間帯)'!$C$5:$U$36,19,FALSE))</f>
        <v/>
      </c>
      <c r="AA51" s="141" t="str">
        <f>IF(AA49="","",VLOOKUP(AA49,'綾瀬市勤務の体制及び勤務形態一覧表シフト記号表（勤務時間帯)'!$C$5:$U$36,19,FALSE))</f>
        <v/>
      </c>
      <c r="AB51" s="141" t="str">
        <f>IF(AB49="","",VLOOKUP(AB49,'綾瀬市勤務の体制及び勤務形態一覧表シフト記号表（勤務時間帯)'!$C$5:$U$36,19,FALSE))</f>
        <v/>
      </c>
      <c r="AC51" s="141" t="str">
        <f>IF(AC49="","",VLOOKUP(AC49,'綾瀬市勤務の体制及び勤務形態一覧表シフト記号表（勤務時間帯)'!$C$5:$U$36,19,FALSE))</f>
        <v/>
      </c>
      <c r="AD51" s="141" t="str">
        <f>IF(AD49="","",VLOOKUP(AD49,'綾瀬市勤務の体制及び勤務形態一覧表シフト記号表（勤務時間帯)'!$C$5:$U$36,19,FALSE))</f>
        <v/>
      </c>
      <c r="AE51" s="141" t="str">
        <f>IF(AE49="","",VLOOKUP(AE49,'綾瀬市勤務の体制及び勤務形態一覧表シフト記号表（勤務時間帯)'!$C$5:$U$36,19,FALSE))</f>
        <v/>
      </c>
      <c r="AF51" s="142" t="str">
        <f>IF(AF49="","",VLOOKUP(AF49,'綾瀬市勤務の体制及び勤務形態一覧表シフト記号表（勤務時間帯)'!$C$5:$U$36,19,FALSE))</f>
        <v/>
      </c>
      <c r="AG51" s="140" t="str">
        <f>IF(AG49="","",VLOOKUP(AG49,'綾瀬市勤務の体制及び勤務形態一覧表シフト記号表（勤務時間帯)'!$C$5:$U$36,19,FALSE))</f>
        <v/>
      </c>
      <c r="AH51" s="141" t="str">
        <f>IF(AH49="","",VLOOKUP(AH49,'綾瀬市勤務の体制及び勤務形態一覧表シフト記号表（勤務時間帯)'!$C$5:$U$36,19,FALSE))</f>
        <v/>
      </c>
      <c r="AI51" s="141" t="str">
        <f>IF(AI49="","",VLOOKUP(AI49,'綾瀬市勤務の体制及び勤務形態一覧表シフト記号表（勤務時間帯)'!$C$5:$U$36,19,FALSE))</f>
        <v/>
      </c>
      <c r="AJ51" s="141" t="str">
        <f>IF(AJ49="","",VLOOKUP(AJ49,'綾瀬市勤務の体制及び勤務形態一覧表シフト記号表（勤務時間帯)'!$C$5:$U$36,19,FALSE))</f>
        <v/>
      </c>
      <c r="AK51" s="141" t="str">
        <f>IF(AK49="","",VLOOKUP(AK49,'綾瀬市勤務の体制及び勤務形態一覧表シフト記号表（勤務時間帯)'!$C$5:$U$36,19,FALSE))</f>
        <v/>
      </c>
      <c r="AL51" s="141" t="str">
        <f>IF(AL49="","",VLOOKUP(AL49,'綾瀬市勤務の体制及び勤務形態一覧表シフト記号表（勤務時間帯)'!$C$5:$U$36,19,FALSE))</f>
        <v/>
      </c>
      <c r="AM51" s="142" t="str">
        <f>IF(AM49="","",VLOOKUP(AM49,'綾瀬市勤務の体制及び勤務形態一覧表シフト記号表（勤務時間帯)'!$C$5:$U$36,19,FALSE))</f>
        <v/>
      </c>
      <c r="AN51" s="140" t="str">
        <f>IF(AN49="","",VLOOKUP(AN49,'綾瀬市勤務の体制及び勤務形態一覧表シフト記号表（勤務時間帯)'!$C$5:$U$36,19,FALSE))</f>
        <v/>
      </c>
      <c r="AO51" s="141" t="str">
        <f>IF(AO49="","",VLOOKUP(AO49,'綾瀬市勤務の体制及び勤務形態一覧表シフト記号表（勤務時間帯)'!$C$5:$U$36,19,FALSE))</f>
        <v/>
      </c>
      <c r="AP51" s="141" t="str">
        <f>IF(AP49="","",VLOOKUP(AP49,'綾瀬市勤務の体制及び勤務形態一覧表シフト記号表（勤務時間帯)'!$C$5:$U$36,19,FALSE))</f>
        <v/>
      </c>
      <c r="AQ51" s="141" t="str">
        <f>IF(AQ49="","",VLOOKUP(AQ49,'綾瀬市勤務の体制及び勤務形態一覧表シフト記号表（勤務時間帯)'!$C$5:$U$36,19,FALSE))</f>
        <v/>
      </c>
      <c r="AR51" s="141" t="str">
        <f>IF(AR49="","",VLOOKUP(AR49,'綾瀬市勤務の体制及び勤務形態一覧表シフト記号表（勤務時間帯)'!$C$5:$U$36,19,FALSE))</f>
        <v/>
      </c>
      <c r="AS51" s="141" t="str">
        <f>IF(AS49="","",VLOOKUP(AS49,'綾瀬市勤務の体制及び勤務形態一覧表シフト記号表（勤務時間帯)'!$C$5:$U$36,19,FALSE))</f>
        <v/>
      </c>
      <c r="AT51" s="142" t="str">
        <f>IF(AT49="","",VLOOKUP(AT49,'綾瀬市勤務の体制及び勤務形態一覧表シフト記号表（勤務時間帯)'!$C$5:$U$36,19,FALSE))</f>
        <v/>
      </c>
      <c r="AU51" s="140" t="str">
        <f>IF(AU49="","",VLOOKUP(AU49,'綾瀬市勤務の体制及び勤務形態一覧表シフト記号表（勤務時間帯)'!$C$5:$U$36,19,FALSE))</f>
        <v/>
      </c>
      <c r="AV51" s="141" t="str">
        <f>IF(AV49="","",VLOOKUP(AV49,'綾瀬市勤務の体制及び勤務形態一覧表シフト記号表（勤務時間帯)'!$C$5:$U$36,19,FALSE))</f>
        <v/>
      </c>
      <c r="AW51" s="142" t="str">
        <f>IF(AW49="","",VLOOKUP(AW49,'綾瀬市勤務の体制及び勤務形態一覧表シフト記号表（勤務時間帯)'!$C$5:$U$36,19,FALSE))</f>
        <v/>
      </c>
      <c r="AX51" s="1430">
        <f>IF($BB$3="４週",SUM(S51:AT51),IF($BB$3="歴月",SUM(S51:AW51),""))</f>
        <v>0</v>
      </c>
      <c r="AY51" s="1431"/>
      <c r="AZ51" s="1432" t="e">
        <f>IF($BB$3="４週",AX51/4,IF($BB$3="歴月",AX51/($BB$8/7),""))</f>
        <v>#VALUE!</v>
      </c>
      <c r="BA51" s="1433"/>
      <c r="BB51" s="1427"/>
      <c r="BC51" s="1428"/>
      <c r="BD51" s="1428"/>
      <c r="BE51" s="1428"/>
      <c r="BF51" s="1429"/>
    </row>
    <row r="52" spans="2:58" ht="20.25" customHeight="1">
      <c r="B52" s="1386">
        <f t="shared" ref="B52" si="7">B49+1</f>
        <v>11</v>
      </c>
      <c r="C52" s="1368"/>
      <c r="D52" s="1369"/>
      <c r="E52" s="1370"/>
      <c r="F52" s="123"/>
      <c r="G52" s="1405"/>
      <c r="H52" s="1396"/>
      <c r="I52" s="1397"/>
      <c r="J52" s="1397"/>
      <c r="K52" s="1398"/>
      <c r="L52" s="1408"/>
      <c r="M52" s="1409"/>
      <c r="N52" s="1409"/>
      <c r="O52" s="1410"/>
      <c r="P52" s="1285" t="s">
        <v>49</v>
      </c>
      <c r="Q52" s="1286"/>
      <c r="R52" s="1287"/>
      <c r="S52" s="124"/>
      <c r="T52" s="125"/>
      <c r="U52" s="125"/>
      <c r="V52" s="125"/>
      <c r="W52" s="125"/>
      <c r="X52" s="125"/>
      <c r="Y52" s="126"/>
      <c r="Z52" s="124"/>
      <c r="AA52" s="125"/>
      <c r="AB52" s="125"/>
      <c r="AC52" s="125"/>
      <c r="AD52" s="125"/>
      <c r="AE52" s="125"/>
      <c r="AF52" s="126"/>
      <c r="AG52" s="124"/>
      <c r="AH52" s="125"/>
      <c r="AI52" s="125"/>
      <c r="AJ52" s="125"/>
      <c r="AK52" s="125"/>
      <c r="AL52" s="125"/>
      <c r="AM52" s="126"/>
      <c r="AN52" s="124"/>
      <c r="AO52" s="125"/>
      <c r="AP52" s="125"/>
      <c r="AQ52" s="125"/>
      <c r="AR52" s="125"/>
      <c r="AS52" s="125"/>
      <c r="AT52" s="126"/>
      <c r="AU52" s="124"/>
      <c r="AV52" s="125"/>
      <c r="AW52" s="126"/>
      <c r="AX52" s="1434"/>
      <c r="AY52" s="1435"/>
      <c r="AZ52" s="1438"/>
      <c r="BA52" s="1439"/>
      <c r="BB52" s="1421"/>
      <c r="BC52" s="1422"/>
      <c r="BD52" s="1422"/>
      <c r="BE52" s="1422"/>
      <c r="BF52" s="1423"/>
    </row>
    <row r="53" spans="2:58" ht="20.25" customHeight="1">
      <c r="B53" s="1387"/>
      <c r="C53" s="1371"/>
      <c r="D53" s="1372"/>
      <c r="E53" s="1373"/>
      <c r="F53" s="121"/>
      <c r="G53" s="1406"/>
      <c r="H53" s="1399"/>
      <c r="I53" s="1397"/>
      <c r="J53" s="1397"/>
      <c r="K53" s="1398"/>
      <c r="L53" s="1411"/>
      <c r="M53" s="1412"/>
      <c r="N53" s="1412"/>
      <c r="O53" s="1413"/>
      <c r="P53" s="1253" t="s">
        <v>15</v>
      </c>
      <c r="Q53" s="1254"/>
      <c r="R53" s="1255"/>
      <c r="S53" s="143" t="str">
        <f>IF(S52="","",VLOOKUP(S52,'綾瀬市勤務の体制及び勤務形態一覧表シフト記号表（勤務時間帯)'!$C$5:$K$36,9,FALSE))</f>
        <v/>
      </c>
      <c r="T53" s="144" t="str">
        <f>IF(T52="","",VLOOKUP(T52,'綾瀬市勤務の体制及び勤務形態一覧表シフト記号表（勤務時間帯)'!$C$5:$K$36,9,FALSE))</f>
        <v/>
      </c>
      <c r="U53" s="144" t="str">
        <f>IF(U52="","",VLOOKUP(U52,'綾瀬市勤務の体制及び勤務形態一覧表シフト記号表（勤務時間帯)'!$C$5:$K$36,9,FALSE))</f>
        <v/>
      </c>
      <c r="V53" s="144" t="str">
        <f>IF(V52="","",VLOOKUP(V52,'綾瀬市勤務の体制及び勤務形態一覧表シフト記号表（勤務時間帯)'!$C$5:$K$36,9,FALSE))</f>
        <v/>
      </c>
      <c r="W53" s="144" t="str">
        <f>IF(W52="","",VLOOKUP(W52,'綾瀬市勤務の体制及び勤務形態一覧表シフト記号表（勤務時間帯)'!$C$5:$K$36,9,FALSE))</f>
        <v/>
      </c>
      <c r="X53" s="144" t="str">
        <f>IF(X52="","",VLOOKUP(X52,'綾瀬市勤務の体制及び勤務形態一覧表シフト記号表（勤務時間帯)'!$C$5:$K$36,9,FALSE))</f>
        <v/>
      </c>
      <c r="Y53" s="145" t="str">
        <f>IF(Y52="","",VLOOKUP(Y52,'綾瀬市勤務の体制及び勤務形態一覧表シフト記号表（勤務時間帯)'!$C$5:$K$36,9,FALSE))</f>
        <v/>
      </c>
      <c r="Z53" s="143" t="str">
        <f>IF(Z52="","",VLOOKUP(Z52,'綾瀬市勤務の体制及び勤務形態一覧表シフト記号表（勤務時間帯)'!$C$5:$K$36,9,FALSE))</f>
        <v/>
      </c>
      <c r="AA53" s="144" t="str">
        <f>IF(AA52="","",VLOOKUP(AA52,'綾瀬市勤務の体制及び勤務形態一覧表シフト記号表（勤務時間帯)'!$C$5:$K$36,9,FALSE))</f>
        <v/>
      </c>
      <c r="AB53" s="144" t="str">
        <f>IF(AB52="","",VLOOKUP(AB52,'綾瀬市勤務の体制及び勤務形態一覧表シフト記号表（勤務時間帯)'!$C$5:$K$36,9,FALSE))</f>
        <v/>
      </c>
      <c r="AC53" s="144" t="str">
        <f>IF(AC52="","",VLOOKUP(AC52,'綾瀬市勤務の体制及び勤務形態一覧表シフト記号表（勤務時間帯)'!$C$5:$K$36,9,FALSE))</f>
        <v/>
      </c>
      <c r="AD53" s="144" t="str">
        <f>IF(AD52="","",VLOOKUP(AD52,'綾瀬市勤務の体制及び勤務形態一覧表シフト記号表（勤務時間帯)'!$C$5:$K$36,9,FALSE))</f>
        <v/>
      </c>
      <c r="AE53" s="144" t="str">
        <f>IF(AE52="","",VLOOKUP(AE52,'綾瀬市勤務の体制及び勤務形態一覧表シフト記号表（勤務時間帯)'!$C$5:$K$36,9,FALSE))</f>
        <v/>
      </c>
      <c r="AF53" s="145" t="str">
        <f>IF(AF52="","",VLOOKUP(AF52,'綾瀬市勤務の体制及び勤務形態一覧表シフト記号表（勤務時間帯)'!$C$5:$K$36,9,FALSE))</f>
        <v/>
      </c>
      <c r="AG53" s="143" t="str">
        <f>IF(AG52="","",VLOOKUP(AG52,'綾瀬市勤務の体制及び勤務形態一覧表シフト記号表（勤務時間帯)'!$C$5:$K$36,9,FALSE))</f>
        <v/>
      </c>
      <c r="AH53" s="144" t="str">
        <f>IF(AH52="","",VLOOKUP(AH52,'綾瀬市勤務の体制及び勤務形態一覧表シフト記号表（勤務時間帯)'!$C$5:$K$36,9,FALSE))</f>
        <v/>
      </c>
      <c r="AI53" s="144" t="str">
        <f>IF(AI52="","",VLOOKUP(AI52,'綾瀬市勤務の体制及び勤務形態一覧表シフト記号表（勤務時間帯)'!$C$5:$K$36,9,FALSE))</f>
        <v/>
      </c>
      <c r="AJ53" s="144" t="str">
        <f>IF(AJ52="","",VLOOKUP(AJ52,'綾瀬市勤務の体制及び勤務形態一覧表シフト記号表（勤務時間帯)'!$C$5:$K$36,9,FALSE))</f>
        <v/>
      </c>
      <c r="AK53" s="144" t="str">
        <f>IF(AK52="","",VLOOKUP(AK52,'綾瀬市勤務の体制及び勤務形態一覧表シフト記号表（勤務時間帯)'!$C$5:$K$36,9,FALSE))</f>
        <v/>
      </c>
      <c r="AL53" s="144" t="str">
        <f>IF(AL52="","",VLOOKUP(AL52,'綾瀬市勤務の体制及び勤務形態一覧表シフト記号表（勤務時間帯)'!$C$5:$K$36,9,FALSE))</f>
        <v/>
      </c>
      <c r="AM53" s="145" t="str">
        <f>IF(AM52="","",VLOOKUP(AM52,'綾瀬市勤務の体制及び勤務形態一覧表シフト記号表（勤務時間帯)'!$C$5:$K$36,9,FALSE))</f>
        <v/>
      </c>
      <c r="AN53" s="143" t="str">
        <f>IF(AN52="","",VLOOKUP(AN52,'綾瀬市勤務の体制及び勤務形態一覧表シフト記号表（勤務時間帯)'!$C$5:$K$36,9,FALSE))</f>
        <v/>
      </c>
      <c r="AO53" s="144" t="str">
        <f>IF(AO52="","",VLOOKUP(AO52,'綾瀬市勤務の体制及び勤務形態一覧表シフト記号表（勤務時間帯)'!$C$5:$K$36,9,FALSE))</f>
        <v/>
      </c>
      <c r="AP53" s="144" t="str">
        <f>IF(AP52="","",VLOOKUP(AP52,'綾瀬市勤務の体制及び勤務形態一覧表シフト記号表（勤務時間帯)'!$C$5:$K$36,9,FALSE))</f>
        <v/>
      </c>
      <c r="AQ53" s="144" t="str">
        <f>IF(AQ52="","",VLOOKUP(AQ52,'綾瀬市勤務の体制及び勤務形態一覧表シフト記号表（勤務時間帯)'!$C$5:$K$36,9,FALSE))</f>
        <v/>
      </c>
      <c r="AR53" s="144" t="str">
        <f>IF(AR52="","",VLOOKUP(AR52,'綾瀬市勤務の体制及び勤務形態一覧表シフト記号表（勤務時間帯)'!$C$5:$K$36,9,FALSE))</f>
        <v/>
      </c>
      <c r="AS53" s="144" t="str">
        <f>IF(AS52="","",VLOOKUP(AS52,'綾瀬市勤務の体制及び勤務形態一覧表シフト記号表（勤務時間帯)'!$C$5:$K$36,9,FALSE))</f>
        <v/>
      </c>
      <c r="AT53" s="145" t="str">
        <f>IF(AT52="","",VLOOKUP(AT52,'綾瀬市勤務の体制及び勤務形態一覧表シフト記号表（勤務時間帯)'!$C$5:$K$36,9,FALSE))</f>
        <v/>
      </c>
      <c r="AU53" s="143" t="str">
        <f>IF(AU52="","",VLOOKUP(AU52,'綾瀬市勤務の体制及び勤務形態一覧表シフト記号表（勤務時間帯)'!$C$5:$K$36,9,FALSE))</f>
        <v/>
      </c>
      <c r="AV53" s="144" t="str">
        <f>IF(AV52="","",VLOOKUP(AV52,'綾瀬市勤務の体制及び勤務形態一覧表シフト記号表（勤務時間帯)'!$C$5:$K$36,9,FALSE))</f>
        <v/>
      </c>
      <c r="AW53" s="145" t="str">
        <f>IF(AW52="","",VLOOKUP(AW52,'綾瀬市勤務の体制及び勤務形態一覧表シフト記号表（勤務時間帯)'!$C$5:$K$36,9,FALSE))</f>
        <v/>
      </c>
      <c r="AX53" s="1436">
        <f>IF($BB$3="４週",SUM(S53:AT53),IF($BB$3="歴月",SUM(S53:AW53),""))</f>
        <v>0</v>
      </c>
      <c r="AY53" s="1437"/>
      <c r="AZ53" s="1432" t="e">
        <f>IF($BB$3="４週",AX53/4,IF($BB$3="歴月",AX53/($BB$8/7),""))</f>
        <v>#VALUE!</v>
      </c>
      <c r="BA53" s="1433"/>
      <c r="BB53" s="1424"/>
      <c r="BC53" s="1425"/>
      <c r="BD53" s="1425"/>
      <c r="BE53" s="1425"/>
      <c r="BF53" s="1426"/>
    </row>
    <row r="54" spans="2:58" ht="20.25" customHeight="1">
      <c r="B54" s="1388"/>
      <c r="C54" s="1380"/>
      <c r="D54" s="1381"/>
      <c r="E54" s="1382"/>
      <c r="F54" s="121">
        <f>C52</f>
        <v>0</v>
      </c>
      <c r="G54" s="1407"/>
      <c r="H54" s="1399"/>
      <c r="I54" s="1397"/>
      <c r="J54" s="1397"/>
      <c r="K54" s="1398"/>
      <c r="L54" s="1414"/>
      <c r="M54" s="1415"/>
      <c r="N54" s="1415"/>
      <c r="O54" s="1416"/>
      <c r="P54" s="1260" t="s">
        <v>50</v>
      </c>
      <c r="Q54" s="1261"/>
      <c r="R54" s="1262"/>
      <c r="S54" s="140" t="str">
        <f>IF(S52="","",VLOOKUP(S52,'綾瀬市勤務の体制及び勤務形態一覧表シフト記号表（勤務時間帯)'!$C$5:$U$36,19,FALSE))</f>
        <v/>
      </c>
      <c r="T54" s="141" t="str">
        <f>IF(T52="","",VLOOKUP(T52,'綾瀬市勤務の体制及び勤務形態一覧表シフト記号表（勤務時間帯)'!$C$5:$U$36,19,FALSE))</f>
        <v/>
      </c>
      <c r="U54" s="141" t="str">
        <f>IF(U52="","",VLOOKUP(U52,'綾瀬市勤務の体制及び勤務形態一覧表シフト記号表（勤務時間帯)'!$C$5:$U$36,19,FALSE))</f>
        <v/>
      </c>
      <c r="V54" s="141" t="str">
        <f>IF(V52="","",VLOOKUP(V52,'綾瀬市勤務の体制及び勤務形態一覧表シフト記号表（勤務時間帯)'!$C$5:$U$36,19,FALSE))</f>
        <v/>
      </c>
      <c r="W54" s="141" t="str">
        <f>IF(W52="","",VLOOKUP(W52,'綾瀬市勤務の体制及び勤務形態一覧表シフト記号表（勤務時間帯)'!$C$5:$U$36,19,FALSE))</f>
        <v/>
      </c>
      <c r="X54" s="141" t="str">
        <f>IF(X52="","",VLOOKUP(X52,'綾瀬市勤務の体制及び勤務形態一覧表シフト記号表（勤務時間帯)'!$C$5:$U$36,19,FALSE))</f>
        <v/>
      </c>
      <c r="Y54" s="142" t="str">
        <f>IF(Y52="","",VLOOKUP(Y52,'綾瀬市勤務の体制及び勤務形態一覧表シフト記号表（勤務時間帯)'!$C$5:$U$36,19,FALSE))</f>
        <v/>
      </c>
      <c r="Z54" s="140" t="str">
        <f>IF(Z52="","",VLOOKUP(Z52,'綾瀬市勤務の体制及び勤務形態一覧表シフト記号表（勤務時間帯)'!$C$5:$U$36,19,FALSE))</f>
        <v/>
      </c>
      <c r="AA54" s="141" t="str">
        <f>IF(AA52="","",VLOOKUP(AA52,'綾瀬市勤務の体制及び勤務形態一覧表シフト記号表（勤務時間帯)'!$C$5:$U$36,19,FALSE))</f>
        <v/>
      </c>
      <c r="AB54" s="141" t="str">
        <f>IF(AB52="","",VLOOKUP(AB52,'綾瀬市勤務の体制及び勤務形態一覧表シフト記号表（勤務時間帯)'!$C$5:$U$36,19,FALSE))</f>
        <v/>
      </c>
      <c r="AC54" s="141" t="str">
        <f>IF(AC52="","",VLOOKUP(AC52,'綾瀬市勤務の体制及び勤務形態一覧表シフト記号表（勤務時間帯)'!$C$5:$U$36,19,FALSE))</f>
        <v/>
      </c>
      <c r="AD54" s="141" t="str">
        <f>IF(AD52="","",VLOOKUP(AD52,'綾瀬市勤務の体制及び勤務形態一覧表シフト記号表（勤務時間帯)'!$C$5:$U$36,19,FALSE))</f>
        <v/>
      </c>
      <c r="AE54" s="141" t="str">
        <f>IF(AE52="","",VLOOKUP(AE52,'綾瀬市勤務の体制及び勤務形態一覧表シフト記号表（勤務時間帯)'!$C$5:$U$36,19,FALSE))</f>
        <v/>
      </c>
      <c r="AF54" s="142" t="str">
        <f>IF(AF52="","",VLOOKUP(AF52,'綾瀬市勤務の体制及び勤務形態一覧表シフト記号表（勤務時間帯)'!$C$5:$U$36,19,FALSE))</f>
        <v/>
      </c>
      <c r="AG54" s="140" t="str">
        <f>IF(AG52="","",VLOOKUP(AG52,'綾瀬市勤務の体制及び勤務形態一覧表シフト記号表（勤務時間帯)'!$C$5:$U$36,19,FALSE))</f>
        <v/>
      </c>
      <c r="AH54" s="141" t="str">
        <f>IF(AH52="","",VLOOKUP(AH52,'綾瀬市勤務の体制及び勤務形態一覧表シフト記号表（勤務時間帯)'!$C$5:$U$36,19,FALSE))</f>
        <v/>
      </c>
      <c r="AI54" s="141" t="str">
        <f>IF(AI52="","",VLOOKUP(AI52,'綾瀬市勤務の体制及び勤務形態一覧表シフト記号表（勤務時間帯)'!$C$5:$U$36,19,FALSE))</f>
        <v/>
      </c>
      <c r="AJ54" s="141" t="str">
        <f>IF(AJ52="","",VLOOKUP(AJ52,'綾瀬市勤務の体制及び勤務形態一覧表シフト記号表（勤務時間帯)'!$C$5:$U$36,19,FALSE))</f>
        <v/>
      </c>
      <c r="AK54" s="141" t="str">
        <f>IF(AK52="","",VLOOKUP(AK52,'綾瀬市勤務の体制及び勤務形態一覧表シフト記号表（勤務時間帯)'!$C$5:$U$36,19,FALSE))</f>
        <v/>
      </c>
      <c r="AL54" s="141" t="str">
        <f>IF(AL52="","",VLOOKUP(AL52,'綾瀬市勤務の体制及び勤務形態一覧表シフト記号表（勤務時間帯)'!$C$5:$U$36,19,FALSE))</f>
        <v/>
      </c>
      <c r="AM54" s="142" t="str">
        <f>IF(AM52="","",VLOOKUP(AM52,'綾瀬市勤務の体制及び勤務形態一覧表シフト記号表（勤務時間帯)'!$C$5:$U$36,19,FALSE))</f>
        <v/>
      </c>
      <c r="AN54" s="140" t="str">
        <f>IF(AN52="","",VLOOKUP(AN52,'綾瀬市勤務の体制及び勤務形態一覧表シフト記号表（勤務時間帯)'!$C$5:$U$36,19,FALSE))</f>
        <v/>
      </c>
      <c r="AO54" s="141" t="str">
        <f>IF(AO52="","",VLOOKUP(AO52,'綾瀬市勤務の体制及び勤務形態一覧表シフト記号表（勤務時間帯)'!$C$5:$U$36,19,FALSE))</f>
        <v/>
      </c>
      <c r="AP54" s="141" t="str">
        <f>IF(AP52="","",VLOOKUP(AP52,'綾瀬市勤務の体制及び勤務形態一覧表シフト記号表（勤務時間帯)'!$C$5:$U$36,19,FALSE))</f>
        <v/>
      </c>
      <c r="AQ54" s="141" t="str">
        <f>IF(AQ52="","",VLOOKUP(AQ52,'綾瀬市勤務の体制及び勤務形態一覧表シフト記号表（勤務時間帯)'!$C$5:$U$36,19,FALSE))</f>
        <v/>
      </c>
      <c r="AR54" s="141" t="str">
        <f>IF(AR52="","",VLOOKUP(AR52,'綾瀬市勤務の体制及び勤務形態一覧表シフト記号表（勤務時間帯)'!$C$5:$U$36,19,FALSE))</f>
        <v/>
      </c>
      <c r="AS54" s="141" t="str">
        <f>IF(AS52="","",VLOOKUP(AS52,'綾瀬市勤務の体制及び勤務形態一覧表シフト記号表（勤務時間帯)'!$C$5:$U$36,19,FALSE))</f>
        <v/>
      </c>
      <c r="AT54" s="142" t="str">
        <f>IF(AT52="","",VLOOKUP(AT52,'綾瀬市勤務の体制及び勤務形態一覧表シフト記号表（勤務時間帯)'!$C$5:$U$36,19,FALSE))</f>
        <v/>
      </c>
      <c r="AU54" s="140" t="str">
        <f>IF(AU52="","",VLOOKUP(AU52,'綾瀬市勤務の体制及び勤務形態一覧表シフト記号表（勤務時間帯)'!$C$5:$U$36,19,FALSE))</f>
        <v/>
      </c>
      <c r="AV54" s="141" t="str">
        <f>IF(AV52="","",VLOOKUP(AV52,'綾瀬市勤務の体制及び勤務形態一覧表シフト記号表（勤務時間帯)'!$C$5:$U$36,19,FALSE))</f>
        <v/>
      </c>
      <c r="AW54" s="142" t="str">
        <f>IF(AW52="","",VLOOKUP(AW52,'綾瀬市勤務の体制及び勤務形態一覧表シフト記号表（勤務時間帯)'!$C$5:$U$36,19,FALSE))</f>
        <v/>
      </c>
      <c r="AX54" s="1430">
        <f>IF($BB$3="４週",SUM(S54:AT54),IF($BB$3="歴月",SUM(S54:AW54),""))</f>
        <v>0</v>
      </c>
      <c r="AY54" s="1431"/>
      <c r="AZ54" s="1432" t="e">
        <f>IF($BB$3="４週",AX54/4,IF($BB$3="歴月",AX54/($BB$8/7),""))</f>
        <v>#VALUE!</v>
      </c>
      <c r="BA54" s="1433"/>
      <c r="BB54" s="1427"/>
      <c r="BC54" s="1428"/>
      <c r="BD54" s="1428"/>
      <c r="BE54" s="1428"/>
      <c r="BF54" s="1429"/>
    </row>
    <row r="55" spans="2:58" ht="20.25" customHeight="1">
      <c r="B55" s="1386">
        <f t="shared" ref="B55" si="8">B52+1</f>
        <v>12</v>
      </c>
      <c r="C55" s="1368"/>
      <c r="D55" s="1369"/>
      <c r="E55" s="1370"/>
      <c r="F55" s="123"/>
      <c r="G55" s="1405"/>
      <c r="H55" s="1396"/>
      <c r="I55" s="1397"/>
      <c r="J55" s="1397"/>
      <c r="K55" s="1398"/>
      <c r="L55" s="1408"/>
      <c r="M55" s="1409"/>
      <c r="N55" s="1409"/>
      <c r="O55" s="1410"/>
      <c r="P55" s="1285" t="s">
        <v>49</v>
      </c>
      <c r="Q55" s="1286"/>
      <c r="R55" s="1287"/>
      <c r="S55" s="124"/>
      <c r="T55" s="125"/>
      <c r="U55" s="125"/>
      <c r="V55" s="125"/>
      <c r="W55" s="125"/>
      <c r="X55" s="125"/>
      <c r="Y55" s="126"/>
      <c r="Z55" s="124"/>
      <c r="AA55" s="125"/>
      <c r="AB55" s="125"/>
      <c r="AC55" s="125"/>
      <c r="AD55" s="125"/>
      <c r="AE55" s="125"/>
      <c r="AF55" s="126"/>
      <c r="AG55" s="124"/>
      <c r="AH55" s="125"/>
      <c r="AI55" s="125"/>
      <c r="AJ55" s="125"/>
      <c r="AK55" s="125"/>
      <c r="AL55" s="125"/>
      <c r="AM55" s="126"/>
      <c r="AN55" s="124"/>
      <c r="AO55" s="125"/>
      <c r="AP55" s="125"/>
      <c r="AQ55" s="125"/>
      <c r="AR55" s="125"/>
      <c r="AS55" s="125"/>
      <c r="AT55" s="126"/>
      <c r="AU55" s="124"/>
      <c r="AV55" s="125"/>
      <c r="AW55" s="126"/>
      <c r="AX55" s="1434"/>
      <c r="AY55" s="1435"/>
      <c r="AZ55" s="1438"/>
      <c r="BA55" s="1439"/>
      <c r="BB55" s="1421"/>
      <c r="BC55" s="1422"/>
      <c r="BD55" s="1422"/>
      <c r="BE55" s="1422"/>
      <c r="BF55" s="1423"/>
    </row>
    <row r="56" spans="2:58" ht="20.25" customHeight="1">
      <c r="B56" s="1387"/>
      <c r="C56" s="1371"/>
      <c r="D56" s="1372"/>
      <c r="E56" s="1373"/>
      <c r="F56" s="121"/>
      <c r="G56" s="1406"/>
      <c r="H56" s="1399"/>
      <c r="I56" s="1397"/>
      <c r="J56" s="1397"/>
      <c r="K56" s="1398"/>
      <c r="L56" s="1411"/>
      <c r="M56" s="1412"/>
      <c r="N56" s="1412"/>
      <c r="O56" s="1413"/>
      <c r="P56" s="1253" t="s">
        <v>15</v>
      </c>
      <c r="Q56" s="1254"/>
      <c r="R56" s="1255"/>
      <c r="S56" s="143" t="str">
        <f>IF(S55="","",VLOOKUP(S55,'綾瀬市勤務の体制及び勤務形態一覧表シフト記号表（勤務時間帯)'!$C$5:$K$36,9,FALSE))</f>
        <v/>
      </c>
      <c r="T56" s="144" t="str">
        <f>IF(T55="","",VLOOKUP(T55,'綾瀬市勤務の体制及び勤務形態一覧表シフト記号表（勤務時間帯)'!$C$5:$K$36,9,FALSE))</f>
        <v/>
      </c>
      <c r="U56" s="144" t="str">
        <f>IF(U55="","",VLOOKUP(U55,'綾瀬市勤務の体制及び勤務形態一覧表シフト記号表（勤務時間帯)'!$C$5:$K$36,9,FALSE))</f>
        <v/>
      </c>
      <c r="V56" s="144" t="str">
        <f>IF(V55="","",VLOOKUP(V55,'綾瀬市勤務の体制及び勤務形態一覧表シフト記号表（勤務時間帯)'!$C$5:$K$36,9,FALSE))</f>
        <v/>
      </c>
      <c r="W56" s="144" t="str">
        <f>IF(W55="","",VLOOKUP(W55,'綾瀬市勤務の体制及び勤務形態一覧表シフト記号表（勤務時間帯)'!$C$5:$K$36,9,FALSE))</f>
        <v/>
      </c>
      <c r="X56" s="144" t="str">
        <f>IF(X55="","",VLOOKUP(X55,'綾瀬市勤務の体制及び勤務形態一覧表シフト記号表（勤務時間帯)'!$C$5:$K$36,9,FALSE))</f>
        <v/>
      </c>
      <c r="Y56" s="145" t="str">
        <f>IF(Y55="","",VLOOKUP(Y55,'綾瀬市勤務の体制及び勤務形態一覧表シフト記号表（勤務時間帯)'!$C$5:$K$36,9,FALSE))</f>
        <v/>
      </c>
      <c r="Z56" s="143" t="str">
        <f>IF(Z55="","",VLOOKUP(Z55,'綾瀬市勤務の体制及び勤務形態一覧表シフト記号表（勤務時間帯)'!$C$5:$K$36,9,FALSE))</f>
        <v/>
      </c>
      <c r="AA56" s="144" t="str">
        <f>IF(AA55="","",VLOOKUP(AA55,'綾瀬市勤務の体制及び勤務形態一覧表シフト記号表（勤務時間帯)'!$C$5:$K$36,9,FALSE))</f>
        <v/>
      </c>
      <c r="AB56" s="144" t="str">
        <f>IF(AB55="","",VLOOKUP(AB55,'綾瀬市勤務の体制及び勤務形態一覧表シフト記号表（勤務時間帯)'!$C$5:$K$36,9,FALSE))</f>
        <v/>
      </c>
      <c r="AC56" s="144" t="str">
        <f>IF(AC55="","",VLOOKUP(AC55,'綾瀬市勤務の体制及び勤務形態一覧表シフト記号表（勤務時間帯)'!$C$5:$K$36,9,FALSE))</f>
        <v/>
      </c>
      <c r="AD56" s="144" t="str">
        <f>IF(AD55="","",VLOOKUP(AD55,'綾瀬市勤務の体制及び勤務形態一覧表シフト記号表（勤務時間帯)'!$C$5:$K$36,9,FALSE))</f>
        <v/>
      </c>
      <c r="AE56" s="144" t="str">
        <f>IF(AE55="","",VLOOKUP(AE55,'綾瀬市勤務の体制及び勤務形態一覧表シフト記号表（勤務時間帯)'!$C$5:$K$36,9,FALSE))</f>
        <v/>
      </c>
      <c r="AF56" s="145" t="str">
        <f>IF(AF55="","",VLOOKUP(AF55,'綾瀬市勤務の体制及び勤務形態一覧表シフト記号表（勤務時間帯)'!$C$5:$K$36,9,FALSE))</f>
        <v/>
      </c>
      <c r="AG56" s="143" t="str">
        <f>IF(AG55="","",VLOOKUP(AG55,'綾瀬市勤務の体制及び勤務形態一覧表シフト記号表（勤務時間帯)'!$C$5:$K$36,9,FALSE))</f>
        <v/>
      </c>
      <c r="AH56" s="144" t="str">
        <f>IF(AH55="","",VLOOKUP(AH55,'綾瀬市勤務の体制及び勤務形態一覧表シフト記号表（勤務時間帯)'!$C$5:$K$36,9,FALSE))</f>
        <v/>
      </c>
      <c r="AI56" s="144" t="str">
        <f>IF(AI55="","",VLOOKUP(AI55,'綾瀬市勤務の体制及び勤務形態一覧表シフト記号表（勤務時間帯)'!$C$5:$K$36,9,FALSE))</f>
        <v/>
      </c>
      <c r="AJ56" s="144" t="str">
        <f>IF(AJ55="","",VLOOKUP(AJ55,'綾瀬市勤務の体制及び勤務形態一覧表シフト記号表（勤務時間帯)'!$C$5:$K$36,9,FALSE))</f>
        <v/>
      </c>
      <c r="AK56" s="144" t="str">
        <f>IF(AK55="","",VLOOKUP(AK55,'綾瀬市勤務の体制及び勤務形態一覧表シフト記号表（勤務時間帯)'!$C$5:$K$36,9,FALSE))</f>
        <v/>
      </c>
      <c r="AL56" s="144" t="str">
        <f>IF(AL55="","",VLOOKUP(AL55,'綾瀬市勤務の体制及び勤務形態一覧表シフト記号表（勤務時間帯)'!$C$5:$K$36,9,FALSE))</f>
        <v/>
      </c>
      <c r="AM56" s="145" t="str">
        <f>IF(AM55="","",VLOOKUP(AM55,'綾瀬市勤務の体制及び勤務形態一覧表シフト記号表（勤務時間帯)'!$C$5:$K$36,9,FALSE))</f>
        <v/>
      </c>
      <c r="AN56" s="143" t="str">
        <f>IF(AN55="","",VLOOKUP(AN55,'綾瀬市勤務の体制及び勤務形態一覧表シフト記号表（勤務時間帯)'!$C$5:$K$36,9,FALSE))</f>
        <v/>
      </c>
      <c r="AO56" s="144" t="str">
        <f>IF(AO55="","",VLOOKUP(AO55,'綾瀬市勤務の体制及び勤務形態一覧表シフト記号表（勤務時間帯)'!$C$5:$K$36,9,FALSE))</f>
        <v/>
      </c>
      <c r="AP56" s="144" t="str">
        <f>IF(AP55="","",VLOOKUP(AP55,'綾瀬市勤務の体制及び勤務形態一覧表シフト記号表（勤務時間帯)'!$C$5:$K$36,9,FALSE))</f>
        <v/>
      </c>
      <c r="AQ56" s="144" t="str">
        <f>IF(AQ55="","",VLOOKUP(AQ55,'綾瀬市勤務の体制及び勤務形態一覧表シフト記号表（勤務時間帯)'!$C$5:$K$36,9,FALSE))</f>
        <v/>
      </c>
      <c r="AR56" s="144" t="str">
        <f>IF(AR55="","",VLOOKUP(AR55,'綾瀬市勤務の体制及び勤務形態一覧表シフト記号表（勤務時間帯)'!$C$5:$K$36,9,FALSE))</f>
        <v/>
      </c>
      <c r="AS56" s="144" t="str">
        <f>IF(AS55="","",VLOOKUP(AS55,'綾瀬市勤務の体制及び勤務形態一覧表シフト記号表（勤務時間帯)'!$C$5:$K$36,9,FALSE))</f>
        <v/>
      </c>
      <c r="AT56" s="145" t="str">
        <f>IF(AT55="","",VLOOKUP(AT55,'綾瀬市勤務の体制及び勤務形態一覧表シフト記号表（勤務時間帯)'!$C$5:$K$36,9,FALSE))</f>
        <v/>
      </c>
      <c r="AU56" s="143" t="str">
        <f>IF(AU55="","",VLOOKUP(AU55,'綾瀬市勤務の体制及び勤務形態一覧表シフト記号表（勤務時間帯)'!$C$5:$K$36,9,FALSE))</f>
        <v/>
      </c>
      <c r="AV56" s="144" t="str">
        <f>IF(AV55="","",VLOOKUP(AV55,'綾瀬市勤務の体制及び勤務形態一覧表シフト記号表（勤務時間帯)'!$C$5:$K$36,9,FALSE))</f>
        <v/>
      </c>
      <c r="AW56" s="145" t="str">
        <f>IF(AW55="","",VLOOKUP(AW55,'綾瀬市勤務の体制及び勤務形態一覧表シフト記号表（勤務時間帯)'!$C$5:$K$36,9,FALSE))</f>
        <v/>
      </c>
      <c r="AX56" s="1436">
        <f>IF($BB$3="４週",SUM(S56:AT56),IF($BB$3="歴月",SUM(S56:AW56),""))</f>
        <v>0</v>
      </c>
      <c r="AY56" s="1437"/>
      <c r="AZ56" s="1432" t="e">
        <f>IF($BB$3="４週",AX56/4,IF($BB$3="歴月",AX56/($BB$8/7),""))</f>
        <v>#VALUE!</v>
      </c>
      <c r="BA56" s="1433"/>
      <c r="BB56" s="1424"/>
      <c r="BC56" s="1425"/>
      <c r="BD56" s="1425"/>
      <c r="BE56" s="1425"/>
      <c r="BF56" s="1426"/>
    </row>
    <row r="57" spans="2:58" ht="20.25" customHeight="1">
      <c r="B57" s="1388"/>
      <c r="C57" s="1380"/>
      <c r="D57" s="1381"/>
      <c r="E57" s="1382"/>
      <c r="F57" s="121">
        <f>C55</f>
        <v>0</v>
      </c>
      <c r="G57" s="1407"/>
      <c r="H57" s="1399"/>
      <c r="I57" s="1397"/>
      <c r="J57" s="1397"/>
      <c r="K57" s="1398"/>
      <c r="L57" s="1414"/>
      <c r="M57" s="1415"/>
      <c r="N57" s="1415"/>
      <c r="O57" s="1416"/>
      <c r="P57" s="1260" t="s">
        <v>50</v>
      </c>
      <c r="Q57" s="1261"/>
      <c r="R57" s="1262"/>
      <c r="S57" s="140" t="str">
        <f>IF(S55="","",VLOOKUP(S55,'綾瀬市勤務の体制及び勤務形態一覧表シフト記号表（勤務時間帯)'!$C$5:$U$36,19,FALSE))</f>
        <v/>
      </c>
      <c r="T57" s="141" t="str">
        <f>IF(T55="","",VLOOKUP(T55,'綾瀬市勤務の体制及び勤務形態一覧表シフト記号表（勤務時間帯)'!$C$5:$U$36,19,FALSE))</f>
        <v/>
      </c>
      <c r="U57" s="141" t="str">
        <f>IF(U55="","",VLOOKUP(U55,'綾瀬市勤務の体制及び勤務形態一覧表シフト記号表（勤務時間帯)'!$C$5:$U$36,19,FALSE))</f>
        <v/>
      </c>
      <c r="V57" s="141" t="str">
        <f>IF(V55="","",VLOOKUP(V55,'綾瀬市勤務の体制及び勤務形態一覧表シフト記号表（勤務時間帯)'!$C$5:$U$36,19,FALSE))</f>
        <v/>
      </c>
      <c r="W57" s="141" t="str">
        <f>IF(W55="","",VLOOKUP(W55,'綾瀬市勤務の体制及び勤務形態一覧表シフト記号表（勤務時間帯)'!$C$5:$U$36,19,FALSE))</f>
        <v/>
      </c>
      <c r="X57" s="141" t="str">
        <f>IF(X55="","",VLOOKUP(X55,'綾瀬市勤務の体制及び勤務形態一覧表シフト記号表（勤務時間帯)'!$C$5:$U$36,19,FALSE))</f>
        <v/>
      </c>
      <c r="Y57" s="142" t="str">
        <f>IF(Y55="","",VLOOKUP(Y55,'綾瀬市勤務の体制及び勤務形態一覧表シフト記号表（勤務時間帯)'!$C$5:$U$36,19,FALSE))</f>
        <v/>
      </c>
      <c r="Z57" s="140" t="str">
        <f>IF(Z55="","",VLOOKUP(Z55,'綾瀬市勤務の体制及び勤務形態一覧表シフト記号表（勤務時間帯)'!$C$5:$U$36,19,FALSE))</f>
        <v/>
      </c>
      <c r="AA57" s="141" t="str">
        <f>IF(AA55="","",VLOOKUP(AA55,'綾瀬市勤務の体制及び勤務形態一覧表シフト記号表（勤務時間帯)'!$C$5:$U$36,19,FALSE))</f>
        <v/>
      </c>
      <c r="AB57" s="141" t="str">
        <f>IF(AB55="","",VLOOKUP(AB55,'綾瀬市勤務の体制及び勤務形態一覧表シフト記号表（勤務時間帯)'!$C$5:$U$36,19,FALSE))</f>
        <v/>
      </c>
      <c r="AC57" s="141" t="str">
        <f>IF(AC55="","",VLOOKUP(AC55,'綾瀬市勤務の体制及び勤務形態一覧表シフト記号表（勤務時間帯)'!$C$5:$U$36,19,FALSE))</f>
        <v/>
      </c>
      <c r="AD57" s="141" t="str">
        <f>IF(AD55="","",VLOOKUP(AD55,'綾瀬市勤務の体制及び勤務形態一覧表シフト記号表（勤務時間帯)'!$C$5:$U$36,19,FALSE))</f>
        <v/>
      </c>
      <c r="AE57" s="141" t="str">
        <f>IF(AE55="","",VLOOKUP(AE55,'綾瀬市勤務の体制及び勤務形態一覧表シフト記号表（勤務時間帯)'!$C$5:$U$36,19,FALSE))</f>
        <v/>
      </c>
      <c r="AF57" s="142" t="str">
        <f>IF(AF55="","",VLOOKUP(AF55,'綾瀬市勤務の体制及び勤務形態一覧表シフト記号表（勤務時間帯)'!$C$5:$U$36,19,FALSE))</f>
        <v/>
      </c>
      <c r="AG57" s="140" t="str">
        <f>IF(AG55="","",VLOOKUP(AG55,'綾瀬市勤務の体制及び勤務形態一覧表シフト記号表（勤務時間帯)'!$C$5:$U$36,19,FALSE))</f>
        <v/>
      </c>
      <c r="AH57" s="141" t="str">
        <f>IF(AH55="","",VLOOKUP(AH55,'綾瀬市勤務の体制及び勤務形態一覧表シフト記号表（勤務時間帯)'!$C$5:$U$36,19,FALSE))</f>
        <v/>
      </c>
      <c r="AI57" s="141" t="str">
        <f>IF(AI55="","",VLOOKUP(AI55,'綾瀬市勤務の体制及び勤務形態一覧表シフト記号表（勤務時間帯)'!$C$5:$U$36,19,FALSE))</f>
        <v/>
      </c>
      <c r="AJ57" s="141" t="str">
        <f>IF(AJ55="","",VLOOKUP(AJ55,'綾瀬市勤務の体制及び勤務形態一覧表シフト記号表（勤務時間帯)'!$C$5:$U$36,19,FALSE))</f>
        <v/>
      </c>
      <c r="AK57" s="141" t="str">
        <f>IF(AK55="","",VLOOKUP(AK55,'綾瀬市勤務の体制及び勤務形態一覧表シフト記号表（勤務時間帯)'!$C$5:$U$36,19,FALSE))</f>
        <v/>
      </c>
      <c r="AL57" s="141" t="str">
        <f>IF(AL55="","",VLOOKUP(AL55,'綾瀬市勤務の体制及び勤務形態一覧表シフト記号表（勤務時間帯)'!$C$5:$U$36,19,FALSE))</f>
        <v/>
      </c>
      <c r="AM57" s="142" t="str">
        <f>IF(AM55="","",VLOOKUP(AM55,'綾瀬市勤務の体制及び勤務形態一覧表シフト記号表（勤務時間帯)'!$C$5:$U$36,19,FALSE))</f>
        <v/>
      </c>
      <c r="AN57" s="140" t="str">
        <f>IF(AN55="","",VLOOKUP(AN55,'綾瀬市勤務の体制及び勤務形態一覧表シフト記号表（勤務時間帯)'!$C$5:$U$36,19,FALSE))</f>
        <v/>
      </c>
      <c r="AO57" s="141" t="str">
        <f>IF(AO55="","",VLOOKUP(AO55,'綾瀬市勤務の体制及び勤務形態一覧表シフト記号表（勤務時間帯)'!$C$5:$U$36,19,FALSE))</f>
        <v/>
      </c>
      <c r="AP57" s="141" t="str">
        <f>IF(AP55="","",VLOOKUP(AP55,'綾瀬市勤務の体制及び勤務形態一覧表シフト記号表（勤務時間帯)'!$C$5:$U$36,19,FALSE))</f>
        <v/>
      </c>
      <c r="AQ57" s="141" t="str">
        <f>IF(AQ55="","",VLOOKUP(AQ55,'綾瀬市勤務の体制及び勤務形態一覧表シフト記号表（勤務時間帯)'!$C$5:$U$36,19,FALSE))</f>
        <v/>
      </c>
      <c r="AR57" s="141" t="str">
        <f>IF(AR55="","",VLOOKUP(AR55,'綾瀬市勤務の体制及び勤務形態一覧表シフト記号表（勤務時間帯)'!$C$5:$U$36,19,FALSE))</f>
        <v/>
      </c>
      <c r="AS57" s="141" t="str">
        <f>IF(AS55="","",VLOOKUP(AS55,'綾瀬市勤務の体制及び勤務形態一覧表シフト記号表（勤務時間帯)'!$C$5:$U$36,19,FALSE))</f>
        <v/>
      </c>
      <c r="AT57" s="142" t="str">
        <f>IF(AT55="","",VLOOKUP(AT55,'綾瀬市勤務の体制及び勤務形態一覧表シフト記号表（勤務時間帯)'!$C$5:$U$36,19,FALSE))</f>
        <v/>
      </c>
      <c r="AU57" s="140" t="str">
        <f>IF(AU55="","",VLOOKUP(AU55,'綾瀬市勤務の体制及び勤務形態一覧表シフト記号表（勤務時間帯)'!$C$5:$U$36,19,FALSE))</f>
        <v/>
      </c>
      <c r="AV57" s="141" t="str">
        <f>IF(AV55="","",VLOOKUP(AV55,'綾瀬市勤務の体制及び勤務形態一覧表シフト記号表（勤務時間帯)'!$C$5:$U$36,19,FALSE))</f>
        <v/>
      </c>
      <c r="AW57" s="142" t="str">
        <f>IF(AW55="","",VLOOKUP(AW55,'綾瀬市勤務の体制及び勤務形態一覧表シフト記号表（勤務時間帯)'!$C$5:$U$36,19,FALSE))</f>
        <v/>
      </c>
      <c r="AX57" s="1430">
        <f>IF($BB$3="４週",SUM(S57:AT57),IF($BB$3="歴月",SUM(S57:AW57),""))</f>
        <v>0</v>
      </c>
      <c r="AY57" s="1431"/>
      <c r="AZ57" s="1432" t="e">
        <f>IF($BB$3="４週",AX57/4,IF($BB$3="歴月",AX57/($BB$8/7),""))</f>
        <v>#VALUE!</v>
      </c>
      <c r="BA57" s="1433"/>
      <c r="BB57" s="1427"/>
      <c r="BC57" s="1428"/>
      <c r="BD57" s="1428"/>
      <c r="BE57" s="1428"/>
      <c r="BF57" s="1429"/>
    </row>
    <row r="58" spans="2:58" ht="20.25" customHeight="1">
      <c r="B58" s="1386">
        <f t="shared" ref="B58" si="9">B55+1</f>
        <v>13</v>
      </c>
      <c r="C58" s="1368"/>
      <c r="D58" s="1369"/>
      <c r="E58" s="1370"/>
      <c r="F58" s="123"/>
      <c r="G58" s="1405"/>
      <c r="H58" s="1505"/>
      <c r="I58" s="1506"/>
      <c r="J58" s="1506"/>
      <c r="K58" s="1507"/>
      <c r="L58" s="1408"/>
      <c r="M58" s="1409"/>
      <c r="N58" s="1409"/>
      <c r="O58" s="1410"/>
      <c r="P58" s="1285" t="s">
        <v>49</v>
      </c>
      <c r="Q58" s="1286"/>
      <c r="R58" s="1287"/>
      <c r="S58" s="124"/>
      <c r="T58" s="125"/>
      <c r="U58" s="125"/>
      <c r="V58" s="125"/>
      <c r="W58" s="125"/>
      <c r="X58" s="125"/>
      <c r="Y58" s="126"/>
      <c r="Z58" s="124"/>
      <c r="AA58" s="125"/>
      <c r="AB58" s="125"/>
      <c r="AC58" s="125"/>
      <c r="AD58" s="125"/>
      <c r="AE58" s="125"/>
      <c r="AF58" s="126"/>
      <c r="AG58" s="124"/>
      <c r="AH58" s="125"/>
      <c r="AI58" s="125"/>
      <c r="AJ58" s="125"/>
      <c r="AK58" s="125"/>
      <c r="AL58" s="125"/>
      <c r="AM58" s="126"/>
      <c r="AN58" s="124"/>
      <c r="AO58" s="125"/>
      <c r="AP58" s="125"/>
      <c r="AQ58" s="125"/>
      <c r="AR58" s="125"/>
      <c r="AS58" s="125"/>
      <c r="AT58" s="126"/>
      <c r="AU58" s="124"/>
      <c r="AV58" s="125"/>
      <c r="AW58" s="126"/>
      <c r="AX58" s="1434"/>
      <c r="AY58" s="1435"/>
      <c r="AZ58" s="1438"/>
      <c r="BA58" s="1439"/>
      <c r="BB58" s="1421"/>
      <c r="BC58" s="1422"/>
      <c r="BD58" s="1422"/>
      <c r="BE58" s="1422"/>
      <c r="BF58" s="1423"/>
    </row>
    <row r="59" spans="2:58" ht="20.25" customHeight="1">
      <c r="B59" s="1387"/>
      <c r="C59" s="1371"/>
      <c r="D59" s="1372"/>
      <c r="E59" s="1373"/>
      <c r="F59" s="121"/>
      <c r="G59" s="1503"/>
      <c r="H59" s="1508"/>
      <c r="I59" s="1509"/>
      <c r="J59" s="1509"/>
      <c r="K59" s="1510"/>
      <c r="L59" s="1411"/>
      <c r="M59" s="1412"/>
      <c r="N59" s="1412"/>
      <c r="O59" s="1413"/>
      <c r="P59" s="1253" t="s">
        <v>15</v>
      </c>
      <c r="Q59" s="1254"/>
      <c r="R59" s="1255"/>
      <c r="S59" s="143" t="str">
        <f>IF(S58="","",VLOOKUP(S58,'綾瀬市勤務の体制及び勤務形態一覧表シフト記号表（勤務時間帯)'!$C$5:$K$36,9,FALSE))</f>
        <v/>
      </c>
      <c r="T59" s="144" t="str">
        <f>IF(T58="","",VLOOKUP(T58,'綾瀬市勤務の体制及び勤務形態一覧表シフト記号表（勤務時間帯)'!$C$5:$K$36,9,FALSE))</f>
        <v/>
      </c>
      <c r="U59" s="144" t="str">
        <f>IF(U58="","",VLOOKUP(U58,'綾瀬市勤務の体制及び勤務形態一覧表シフト記号表（勤務時間帯)'!$C$5:$K$36,9,FALSE))</f>
        <v/>
      </c>
      <c r="V59" s="144" t="str">
        <f>IF(V58="","",VLOOKUP(V58,'綾瀬市勤務の体制及び勤務形態一覧表シフト記号表（勤務時間帯)'!$C$5:$K$36,9,FALSE))</f>
        <v/>
      </c>
      <c r="W59" s="144" t="str">
        <f>IF(W58="","",VLOOKUP(W58,'綾瀬市勤務の体制及び勤務形態一覧表シフト記号表（勤務時間帯)'!$C$5:$K$36,9,FALSE))</f>
        <v/>
      </c>
      <c r="X59" s="144" t="str">
        <f>IF(X58="","",VLOOKUP(X58,'綾瀬市勤務の体制及び勤務形態一覧表シフト記号表（勤務時間帯)'!$C$5:$K$36,9,FALSE))</f>
        <v/>
      </c>
      <c r="Y59" s="145" t="str">
        <f>IF(Y58="","",VLOOKUP(Y58,'綾瀬市勤務の体制及び勤務形態一覧表シフト記号表（勤務時間帯)'!$C$5:$K$36,9,FALSE))</f>
        <v/>
      </c>
      <c r="Z59" s="143" t="str">
        <f>IF(Z58="","",VLOOKUP(Z58,'綾瀬市勤務の体制及び勤務形態一覧表シフト記号表（勤務時間帯)'!$C$5:$K$36,9,FALSE))</f>
        <v/>
      </c>
      <c r="AA59" s="144" t="str">
        <f>IF(AA58="","",VLOOKUP(AA58,'綾瀬市勤務の体制及び勤務形態一覧表シフト記号表（勤務時間帯)'!$C$5:$K$36,9,FALSE))</f>
        <v/>
      </c>
      <c r="AB59" s="144" t="str">
        <f>IF(AB58="","",VLOOKUP(AB58,'綾瀬市勤務の体制及び勤務形態一覧表シフト記号表（勤務時間帯)'!$C$5:$K$36,9,FALSE))</f>
        <v/>
      </c>
      <c r="AC59" s="144" t="str">
        <f>IF(AC58="","",VLOOKUP(AC58,'綾瀬市勤務の体制及び勤務形態一覧表シフト記号表（勤務時間帯)'!$C$5:$K$36,9,FALSE))</f>
        <v/>
      </c>
      <c r="AD59" s="144" t="str">
        <f>IF(AD58="","",VLOOKUP(AD58,'綾瀬市勤務の体制及び勤務形態一覧表シフト記号表（勤務時間帯)'!$C$5:$K$36,9,FALSE))</f>
        <v/>
      </c>
      <c r="AE59" s="144" t="str">
        <f>IF(AE58="","",VLOOKUP(AE58,'綾瀬市勤務の体制及び勤務形態一覧表シフト記号表（勤務時間帯)'!$C$5:$K$36,9,FALSE))</f>
        <v/>
      </c>
      <c r="AF59" s="145" t="str">
        <f>IF(AF58="","",VLOOKUP(AF58,'綾瀬市勤務の体制及び勤務形態一覧表シフト記号表（勤務時間帯)'!$C$5:$K$36,9,FALSE))</f>
        <v/>
      </c>
      <c r="AG59" s="143" t="str">
        <f>IF(AG58="","",VLOOKUP(AG58,'綾瀬市勤務の体制及び勤務形態一覧表シフト記号表（勤務時間帯)'!$C$5:$K$36,9,FALSE))</f>
        <v/>
      </c>
      <c r="AH59" s="144" t="str">
        <f>IF(AH58="","",VLOOKUP(AH58,'綾瀬市勤務の体制及び勤務形態一覧表シフト記号表（勤務時間帯)'!$C$5:$K$36,9,FALSE))</f>
        <v/>
      </c>
      <c r="AI59" s="144" t="str">
        <f>IF(AI58="","",VLOOKUP(AI58,'綾瀬市勤務の体制及び勤務形態一覧表シフト記号表（勤務時間帯)'!$C$5:$K$36,9,FALSE))</f>
        <v/>
      </c>
      <c r="AJ59" s="144" t="str">
        <f>IF(AJ58="","",VLOOKUP(AJ58,'綾瀬市勤務の体制及び勤務形態一覧表シフト記号表（勤務時間帯)'!$C$5:$K$36,9,FALSE))</f>
        <v/>
      </c>
      <c r="AK59" s="144" t="str">
        <f>IF(AK58="","",VLOOKUP(AK58,'綾瀬市勤務の体制及び勤務形態一覧表シフト記号表（勤務時間帯)'!$C$5:$K$36,9,FALSE))</f>
        <v/>
      </c>
      <c r="AL59" s="144" t="str">
        <f>IF(AL58="","",VLOOKUP(AL58,'綾瀬市勤務の体制及び勤務形態一覧表シフト記号表（勤務時間帯)'!$C$5:$K$36,9,FALSE))</f>
        <v/>
      </c>
      <c r="AM59" s="145" t="str">
        <f>IF(AM58="","",VLOOKUP(AM58,'綾瀬市勤務の体制及び勤務形態一覧表シフト記号表（勤務時間帯)'!$C$5:$K$36,9,FALSE))</f>
        <v/>
      </c>
      <c r="AN59" s="143" t="str">
        <f>IF(AN58="","",VLOOKUP(AN58,'綾瀬市勤務の体制及び勤務形態一覧表シフト記号表（勤務時間帯)'!$C$5:$K$36,9,FALSE))</f>
        <v/>
      </c>
      <c r="AO59" s="144" t="str">
        <f>IF(AO58="","",VLOOKUP(AO58,'綾瀬市勤務の体制及び勤務形態一覧表シフト記号表（勤務時間帯)'!$C$5:$K$36,9,FALSE))</f>
        <v/>
      </c>
      <c r="AP59" s="144" t="str">
        <f>IF(AP58="","",VLOOKUP(AP58,'綾瀬市勤務の体制及び勤務形態一覧表シフト記号表（勤務時間帯)'!$C$5:$K$36,9,FALSE))</f>
        <v/>
      </c>
      <c r="AQ59" s="144" t="str">
        <f>IF(AQ58="","",VLOOKUP(AQ58,'綾瀬市勤務の体制及び勤務形態一覧表シフト記号表（勤務時間帯)'!$C$5:$K$36,9,FALSE))</f>
        <v/>
      </c>
      <c r="AR59" s="144" t="str">
        <f>IF(AR58="","",VLOOKUP(AR58,'綾瀬市勤務の体制及び勤務形態一覧表シフト記号表（勤務時間帯)'!$C$5:$K$36,9,FALSE))</f>
        <v/>
      </c>
      <c r="AS59" s="144" t="str">
        <f>IF(AS58="","",VLOOKUP(AS58,'綾瀬市勤務の体制及び勤務形態一覧表シフト記号表（勤務時間帯)'!$C$5:$K$36,9,FALSE))</f>
        <v/>
      </c>
      <c r="AT59" s="145" t="str">
        <f>IF(AT58="","",VLOOKUP(AT58,'綾瀬市勤務の体制及び勤務形態一覧表シフト記号表（勤務時間帯)'!$C$5:$K$36,9,FALSE))</f>
        <v/>
      </c>
      <c r="AU59" s="143" t="str">
        <f>IF(AU58="","",VLOOKUP(AU58,'綾瀬市勤務の体制及び勤務形態一覧表シフト記号表（勤務時間帯)'!$C$5:$K$36,9,FALSE))</f>
        <v/>
      </c>
      <c r="AV59" s="144" t="str">
        <f>IF(AV58="","",VLOOKUP(AV58,'綾瀬市勤務の体制及び勤務形態一覧表シフト記号表（勤務時間帯)'!$C$5:$K$36,9,FALSE))</f>
        <v/>
      </c>
      <c r="AW59" s="145" t="str">
        <f>IF(AW58="","",VLOOKUP(AW58,'綾瀬市勤務の体制及び勤務形態一覧表シフト記号表（勤務時間帯)'!$C$5:$K$36,9,FALSE))</f>
        <v/>
      </c>
      <c r="AX59" s="1436">
        <f>IF($BB$3="４週",SUM(S59:AT59),IF($BB$3="歴月",SUM(S59:AW59),""))</f>
        <v>0</v>
      </c>
      <c r="AY59" s="1437"/>
      <c r="AZ59" s="1432" t="e">
        <f>IF($BB$3="４週",AX59/4,IF($BB$3="歴月",AX59/($BB$8/7),""))</f>
        <v>#VALUE!</v>
      </c>
      <c r="BA59" s="1433"/>
      <c r="BB59" s="1424"/>
      <c r="BC59" s="1425"/>
      <c r="BD59" s="1425"/>
      <c r="BE59" s="1425"/>
      <c r="BF59" s="1426"/>
    </row>
    <row r="60" spans="2:58" ht="20.25" customHeight="1">
      <c r="B60" s="1388"/>
      <c r="C60" s="1380"/>
      <c r="D60" s="1381"/>
      <c r="E60" s="1382"/>
      <c r="F60" s="121">
        <f>C58</f>
        <v>0</v>
      </c>
      <c r="G60" s="1504"/>
      <c r="H60" s="1511"/>
      <c r="I60" s="1512"/>
      <c r="J60" s="1512"/>
      <c r="K60" s="1513"/>
      <c r="L60" s="1414"/>
      <c r="M60" s="1415"/>
      <c r="N60" s="1415"/>
      <c r="O60" s="1416"/>
      <c r="P60" s="1260" t="s">
        <v>50</v>
      </c>
      <c r="Q60" s="1261"/>
      <c r="R60" s="1262"/>
      <c r="S60" s="140" t="str">
        <f>IF(S58="","",VLOOKUP(S58,'綾瀬市勤務の体制及び勤務形態一覧表シフト記号表（勤務時間帯)'!$C$5:$U$36,19,FALSE))</f>
        <v/>
      </c>
      <c r="T60" s="141" t="str">
        <f>IF(T58="","",VLOOKUP(T58,'綾瀬市勤務の体制及び勤務形態一覧表シフト記号表（勤務時間帯)'!$C$5:$U$36,19,FALSE))</f>
        <v/>
      </c>
      <c r="U60" s="141" t="str">
        <f>IF(U58="","",VLOOKUP(U58,'綾瀬市勤務の体制及び勤務形態一覧表シフト記号表（勤務時間帯)'!$C$5:$U$36,19,FALSE))</f>
        <v/>
      </c>
      <c r="V60" s="141" t="str">
        <f>IF(V58="","",VLOOKUP(V58,'綾瀬市勤務の体制及び勤務形態一覧表シフト記号表（勤務時間帯)'!$C$5:$U$36,19,FALSE))</f>
        <v/>
      </c>
      <c r="W60" s="141" t="str">
        <f>IF(W58="","",VLOOKUP(W58,'綾瀬市勤務の体制及び勤務形態一覧表シフト記号表（勤務時間帯)'!$C$5:$U$36,19,FALSE))</f>
        <v/>
      </c>
      <c r="X60" s="141" t="str">
        <f>IF(X58="","",VLOOKUP(X58,'綾瀬市勤務の体制及び勤務形態一覧表シフト記号表（勤務時間帯)'!$C$5:$U$36,19,FALSE))</f>
        <v/>
      </c>
      <c r="Y60" s="142" t="str">
        <f>IF(Y58="","",VLOOKUP(Y58,'綾瀬市勤務の体制及び勤務形態一覧表シフト記号表（勤務時間帯)'!$C$5:$U$36,19,FALSE))</f>
        <v/>
      </c>
      <c r="Z60" s="140" t="str">
        <f>IF(Z58="","",VLOOKUP(Z58,'綾瀬市勤務の体制及び勤務形態一覧表シフト記号表（勤務時間帯)'!$C$5:$U$36,19,FALSE))</f>
        <v/>
      </c>
      <c r="AA60" s="141" t="str">
        <f>IF(AA58="","",VLOOKUP(AA58,'綾瀬市勤務の体制及び勤務形態一覧表シフト記号表（勤務時間帯)'!$C$5:$U$36,19,FALSE))</f>
        <v/>
      </c>
      <c r="AB60" s="141" t="str">
        <f>IF(AB58="","",VLOOKUP(AB58,'綾瀬市勤務の体制及び勤務形態一覧表シフト記号表（勤務時間帯)'!$C$5:$U$36,19,FALSE))</f>
        <v/>
      </c>
      <c r="AC60" s="141" t="str">
        <f>IF(AC58="","",VLOOKUP(AC58,'綾瀬市勤務の体制及び勤務形態一覧表シフト記号表（勤務時間帯)'!$C$5:$U$36,19,FALSE))</f>
        <v/>
      </c>
      <c r="AD60" s="141" t="str">
        <f>IF(AD58="","",VLOOKUP(AD58,'綾瀬市勤務の体制及び勤務形態一覧表シフト記号表（勤務時間帯)'!$C$5:$U$36,19,FALSE))</f>
        <v/>
      </c>
      <c r="AE60" s="141" t="str">
        <f>IF(AE58="","",VLOOKUP(AE58,'綾瀬市勤務の体制及び勤務形態一覧表シフト記号表（勤務時間帯)'!$C$5:$U$36,19,FALSE))</f>
        <v/>
      </c>
      <c r="AF60" s="142" t="str">
        <f>IF(AF58="","",VLOOKUP(AF58,'綾瀬市勤務の体制及び勤務形態一覧表シフト記号表（勤務時間帯)'!$C$5:$U$36,19,FALSE))</f>
        <v/>
      </c>
      <c r="AG60" s="140" t="str">
        <f>IF(AG58="","",VLOOKUP(AG58,'綾瀬市勤務の体制及び勤務形態一覧表シフト記号表（勤務時間帯)'!$C$5:$U$36,19,FALSE))</f>
        <v/>
      </c>
      <c r="AH60" s="141" t="str">
        <f>IF(AH58="","",VLOOKUP(AH58,'綾瀬市勤務の体制及び勤務形態一覧表シフト記号表（勤務時間帯)'!$C$5:$U$36,19,FALSE))</f>
        <v/>
      </c>
      <c r="AI60" s="141" t="str">
        <f>IF(AI58="","",VLOOKUP(AI58,'綾瀬市勤務の体制及び勤務形態一覧表シフト記号表（勤務時間帯)'!$C$5:$U$36,19,FALSE))</f>
        <v/>
      </c>
      <c r="AJ60" s="141" t="str">
        <f>IF(AJ58="","",VLOOKUP(AJ58,'綾瀬市勤務の体制及び勤務形態一覧表シフト記号表（勤務時間帯)'!$C$5:$U$36,19,FALSE))</f>
        <v/>
      </c>
      <c r="AK60" s="141" t="str">
        <f>IF(AK58="","",VLOOKUP(AK58,'綾瀬市勤務の体制及び勤務形態一覧表シフト記号表（勤務時間帯)'!$C$5:$U$36,19,FALSE))</f>
        <v/>
      </c>
      <c r="AL60" s="141" t="str">
        <f>IF(AL58="","",VLOOKUP(AL58,'綾瀬市勤務の体制及び勤務形態一覧表シフト記号表（勤務時間帯)'!$C$5:$U$36,19,FALSE))</f>
        <v/>
      </c>
      <c r="AM60" s="142" t="str">
        <f>IF(AM58="","",VLOOKUP(AM58,'綾瀬市勤務の体制及び勤務形態一覧表シフト記号表（勤務時間帯)'!$C$5:$U$36,19,FALSE))</f>
        <v/>
      </c>
      <c r="AN60" s="140" t="str">
        <f>IF(AN58="","",VLOOKUP(AN58,'綾瀬市勤務の体制及び勤務形態一覧表シフト記号表（勤務時間帯)'!$C$5:$U$36,19,FALSE))</f>
        <v/>
      </c>
      <c r="AO60" s="141" t="str">
        <f>IF(AO58="","",VLOOKUP(AO58,'綾瀬市勤務の体制及び勤務形態一覧表シフト記号表（勤務時間帯)'!$C$5:$U$36,19,FALSE))</f>
        <v/>
      </c>
      <c r="AP60" s="141" t="str">
        <f>IF(AP58="","",VLOOKUP(AP58,'綾瀬市勤務の体制及び勤務形態一覧表シフト記号表（勤務時間帯)'!$C$5:$U$36,19,FALSE))</f>
        <v/>
      </c>
      <c r="AQ60" s="141" t="str">
        <f>IF(AQ58="","",VLOOKUP(AQ58,'綾瀬市勤務の体制及び勤務形態一覧表シフト記号表（勤務時間帯)'!$C$5:$U$36,19,FALSE))</f>
        <v/>
      </c>
      <c r="AR60" s="141" t="str">
        <f>IF(AR58="","",VLOOKUP(AR58,'綾瀬市勤務の体制及び勤務形態一覧表シフト記号表（勤務時間帯)'!$C$5:$U$36,19,FALSE))</f>
        <v/>
      </c>
      <c r="AS60" s="141" t="str">
        <f>IF(AS58="","",VLOOKUP(AS58,'綾瀬市勤務の体制及び勤務形態一覧表シフト記号表（勤務時間帯)'!$C$5:$U$36,19,FALSE))</f>
        <v/>
      </c>
      <c r="AT60" s="142" t="str">
        <f>IF(AT58="","",VLOOKUP(AT58,'綾瀬市勤務の体制及び勤務形態一覧表シフト記号表（勤務時間帯)'!$C$5:$U$36,19,FALSE))</f>
        <v/>
      </c>
      <c r="AU60" s="140" t="str">
        <f>IF(AU58="","",VLOOKUP(AU58,'綾瀬市勤務の体制及び勤務形態一覧表シフト記号表（勤務時間帯)'!$C$5:$U$36,19,FALSE))</f>
        <v/>
      </c>
      <c r="AV60" s="141" t="str">
        <f>IF(AV58="","",VLOOKUP(AV58,'綾瀬市勤務の体制及び勤務形態一覧表シフト記号表（勤務時間帯)'!$C$5:$U$36,19,FALSE))</f>
        <v/>
      </c>
      <c r="AW60" s="142" t="str">
        <f>IF(AW58="","",VLOOKUP(AW58,'綾瀬市勤務の体制及び勤務形態一覧表シフト記号表（勤務時間帯)'!$C$5:$U$36,19,FALSE))</f>
        <v/>
      </c>
      <c r="AX60" s="1430">
        <f>IF($BB$3="４週",SUM(S60:AT60),IF($BB$3="歴月",SUM(S60:AW60),""))</f>
        <v>0</v>
      </c>
      <c r="AY60" s="1431"/>
      <c r="AZ60" s="1432" t="e">
        <f>IF($BB$3="４週",AX60/4,IF($BB$3="歴月",AX60/($BB$8/7),""))</f>
        <v>#VALUE!</v>
      </c>
      <c r="BA60" s="1433"/>
      <c r="BB60" s="1427"/>
      <c r="BC60" s="1428"/>
      <c r="BD60" s="1428"/>
      <c r="BE60" s="1428"/>
      <c r="BF60" s="1429"/>
    </row>
    <row r="61" spans="2:58" ht="20.25" customHeight="1">
      <c r="B61" s="1386">
        <f t="shared" ref="B61" si="10">B58+1</f>
        <v>14</v>
      </c>
      <c r="C61" s="1368"/>
      <c r="D61" s="1369"/>
      <c r="E61" s="1370"/>
      <c r="F61" s="123"/>
      <c r="G61" s="1405"/>
      <c r="H61" s="1396"/>
      <c r="I61" s="1397"/>
      <c r="J61" s="1397"/>
      <c r="K61" s="1398"/>
      <c r="L61" s="1408"/>
      <c r="M61" s="1409"/>
      <c r="N61" s="1409"/>
      <c r="O61" s="1410"/>
      <c r="P61" s="1285" t="s">
        <v>49</v>
      </c>
      <c r="Q61" s="1286"/>
      <c r="R61" s="1287"/>
      <c r="S61" s="124"/>
      <c r="T61" s="125"/>
      <c r="U61" s="125"/>
      <c r="V61" s="125"/>
      <c r="W61" s="125"/>
      <c r="X61" s="125"/>
      <c r="Y61" s="126"/>
      <c r="Z61" s="124"/>
      <c r="AA61" s="125"/>
      <c r="AB61" s="125"/>
      <c r="AC61" s="125"/>
      <c r="AD61" s="125"/>
      <c r="AE61" s="125"/>
      <c r="AF61" s="126"/>
      <c r="AG61" s="124"/>
      <c r="AH61" s="125"/>
      <c r="AI61" s="125"/>
      <c r="AJ61" s="125"/>
      <c r="AK61" s="125"/>
      <c r="AL61" s="125"/>
      <c r="AM61" s="126"/>
      <c r="AN61" s="124"/>
      <c r="AO61" s="125"/>
      <c r="AP61" s="125"/>
      <c r="AQ61" s="125"/>
      <c r="AR61" s="125"/>
      <c r="AS61" s="125"/>
      <c r="AT61" s="126"/>
      <c r="AU61" s="124"/>
      <c r="AV61" s="125"/>
      <c r="AW61" s="126"/>
      <c r="AX61" s="1434"/>
      <c r="AY61" s="1435"/>
      <c r="AZ61" s="1438"/>
      <c r="BA61" s="1439"/>
      <c r="BB61" s="1421"/>
      <c r="BC61" s="1422"/>
      <c r="BD61" s="1422"/>
      <c r="BE61" s="1422"/>
      <c r="BF61" s="1423"/>
    </row>
    <row r="62" spans="2:58" ht="20.25" customHeight="1">
      <c r="B62" s="1387"/>
      <c r="C62" s="1371"/>
      <c r="D62" s="1372"/>
      <c r="E62" s="1373"/>
      <c r="F62" s="121"/>
      <c r="G62" s="1406"/>
      <c r="H62" s="1399"/>
      <c r="I62" s="1397"/>
      <c r="J62" s="1397"/>
      <c r="K62" s="1398"/>
      <c r="L62" s="1411"/>
      <c r="M62" s="1412"/>
      <c r="N62" s="1412"/>
      <c r="O62" s="1413"/>
      <c r="P62" s="1253" t="s">
        <v>15</v>
      </c>
      <c r="Q62" s="1254"/>
      <c r="R62" s="1255"/>
      <c r="S62" s="143" t="str">
        <f>IF(S61="","",VLOOKUP(S61,'綾瀬市勤務の体制及び勤務形態一覧表シフト記号表（勤務時間帯)'!$C$5:$K$36,9,FALSE))</f>
        <v/>
      </c>
      <c r="T62" s="144" t="str">
        <f>IF(T61="","",VLOOKUP(T61,'綾瀬市勤務の体制及び勤務形態一覧表シフト記号表（勤務時間帯)'!$C$5:$K$36,9,FALSE))</f>
        <v/>
      </c>
      <c r="U62" s="144" t="str">
        <f>IF(U61="","",VLOOKUP(U61,'綾瀬市勤務の体制及び勤務形態一覧表シフト記号表（勤務時間帯)'!$C$5:$K$36,9,FALSE))</f>
        <v/>
      </c>
      <c r="V62" s="144" t="str">
        <f>IF(V61="","",VLOOKUP(V61,'綾瀬市勤務の体制及び勤務形態一覧表シフト記号表（勤務時間帯)'!$C$5:$K$36,9,FALSE))</f>
        <v/>
      </c>
      <c r="W62" s="144" t="str">
        <f>IF(W61="","",VLOOKUP(W61,'綾瀬市勤務の体制及び勤務形態一覧表シフト記号表（勤務時間帯)'!$C$5:$K$36,9,FALSE))</f>
        <v/>
      </c>
      <c r="X62" s="144" t="str">
        <f>IF(X61="","",VLOOKUP(X61,'綾瀬市勤務の体制及び勤務形態一覧表シフト記号表（勤務時間帯)'!$C$5:$K$36,9,FALSE))</f>
        <v/>
      </c>
      <c r="Y62" s="145" t="str">
        <f>IF(Y61="","",VLOOKUP(Y61,'綾瀬市勤務の体制及び勤務形態一覧表シフト記号表（勤務時間帯)'!$C$5:$K$36,9,FALSE))</f>
        <v/>
      </c>
      <c r="Z62" s="143" t="str">
        <f>IF(Z61="","",VLOOKUP(Z61,'綾瀬市勤務の体制及び勤務形態一覧表シフト記号表（勤務時間帯)'!$C$5:$K$36,9,FALSE))</f>
        <v/>
      </c>
      <c r="AA62" s="144" t="str">
        <f>IF(AA61="","",VLOOKUP(AA61,'綾瀬市勤務の体制及び勤務形態一覧表シフト記号表（勤務時間帯)'!$C$5:$K$36,9,FALSE))</f>
        <v/>
      </c>
      <c r="AB62" s="144" t="str">
        <f>IF(AB61="","",VLOOKUP(AB61,'綾瀬市勤務の体制及び勤務形態一覧表シフト記号表（勤務時間帯)'!$C$5:$K$36,9,FALSE))</f>
        <v/>
      </c>
      <c r="AC62" s="144" t="str">
        <f>IF(AC61="","",VLOOKUP(AC61,'綾瀬市勤務の体制及び勤務形態一覧表シフト記号表（勤務時間帯)'!$C$5:$K$36,9,FALSE))</f>
        <v/>
      </c>
      <c r="AD62" s="144" t="str">
        <f>IF(AD61="","",VLOOKUP(AD61,'綾瀬市勤務の体制及び勤務形態一覧表シフト記号表（勤務時間帯)'!$C$5:$K$36,9,FALSE))</f>
        <v/>
      </c>
      <c r="AE62" s="144" t="str">
        <f>IF(AE61="","",VLOOKUP(AE61,'綾瀬市勤務の体制及び勤務形態一覧表シフト記号表（勤務時間帯)'!$C$5:$K$36,9,FALSE))</f>
        <v/>
      </c>
      <c r="AF62" s="145" t="str">
        <f>IF(AF61="","",VLOOKUP(AF61,'綾瀬市勤務の体制及び勤務形態一覧表シフト記号表（勤務時間帯)'!$C$5:$K$36,9,FALSE))</f>
        <v/>
      </c>
      <c r="AG62" s="143" t="str">
        <f>IF(AG61="","",VLOOKUP(AG61,'綾瀬市勤務の体制及び勤務形態一覧表シフト記号表（勤務時間帯)'!$C$5:$K$36,9,FALSE))</f>
        <v/>
      </c>
      <c r="AH62" s="144" t="str">
        <f>IF(AH61="","",VLOOKUP(AH61,'綾瀬市勤務の体制及び勤務形態一覧表シフト記号表（勤務時間帯)'!$C$5:$K$36,9,FALSE))</f>
        <v/>
      </c>
      <c r="AI62" s="144" t="str">
        <f>IF(AI61="","",VLOOKUP(AI61,'綾瀬市勤務の体制及び勤務形態一覧表シフト記号表（勤務時間帯)'!$C$5:$K$36,9,FALSE))</f>
        <v/>
      </c>
      <c r="AJ62" s="144" t="str">
        <f>IF(AJ61="","",VLOOKUP(AJ61,'綾瀬市勤務の体制及び勤務形態一覧表シフト記号表（勤務時間帯)'!$C$5:$K$36,9,FALSE))</f>
        <v/>
      </c>
      <c r="AK62" s="144" t="str">
        <f>IF(AK61="","",VLOOKUP(AK61,'綾瀬市勤務の体制及び勤務形態一覧表シフト記号表（勤務時間帯)'!$C$5:$K$36,9,FALSE))</f>
        <v/>
      </c>
      <c r="AL62" s="144" t="str">
        <f>IF(AL61="","",VLOOKUP(AL61,'綾瀬市勤務の体制及び勤務形態一覧表シフト記号表（勤務時間帯)'!$C$5:$K$36,9,FALSE))</f>
        <v/>
      </c>
      <c r="AM62" s="145" t="str">
        <f>IF(AM61="","",VLOOKUP(AM61,'綾瀬市勤務の体制及び勤務形態一覧表シフト記号表（勤務時間帯)'!$C$5:$K$36,9,FALSE))</f>
        <v/>
      </c>
      <c r="AN62" s="143" t="str">
        <f>IF(AN61="","",VLOOKUP(AN61,'綾瀬市勤務の体制及び勤務形態一覧表シフト記号表（勤務時間帯)'!$C$5:$K$36,9,FALSE))</f>
        <v/>
      </c>
      <c r="AO62" s="144" t="str">
        <f>IF(AO61="","",VLOOKUP(AO61,'綾瀬市勤務の体制及び勤務形態一覧表シフト記号表（勤務時間帯)'!$C$5:$K$36,9,FALSE))</f>
        <v/>
      </c>
      <c r="AP62" s="144" t="str">
        <f>IF(AP61="","",VLOOKUP(AP61,'綾瀬市勤務の体制及び勤務形態一覧表シフト記号表（勤務時間帯)'!$C$5:$K$36,9,FALSE))</f>
        <v/>
      </c>
      <c r="AQ62" s="144" t="str">
        <f>IF(AQ61="","",VLOOKUP(AQ61,'綾瀬市勤務の体制及び勤務形態一覧表シフト記号表（勤務時間帯)'!$C$5:$K$36,9,FALSE))</f>
        <v/>
      </c>
      <c r="AR62" s="144" t="str">
        <f>IF(AR61="","",VLOOKUP(AR61,'綾瀬市勤務の体制及び勤務形態一覧表シフト記号表（勤務時間帯)'!$C$5:$K$36,9,FALSE))</f>
        <v/>
      </c>
      <c r="AS62" s="144" t="str">
        <f>IF(AS61="","",VLOOKUP(AS61,'綾瀬市勤務の体制及び勤務形態一覧表シフト記号表（勤務時間帯)'!$C$5:$K$36,9,FALSE))</f>
        <v/>
      </c>
      <c r="AT62" s="145" t="str">
        <f>IF(AT61="","",VLOOKUP(AT61,'綾瀬市勤務の体制及び勤務形態一覧表シフト記号表（勤務時間帯)'!$C$5:$K$36,9,FALSE))</f>
        <v/>
      </c>
      <c r="AU62" s="143" t="str">
        <f>IF(AU61="","",VLOOKUP(AU61,'綾瀬市勤務の体制及び勤務形態一覧表シフト記号表（勤務時間帯)'!$C$5:$K$36,9,FALSE))</f>
        <v/>
      </c>
      <c r="AV62" s="144" t="str">
        <f>IF(AV61="","",VLOOKUP(AV61,'綾瀬市勤務の体制及び勤務形態一覧表シフト記号表（勤務時間帯)'!$C$5:$K$36,9,FALSE))</f>
        <v/>
      </c>
      <c r="AW62" s="145" t="str">
        <f>IF(AW61="","",VLOOKUP(AW61,'綾瀬市勤務の体制及び勤務形態一覧表シフト記号表（勤務時間帯)'!$C$5:$K$36,9,FALSE))</f>
        <v/>
      </c>
      <c r="AX62" s="1436">
        <f>IF($BB$3="４週",SUM(S62:AT62),IF($BB$3="歴月",SUM(S62:AW62),""))</f>
        <v>0</v>
      </c>
      <c r="AY62" s="1437"/>
      <c r="AZ62" s="1432" t="e">
        <f>IF($BB$3="４週",AX62/4,IF($BB$3="歴月",AX62/($BB$8/7),""))</f>
        <v>#VALUE!</v>
      </c>
      <c r="BA62" s="1433"/>
      <c r="BB62" s="1424"/>
      <c r="BC62" s="1425"/>
      <c r="BD62" s="1425"/>
      <c r="BE62" s="1425"/>
      <c r="BF62" s="1426"/>
    </row>
    <row r="63" spans="2:58" ht="20.25" customHeight="1">
      <c r="B63" s="1388"/>
      <c r="C63" s="1380"/>
      <c r="D63" s="1381"/>
      <c r="E63" s="1382"/>
      <c r="F63" s="121">
        <f>C61</f>
        <v>0</v>
      </c>
      <c r="G63" s="1407"/>
      <c r="H63" s="1399"/>
      <c r="I63" s="1397"/>
      <c r="J63" s="1397"/>
      <c r="K63" s="1398"/>
      <c r="L63" s="1414"/>
      <c r="M63" s="1415"/>
      <c r="N63" s="1415"/>
      <c r="O63" s="1416"/>
      <c r="P63" s="1260" t="s">
        <v>50</v>
      </c>
      <c r="Q63" s="1261"/>
      <c r="R63" s="1262"/>
      <c r="S63" s="140" t="str">
        <f>IF(S61="","",VLOOKUP(S61,'綾瀬市勤務の体制及び勤務形態一覧表シフト記号表（勤務時間帯)'!$C$5:$U$36,19,FALSE))</f>
        <v/>
      </c>
      <c r="T63" s="141" t="str">
        <f>IF(T61="","",VLOOKUP(T61,'綾瀬市勤務の体制及び勤務形態一覧表シフト記号表（勤務時間帯)'!$C$5:$U$36,19,FALSE))</f>
        <v/>
      </c>
      <c r="U63" s="141" t="str">
        <f>IF(U61="","",VLOOKUP(U61,'綾瀬市勤務の体制及び勤務形態一覧表シフト記号表（勤務時間帯)'!$C$5:$U$36,19,FALSE))</f>
        <v/>
      </c>
      <c r="V63" s="141" t="str">
        <f>IF(V61="","",VLOOKUP(V61,'綾瀬市勤務の体制及び勤務形態一覧表シフト記号表（勤務時間帯)'!$C$5:$U$36,19,FALSE))</f>
        <v/>
      </c>
      <c r="W63" s="141" t="str">
        <f>IF(W61="","",VLOOKUP(W61,'綾瀬市勤務の体制及び勤務形態一覧表シフト記号表（勤務時間帯)'!$C$5:$U$36,19,FALSE))</f>
        <v/>
      </c>
      <c r="X63" s="141" t="str">
        <f>IF(X61="","",VLOOKUP(X61,'綾瀬市勤務の体制及び勤務形態一覧表シフト記号表（勤務時間帯)'!$C$5:$U$36,19,FALSE))</f>
        <v/>
      </c>
      <c r="Y63" s="142" t="str">
        <f>IF(Y61="","",VLOOKUP(Y61,'綾瀬市勤務の体制及び勤務形態一覧表シフト記号表（勤務時間帯)'!$C$5:$U$36,19,FALSE))</f>
        <v/>
      </c>
      <c r="Z63" s="140" t="str">
        <f>IF(Z61="","",VLOOKUP(Z61,'綾瀬市勤務の体制及び勤務形態一覧表シフト記号表（勤務時間帯)'!$C$5:$U$36,19,FALSE))</f>
        <v/>
      </c>
      <c r="AA63" s="141" t="str">
        <f>IF(AA61="","",VLOOKUP(AA61,'綾瀬市勤務の体制及び勤務形態一覧表シフト記号表（勤務時間帯)'!$C$5:$U$36,19,FALSE))</f>
        <v/>
      </c>
      <c r="AB63" s="141" t="str">
        <f>IF(AB61="","",VLOOKUP(AB61,'綾瀬市勤務の体制及び勤務形態一覧表シフト記号表（勤務時間帯)'!$C$5:$U$36,19,FALSE))</f>
        <v/>
      </c>
      <c r="AC63" s="141" t="str">
        <f>IF(AC61="","",VLOOKUP(AC61,'綾瀬市勤務の体制及び勤務形態一覧表シフト記号表（勤務時間帯)'!$C$5:$U$36,19,FALSE))</f>
        <v/>
      </c>
      <c r="AD63" s="141" t="str">
        <f>IF(AD61="","",VLOOKUP(AD61,'綾瀬市勤務の体制及び勤務形態一覧表シフト記号表（勤務時間帯)'!$C$5:$U$36,19,FALSE))</f>
        <v/>
      </c>
      <c r="AE63" s="141" t="str">
        <f>IF(AE61="","",VLOOKUP(AE61,'綾瀬市勤務の体制及び勤務形態一覧表シフト記号表（勤務時間帯)'!$C$5:$U$36,19,FALSE))</f>
        <v/>
      </c>
      <c r="AF63" s="142" t="str">
        <f>IF(AF61="","",VLOOKUP(AF61,'綾瀬市勤務の体制及び勤務形態一覧表シフト記号表（勤務時間帯)'!$C$5:$U$36,19,FALSE))</f>
        <v/>
      </c>
      <c r="AG63" s="140" t="str">
        <f>IF(AG61="","",VLOOKUP(AG61,'綾瀬市勤務の体制及び勤務形態一覧表シフト記号表（勤務時間帯)'!$C$5:$U$36,19,FALSE))</f>
        <v/>
      </c>
      <c r="AH63" s="141" t="str">
        <f>IF(AH61="","",VLOOKUP(AH61,'綾瀬市勤務の体制及び勤務形態一覧表シフト記号表（勤務時間帯)'!$C$5:$U$36,19,FALSE))</f>
        <v/>
      </c>
      <c r="AI63" s="141" t="str">
        <f>IF(AI61="","",VLOOKUP(AI61,'綾瀬市勤務の体制及び勤務形態一覧表シフト記号表（勤務時間帯)'!$C$5:$U$36,19,FALSE))</f>
        <v/>
      </c>
      <c r="AJ63" s="141" t="str">
        <f>IF(AJ61="","",VLOOKUP(AJ61,'綾瀬市勤務の体制及び勤務形態一覧表シフト記号表（勤務時間帯)'!$C$5:$U$36,19,FALSE))</f>
        <v/>
      </c>
      <c r="AK63" s="141" t="str">
        <f>IF(AK61="","",VLOOKUP(AK61,'綾瀬市勤務の体制及び勤務形態一覧表シフト記号表（勤務時間帯)'!$C$5:$U$36,19,FALSE))</f>
        <v/>
      </c>
      <c r="AL63" s="141" t="str">
        <f>IF(AL61="","",VLOOKUP(AL61,'綾瀬市勤務の体制及び勤務形態一覧表シフト記号表（勤務時間帯)'!$C$5:$U$36,19,FALSE))</f>
        <v/>
      </c>
      <c r="AM63" s="142" t="str">
        <f>IF(AM61="","",VLOOKUP(AM61,'綾瀬市勤務の体制及び勤務形態一覧表シフト記号表（勤務時間帯)'!$C$5:$U$36,19,FALSE))</f>
        <v/>
      </c>
      <c r="AN63" s="140" t="str">
        <f>IF(AN61="","",VLOOKUP(AN61,'綾瀬市勤務の体制及び勤務形態一覧表シフト記号表（勤務時間帯)'!$C$5:$U$36,19,FALSE))</f>
        <v/>
      </c>
      <c r="AO63" s="141" t="str">
        <f>IF(AO61="","",VLOOKUP(AO61,'綾瀬市勤務の体制及び勤務形態一覧表シフト記号表（勤務時間帯)'!$C$5:$U$36,19,FALSE))</f>
        <v/>
      </c>
      <c r="AP63" s="141" t="str">
        <f>IF(AP61="","",VLOOKUP(AP61,'綾瀬市勤務の体制及び勤務形態一覧表シフト記号表（勤務時間帯)'!$C$5:$U$36,19,FALSE))</f>
        <v/>
      </c>
      <c r="AQ63" s="141" t="str">
        <f>IF(AQ61="","",VLOOKUP(AQ61,'綾瀬市勤務の体制及び勤務形態一覧表シフト記号表（勤務時間帯)'!$C$5:$U$36,19,FALSE))</f>
        <v/>
      </c>
      <c r="AR63" s="141" t="str">
        <f>IF(AR61="","",VLOOKUP(AR61,'綾瀬市勤務の体制及び勤務形態一覧表シフト記号表（勤務時間帯)'!$C$5:$U$36,19,FALSE))</f>
        <v/>
      </c>
      <c r="AS63" s="141" t="str">
        <f>IF(AS61="","",VLOOKUP(AS61,'綾瀬市勤務の体制及び勤務形態一覧表シフト記号表（勤務時間帯)'!$C$5:$U$36,19,FALSE))</f>
        <v/>
      </c>
      <c r="AT63" s="142" t="str">
        <f>IF(AT61="","",VLOOKUP(AT61,'綾瀬市勤務の体制及び勤務形態一覧表シフト記号表（勤務時間帯)'!$C$5:$U$36,19,FALSE))</f>
        <v/>
      </c>
      <c r="AU63" s="140" t="str">
        <f>IF(AU61="","",VLOOKUP(AU61,'綾瀬市勤務の体制及び勤務形態一覧表シフト記号表（勤務時間帯)'!$C$5:$U$36,19,FALSE))</f>
        <v/>
      </c>
      <c r="AV63" s="141" t="str">
        <f>IF(AV61="","",VLOOKUP(AV61,'綾瀬市勤務の体制及び勤務形態一覧表シフト記号表（勤務時間帯)'!$C$5:$U$36,19,FALSE))</f>
        <v/>
      </c>
      <c r="AW63" s="142" t="str">
        <f>IF(AW61="","",VLOOKUP(AW61,'綾瀬市勤務の体制及び勤務形態一覧表シフト記号表（勤務時間帯)'!$C$5:$U$36,19,FALSE))</f>
        <v/>
      </c>
      <c r="AX63" s="1430">
        <f>IF($BB$3="４週",SUM(S63:AT63),IF($BB$3="歴月",SUM(S63:AW63),""))</f>
        <v>0</v>
      </c>
      <c r="AY63" s="1431"/>
      <c r="AZ63" s="1432" t="e">
        <f>IF($BB$3="４週",AX63/4,IF($BB$3="歴月",AX63/($BB$8/7),""))</f>
        <v>#VALUE!</v>
      </c>
      <c r="BA63" s="1433"/>
      <c r="BB63" s="1427"/>
      <c r="BC63" s="1428"/>
      <c r="BD63" s="1428"/>
      <c r="BE63" s="1428"/>
      <c r="BF63" s="1429"/>
    </row>
    <row r="64" spans="2:58" ht="20.25" customHeight="1">
      <c r="B64" s="1386">
        <f t="shared" ref="B64" si="11">B61+1</f>
        <v>15</v>
      </c>
      <c r="C64" s="1368"/>
      <c r="D64" s="1369"/>
      <c r="E64" s="1370"/>
      <c r="F64" s="123"/>
      <c r="G64" s="1405"/>
      <c r="H64" s="1396"/>
      <c r="I64" s="1397"/>
      <c r="J64" s="1397"/>
      <c r="K64" s="1398"/>
      <c r="L64" s="1408"/>
      <c r="M64" s="1409"/>
      <c r="N64" s="1409"/>
      <c r="O64" s="1410"/>
      <c r="P64" s="1285" t="s">
        <v>49</v>
      </c>
      <c r="Q64" s="1286"/>
      <c r="R64" s="1287"/>
      <c r="S64" s="124"/>
      <c r="T64" s="125"/>
      <c r="U64" s="125"/>
      <c r="V64" s="125"/>
      <c r="W64" s="125"/>
      <c r="X64" s="125"/>
      <c r="Y64" s="126"/>
      <c r="Z64" s="124"/>
      <c r="AA64" s="125"/>
      <c r="AB64" s="125"/>
      <c r="AC64" s="125"/>
      <c r="AD64" s="125"/>
      <c r="AE64" s="125"/>
      <c r="AF64" s="126"/>
      <c r="AG64" s="124"/>
      <c r="AH64" s="125"/>
      <c r="AI64" s="125"/>
      <c r="AJ64" s="125"/>
      <c r="AK64" s="125"/>
      <c r="AL64" s="125"/>
      <c r="AM64" s="126"/>
      <c r="AN64" s="124"/>
      <c r="AO64" s="125"/>
      <c r="AP64" s="125"/>
      <c r="AQ64" s="125"/>
      <c r="AR64" s="125"/>
      <c r="AS64" s="125"/>
      <c r="AT64" s="126"/>
      <c r="AU64" s="124"/>
      <c r="AV64" s="125"/>
      <c r="AW64" s="126"/>
      <c r="AX64" s="1434"/>
      <c r="AY64" s="1435"/>
      <c r="AZ64" s="1438"/>
      <c r="BA64" s="1439"/>
      <c r="BB64" s="1421"/>
      <c r="BC64" s="1422"/>
      <c r="BD64" s="1422"/>
      <c r="BE64" s="1422"/>
      <c r="BF64" s="1423"/>
    </row>
    <row r="65" spans="2:73" ht="20.25" customHeight="1">
      <c r="B65" s="1387"/>
      <c r="C65" s="1371"/>
      <c r="D65" s="1372"/>
      <c r="E65" s="1373"/>
      <c r="F65" s="121"/>
      <c r="G65" s="1406"/>
      <c r="H65" s="1399"/>
      <c r="I65" s="1397"/>
      <c r="J65" s="1397"/>
      <c r="K65" s="1398"/>
      <c r="L65" s="1411"/>
      <c r="M65" s="1412"/>
      <c r="N65" s="1412"/>
      <c r="O65" s="1413"/>
      <c r="P65" s="1253" t="s">
        <v>15</v>
      </c>
      <c r="Q65" s="1254"/>
      <c r="R65" s="1255"/>
      <c r="S65" s="143" t="str">
        <f>IF(S64="","",VLOOKUP(S64,'綾瀬市勤務の体制及び勤務形態一覧表シフト記号表（勤務時間帯)'!$C$5:$K$36,9,FALSE))</f>
        <v/>
      </c>
      <c r="T65" s="144" t="str">
        <f>IF(T64="","",VLOOKUP(T64,'綾瀬市勤務の体制及び勤務形態一覧表シフト記号表（勤務時間帯)'!$C$5:$K$36,9,FALSE))</f>
        <v/>
      </c>
      <c r="U65" s="144" t="str">
        <f>IF(U64="","",VLOOKUP(U64,'綾瀬市勤務の体制及び勤務形態一覧表シフト記号表（勤務時間帯)'!$C$5:$K$36,9,FALSE))</f>
        <v/>
      </c>
      <c r="V65" s="144" t="str">
        <f>IF(V64="","",VLOOKUP(V64,'綾瀬市勤務の体制及び勤務形態一覧表シフト記号表（勤務時間帯)'!$C$5:$K$36,9,FALSE))</f>
        <v/>
      </c>
      <c r="W65" s="144" t="str">
        <f>IF(W64="","",VLOOKUP(W64,'綾瀬市勤務の体制及び勤務形態一覧表シフト記号表（勤務時間帯)'!$C$5:$K$36,9,FALSE))</f>
        <v/>
      </c>
      <c r="X65" s="144" t="str">
        <f>IF(X64="","",VLOOKUP(X64,'綾瀬市勤務の体制及び勤務形態一覧表シフト記号表（勤務時間帯)'!$C$5:$K$36,9,FALSE))</f>
        <v/>
      </c>
      <c r="Y65" s="145" t="str">
        <f>IF(Y64="","",VLOOKUP(Y64,'綾瀬市勤務の体制及び勤務形態一覧表シフト記号表（勤務時間帯)'!$C$5:$K$36,9,FALSE))</f>
        <v/>
      </c>
      <c r="Z65" s="143" t="str">
        <f>IF(Z64="","",VLOOKUP(Z64,'綾瀬市勤務の体制及び勤務形態一覧表シフト記号表（勤務時間帯)'!$C$5:$K$36,9,FALSE))</f>
        <v/>
      </c>
      <c r="AA65" s="144" t="str">
        <f>IF(AA64="","",VLOOKUP(AA64,'綾瀬市勤務の体制及び勤務形態一覧表シフト記号表（勤務時間帯)'!$C$5:$K$36,9,FALSE))</f>
        <v/>
      </c>
      <c r="AB65" s="144" t="str">
        <f>IF(AB64="","",VLOOKUP(AB64,'綾瀬市勤務の体制及び勤務形態一覧表シフト記号表（勤務時間帯)'!$C$5:$K$36,9,FALSE))</f>
        <v/>
      </c>
      <c r="AC65" s="144" t="str">
        <f>IF(AC64="","",VLOOKUP(AC64,'綾瀬市勤務の体制及び勤務形態一覧表シフト記号表（勤務時間帯)'!$C$5:$K$36,9,FALSE))</f>
        <v/>
      </c>
      <c r="AD65" s="144" t="str">
        <f>IF(AD64="","",VLOOKUP(AD64,'綾瀬市勤務の体制及び勤務形態一覧表シフト記号表（勤務時間帯)'!$C$5:$K$36,9,FALSE))</f>
        <v/>
      </c>
      <c r="AE65" s="144" t="str">
        <f>IF(AE64="","",VLOOKUP(AE64,'綾瀬市勤務の体制及び勤務形態一覧表シフト記号表（勤務時間帯)'!$C$5:$K$36,9,FALSE))</f>
        <v/>
      </c>
      <c r="AF65" s="145" t="str">
        <f>IF(AF64="","",VLOOKUP(AF64,'綾瀬市勤務の体制及び勤務形態一覧表シフト記号表（勤務時間帯)'!$C$5:$K$36,9,FALSE))</f>
        <v/>
      </c>
      <c r="AG65" s="143" t="str">
        <f>IF(AG64="","",VLOOKUP(AG64,'綾瀬市勤務の体制及び勤務形態一覧表シフト記号表（勤務時間帯)'!$C$5:$K$36,9,FALSE))</f>
        <v/>
      </c>
      <c r="AH65" s="144" t="str">
        <f>IF(AH64="","",VLOOKUP(AH64,'綾瀬市勤務の体制及び勤務形態一覧表シフト記号表（勤務時間帯)'!$C$5:$K$36,9,FALSE))</f>
        <v/>
      </c>
      <c r="AI65" s="144" t="str">
        <f>IF(AI64="","",VLOOKUP(AI64,'綾瀬市勤務の体制及び勤務形態一覧表シフト記号表（勤務時間帯)'!$C$5:$K$36,9,FALSE))</f>
        <v/>
      </c>
      <c r="AJ65" s="144" t="str">
        <f>IF(AJ64="","",VLOOKUP(AJ64,'綾瀬市勤務の体制及び勤務形態一覧表シフト記号表（勤務時間帯)'!$C$5:$K$36,9,FALSE))</f>
        <v/>
      </c>
      <c r="AK65" s="144" t="str">
        <f>IF(AK64="","",VLOOKUP(AK64,'綾瀬市勤務の体制及び勤務形態一覧表シフト記号表（勤務時間帯)'!$C$5:$K$36,9,FALSE))</f>
        <v/>
      </c>
      <c r="AL65" s="144" t="str">
        <f>IF(AL64="","",VLOOKUP(AL64,'綾瀬市勤務の体制及び勤務形態一覧表シフト記号表（勤務時間帯)'!$C$5:$K$36,9,FALSE))</f>
        <v/>
      </c>
      <c r="AM65" s="145" t="str">
        <f>IF(AM64="","",VLOOKUP(AM64,'綾瀬市勤務の体制及び勤務形態一覧表シフト記号表（勤務時間帯)'!$C$5:$K$36,9,FALSE))</f>
        <v/>
      </c>
      <c r="AN65" s="143" t="str">
        <f>IF(AN64="","",VLOOKUP(AN64,'綾瀬市勤務の体制及び勤務形態一覧表シフト記号表（勤務時間帯)'!$C$5:$K$36,9,FALSE))</f>
        <v/>
      </c>
      <c r="AO65" s="144" t="str">
        <f>IF(AO64="","",VLOOKUP(AO64,'綾瀬市勤務の体制及び勤務形態一覧表シフト記号表（勤務時間帯)'!$C$5:$K$36,9,FALSE))</f>
        <v/>
      </c>
      <c r="AP65" s="144" t="str">
        <f>IF(AP64="","",VLOOKUP(AP64,'綾瀬市勤務の体制及び勤務形態一覧表シフト記号表（勤務時間帯)'!$C$5:$K$36,9,FALSE))</f>
        <v/>
      </c>
      <c r="AQ65" s="144" t="str">
        <f>IF(AQ64="","",VLOOKUP(AQ64,'綾瀬市勤務の体制及び勤務形態一覧表シフト記号表（勤務時間帯)'!$C$5:$K$36,9,FALSE))</f>
        <v/>
      </c>
      <c r="AR65" s="144" t="str">
        <f>IF(AR64="","",VLOOKUP(AR64,'綾瀬市勤務の体制及び勤務形態一覧表シフト記号表（勤務時間帯)'!$C$5:$K$36,9,FALSE))</f>
        <v/>
      </c>
      <c r="AS65" s="144" t="str">
        <f>IF(AS64="","",VLOOKUP(AS64,'綾瀬市勤務の体制及び勤務形態一覧表シフト記号表（勤務時間帯)'!$C$5:$K$36,9,FALSE))</f>
        <v/>
      </c>
      <c r="AT65" s="145" t="str">
        <f>IF(AT64="","",VLOOKUP(AT64,'綾瀬市勤務の体制及び勤務形態一覧表シフト記号表（勤務時間帯)'!$C$5:$K$36,9,FALSE))</f>
        <v/>
      </c>
      <c r="AU65" s="143" t="str">
        <f>IF(AU64="","",VLOOKUP(AU64,'綾瀬市勤務の体制及び勤務形態一覧表シフト記号表（勤務時間帯)'!$C$5:$K$36,9,FALSE))</f>
        <v/>
      </c>
      <c r="AV65" s="144" t="str">
        <f>IF(AV64="","",VLOOKUP(AV64,'綾瀬市勤務の体制及び勤務形態一覧表シフト記号表（勤務時間帯)'!$C$5:$K$36,9,FALSE))</f>
        <v/>
      </c>
      <c r="AW65" s="145" t="str">
        <f>IF(AW64="","",VLOOKUP(AW64,'綾瀬市勤務の体制及び勤務形態一覧表シフト記号表（勤務時間帯)'!$C$5:$K$36,9,FALSE))</f>
        <v/>
      </c>
      <c r="AX65" s="1436">
        <f>IF($BB$3="４週",SUM(S65:AT65),IF($BB$3="歴月",SUM(S65:AW65),""))</f>
        <v>0</v>
      </c>
      <c r="AY65" s="1437"/>
      <c r="AZ65" s="1432" t="e">
        <f>IF($BB$3="４週",AX65/4,IF($BB$3="歴月",AX65/($BB$8/7),""))</f>
        <v>#VALUE!</v>
      </c>
      <c r="BA65" s="1433"/>
      <c r="BB65" s="1424"/>
      <c r="BC65" s="1425"/>
      <c r="BD65" s="1425"/>
      <c r="BE65" s="1425"/>
      <c r="BF65" s="1426"/>
    </row>
    <row r="66" spans="2:73" ht="20.25" customHeight="1" thickBot="1">
      <c r="B66" s="1388"/>
      <c r="C66" s="1374"/>
      <c r="D66" s="1375"/>
      <c r="E66" s="1376"/>
      <c r="F66" s="127">
        <f>C64</f>
        <v>0</v>
      </c>
      <c r="G66" s="1466"/>
      <c r="H66" s="1399"/>
      <c r="I66" s="1397"/>
      <c r="J66" s="1397"/>
      <c r="K66" s="1398"/>
      <c r="L66" s="1467"/>
      <c r="M66" s="1468"/>
      <c r="N66" s="1468"/>
      <c r="O66" s="1469"/>
      <c r="P66" s="1310" t="s">
        <v>50</v>
      </c>
      <c r="Q66" s="1311"/>
      <c r="R66" s="1312"/>
      <c r="S66" s="140" t="str">
        <f>IF(S64="","",VLOOKUP(S64,'綾瀬市勤務の体制及び勤務形態一覧表シフト記号表（勤務時間帯)'!$C$5:$U$36,19,FALSE))</f>
        <v/>
      </c>
      <c r="T66" s="141" t="str">
        <f>IF(T64="","",VLOOKUP(T64,'綾瀬市勤務の体制及び勤務形態一覧表シフト記号表（勤務時間帯)'!$C$5:$U$36,19,FALSE))</f>
        <v/>
      </c>
      <c r="U66" s="141" t="str">
        <f>IF(U64="","",VLOOKUP(U64,'綾瀬市勤務の体制及び勤務形態一覧表シフト記号表（勤務時間帯)'!$C$5:$U$36,19,FALSE))</f>
        <v/>
      </c>
      <c r="V66" s="141" t="str">
        <f>IF(V64="","",VLOOKUP(V64,'綾瀬市勤務の体制及び勤務形態一覧表シフト記号表（勤務時間帯)'!$C$5:$U$36,19,FALSE))</f>
        <v/>
      </c>
      <c r="W66" s="141" t="str">
        <f>IF(W64="","",VLOOKUP(W64,'綾瀬市勤務の体制及び勤務形態一覧表シフト記号表（勤務時間帯)'!$C$5:$U$36,19,FALSE))</f>
        <v/>
      </c>
      <c r="X66" s="141" t="str">
        <f>IF(X64="","",VLOOKUP(X64,'綾瀬市勤務の体制及び勤務形態一覧表シフト記号表（勤務時間帯)'!$C$5:$U$36,19,FALSE))</f>
        <v/>
      </c>
      <c r="Y66" s="142" t="str">
        <f>IF(Y64="","",VLOOKUP(Y64,'綾瀬市勤務の体制及び勤務形態一覧表シフト記号表（勤務時間帯)'!$C$5:$U$36,19,FALSE))</f>
        <v/>
      </c>
      <c r="Z66" s="140" t="str">
        <f>IF(Z64="","",VLOOKUP(Z64,'綾瀬市勤務の体制及び勤務形態一覧表シフト記号表（勤務時間帯)'!$C$5:$U$36,19,FALSE))</f>
        <v/>
      </c>
      <c r="AA66" s="141" t="str">
        <f>IF(AA64="","",VLOOKUP(AA64,'綾瀬市勤務の体制及び勤務形態一覧表シフト記号表（勤務時間帯)'!$C$5:$U$36,19,FALSE))</f>
        <v/>
      </c>
      <c r="AB66" s="141" t="str">
        <f>IF(AB64="","",VLOOKUP(AB64,'綾瀬市勤務の体制及び勤務形態一覧表シフト記号表（勤務時間帯)'!$C$5:$U$36,19,FALSE))</f>
        <v/>
      </c>
      <c r="AC66" s="141" t="str">
        <f>IF(AC64="","",VLOOKUP(AC64,'綾瀬市勤務の体制及び勤務形態一覧表シフト記号表（勤務時間帯)'!$C$5:$U$36,19,FALSE))</f>
        <v/>
      </c>
      <c r="AD66" s="141" t="str">
        <f>IF(AD64="","",VLOOKUP(AD64,'綾瀬市勤務の体制及び勤務形態一覧表シフト記号表（勤務時間帯)'!$C$5:$U$36,19,FALSE))</f>
        <v/>
      </c>
      <c r="AE66" s="141" t="str">
        <f>IF(AE64="","",VLOOKUP(AE64,'綾瀬市勤務の体制及び勤務形態一覧表シフト記号表（勤務時間帯)'!$C$5:$U$36,19,FALSE))</f>
        <v/>
      </c>
      <c r="AF66" s="142" t="str">
        <f>IF(AF64="","",VLOOKUP(AF64,'綾瀬市勤務の体制及び勤務形態一覧表シフト記号表（勤務時間帯)'!$C$5:$U$36,19,FALSE))</f>
        <v/>
      </c>
      <c r="AG66" s="140" t="str">
        <f>IF(AG64="","",VLOOKUP(AG64,'綾瀬市勤務の体制及び勤務形態一覧表シフト記号表（勤務時間帯)'!$C$5:$U$36,19,FALSE))</f>
        <v/>
      </c>
      <c r="AH66" s="141" t="str">
        <f>IF(AH64="","",VLOOKUP(AH64,'綾瀬市勤務の体制及び勤務形態一覧表シフト記号表（勤務時間帯)'!$C$5:$U$36,19,FALSE))</f>
        <v/>
      </c>
      <c r="AI66" s="141" t="str">
        <f>IF(AI64="","",VLOOKUP(AI64,'綾瀬市勤務の体制及び勤務形態一覧表シフト記号表（勤務時間帯)'!$C$5:$U$36,19,FALSE))</f>
        <v/>
      </c>
      <c r="AJ66" s="141" t="str">
        <f>IF(AJ64="","",VLOOKUP(AJ64,'綾瀬市勤務の体制及び勤務形態一覧表シフト記号表（勤務時間帯)'!$C$5:$U$36,19,FALSE))</f>
        <v/>
      </c>
      <c r="AK66" s="141" t="str">
        <f>IF(AK64="","",VLOOKUP(AK64,'綾瀬市勤務の体制及び勤務形態一覧表シフト記号表（勤務時間帯)'!$C$5:$U$36,19,FALSE))</f>
        <v/>
      </c>
      <c r="AL66" s="141" t="str">
        <f>IF(AL64="","",VLOOKUP(AL64,'綾瀬市勤務の体制及び勤務形態一覧表シフト記号表（勤務時間帯)'!$C$5:$U$36,19,FALSE))</f>
        <v/>
      </c>
      <c r="AM66" s="142" t="str">
        <f>IF(AM64="","",VLOOKUP(AM64,'綾瀬市勤務の体制及び勤務形態一覧表シフト記号表（勤務時間帯)'!$C$5:$U$36,19,FALSE))</f>
        <v/>
      </c>
      <c r="AN66" s="140" t="str">
        <f>IF(AN64="","",VLOOKUP(AN64,'綾瀬市勤務の体制及び勤務形態一覧表シフト記号表（勤務時間帯)'!$C$5:$U$36,19,FALSE))</f>
        <v/>
      </c>
      <c r="AO66" s="141" t="str">
        <f>IF(AO64="","",VLOOKUP(AO64,'綾瀬市勤務の体制及び勤務形態一覧表シフト記号表（勤務時間帯)'!$C$5:$U$36,19,FALSE))</f>
        <v/>
      </c>
      <c r="AP66" s="141" t="str">
        <f>IF(AP64="","",VLOOKUP(AP64,'綾瀬市勤務の体制及び勤務形態一覧表シフト記号表（勤務時間帯)'!$C$5:$U$36,19,FALSE))</f>
        <v/>
      </c>
      <c r="AQ66" s="141" t="str">
        <f>IF(AQ64="","",VLOOKUP(AQ64,'綾瀬市勤務の体制及び勤務形態一覧表シフト記号表（勤務時間帯)'!$C$5:$U$36,19,FALSE))</f>
        <v/>
      </c>
      <c r="AR66" s="141" t="str">
        <f>IF(AR64="","",VLOOKUP(AR64,'綾瀬市勤務の体制及び勤務形態一覧表シフト記号表（勤務時間帯)'!$C$5:$U$36,19,FALSE))</f>
        <v/>
      </c>
      <c r="AS66" s="141" t="str">
        <f>IF(AS64="","",VLOOKUP(AS64,'綾瀬市勤務の体制及び勤務形態一覧表シフト記号表（勤務時間帯)'!$C$5:$U$36,19,FALSE))</f>
        <v/>
      </c>
      <c r="AT66" s="142" t="str">
        <f>IF(AT64="","",VLOOKUP(AT64,'綾瀬市勤務の体制及び勤務形態一覧表シフト記号表（勤務時間帯)'!$C$5:$U$36,19,FALSE))</f>
        <v/>
      </c>
      <c r="AU66" s="140" t="str">
        <f>IF(AU64="","",VLOOKUP(AU64,'綾瀬市勤務の体制及び勤務形態一覧表シフト記号表（勤務時間帯)'!$C$5:$U$36,19,FALSE))</f>
        <v/>
      </c>
      <c r="AV66" s="141" t="str">
        <f>IF(AV64="","",VLOOKUP(AV64,'綾瀬市勤務の体制及び勤務形態一覧表シフト記号表（勤務時間帯)'!$C$5:$U$36,19,FALSE))</f>
        <v/>
      </c>
      <c r="AW66" s="142" t="str">
        <f>IF(AW64="","",VLOOKUP(AW64,'綾瀬市勤務の体制及び勤務形態一覧表シフト記号表（勤務時間帯)'!$C$5:$U$36,19,FALSE))</f>
        <v/>
      </c>
      <c r="AX66" s="1473">
        <f>IF($BB$3="４週",SUM(S66:AT66),IF($BB$3="歴月",SUM(S66:AW66),""))</f>
        <v>0</v>
      </c>
      <c r="AY66" s="1474"/>
      <c r="AZ66" s="1432" t="e">
        <f>IF($BB$3="４週",AX66/4,IF($BB$3="歴月",AX66/($BB$8/7),""))</f>
        <v>#VALUE!</v>
      </c>
      <c r="BA66" s="1433"/>
      <c r="BB66" s="1470"/>
      <c r="BC66" s="1471"/>
      <c r="BD66" s="1471"/>
      <c r="BE66" s="1471"/>
      <c r="BF66" s="1472"/>
    </row>
    <row r="67" spans="2:73" s="41" customFormat="1" ht="6" customHeight="1" thickBot="1">
      <c r="B67" s="82"/>
      <c r="C67" s="80"/>
      <c r="D67" s="80"/>
      <c r="E67" s="80"/>
      <c r="F67" s="67"/>
      <c r="G67" s="67"/>
      <c r="H67" s="68"/>
      <c r="I67" s="68"/>
      <c r="J67" s="68"/>
      <c r="K67" s="68"/>
      <c r="L67" s="67"/>
      <c r="M67" s="67"/>
      <c r="N67" s="67"/>
      <c r="O67" s="67"/>
      <c r="P67" s="69"/>
      <c r="Q67" s="69"/>
      <c r="R67" s="69"/>
      <c r="S67" s="68"/>
      <c r="T67" s="68"/>
      <c r="U67" s="68"/>
      <c r="V67" s="68"/>
      <c r="W67" s="68"/>
      <c r="X67" s="68"/>
      <c r="Y67" s="68"/>
      <c r="Z67" s="68"/>
      <c r="AA67" s="68"/>
      <c r="AB67" s="68"/>
      <c r="AC67" s="68"/>
      <c r="AD67" s="68"/>
      <c r="AE67" s="68"/>
      <c r="AF67" s="68"/>
      <c r="AG67" s="68"/>
      <c r="AH67" s="68"/>
      <c r="AI67" s="68"/>
      <c r="AJ67" s="68"/>
      <c r="AK67" s="68"/>
      <c r="AL67" s="68"/>
      <c r="AM67" s="68"/>
      <c r="AN67" s="68"/>
      <c r="AO67" s="68"/>
      <c r="AP67" s="68"/>
      <c r="AQ67" s="68"/>
      <c r="AR67" s="68"/>
      <c r="AS67" s="68"/>
      <c r="AT67" s="68"/>
      <c r="AU67" s="68"/>
      <c r="AV67" s="68"/>
      <c r="AW67" s="68"/>
      <c r="AX67" s="70"/>
      <c r="AY67" s="70"/>
      <c r="AZ67" s="70"/>
      <c r="BA67" s="70"/>
      <c r="BB67" s="67"/>
      <c r="BC67" s="67"/>
      <c r="BD67" s="67"/>
      <c r="BE67" s="67"/>
      <c r="BF67" s="71"/>
    </row>
    <row r="68" spans="2:73" ht="20.100000000000001" customHeight="1">
      <c r="B68" s="83"/>
      <c r="C68" s="23"/>
      <c r="D68" s="23"/>
      <c r="E68" s="23"/>
      <c r="F68" s="23"/>
      <c r="G68" s="23"/>
      <c r="H68" s="1501" t="s">
        <v>190</v>
      </c>
      <c r="I68" s="1501"/>
      <c r="J68" s="1501"/>
      <c r="K68" s="1501"/>
      <c r="L68" s="1501"/>
      <c r="M68" s="1501"/>
      <c r="N68" s="1501"/>
      <c r="O68" s="1501"/>
      <c r="P68" s="1501"/>
      <c r="Q68" s="1501"/>
      <c r="R68" s="1502"/>
      <c r="S68" s="151" t="str">
        <f t="shared" ref="S68:AW68" si="12">IF(SUMIF($F$22:$F$66, "生活相談員", S22:S66)=0,"",SUMIF($F$22:$F$66,"生活相談員",S22:S66))</f>
        <v/>
      </c>
      <c r="T68" s="152" t="str">
        <f t="shared" si="12"/>
        <v/>
      </c>
      <c r="U68" s="152" t="str">
        <f t="shared" si="12"/>
        <v/>
      </c>
      <c r="V68" s="152" t="str">
        <f t="shared" si="12"/>
        <v/>
      </c>
      <c r="W68" s="152" t="str">
        <f t="shared" si="12"/>
        <v/>
      </c>
      <c r="X68" s="152" t="str">
        <f t="shared" si="12"/>
        <v/>
      </c>
      <c r="Y68" s="153" t="str">
        <f t="shared" si="12"/>
        <v/>
      </c>
      <c r="Z68" s="151" t="str">
        <f t="shared" si="12"/>
        <v/>
      </c>
      <c r="AA68" s="152" t="str">
        <f t="shared" si="12"/>
        <v/>
      </c>
      <c r="AB68" s="152" t="str">
        <f t="shared" si="12"/>
        <v/>
      </c>
      <c r="AC68" s="152" t="str">
        <f t="shared" si="12"/>
        <v/>
      </c>
      <c r="AD68" s="152" t="str">
        <f t="shared" si="12"/>
        <v/>
      </c>
      <c r="AE68" s="152" t="str">
        <f t="shared" si="12"/>
        <v/>
      </c>
      <c r="AF68" s="153" t="str">
        <f t="shared" si="12"/>
        <v/>
      </c>
      <c r="AG68" s="151" t="str">
        <f t="shared" si="12"/>
        <v/>
      </c>
      <c r="AH68" s="152" t="str">
        <f t="shared" si="12"/>
        <v/>
      </c>
      <c r="AI68" s="152" t="str">
        <f t="shared" si="12"/>
        <v/>
      </c>
      <c r="AJ68" s="152" t="str">
        <f t="shared" si="12"/>
        <v/>
      </c>
      <c r="AK68" s="152" t="str">
        <f t="shared" si="12"/>
        <v/>
      </c>
      <c r="AL68" s="152" t="str">
        <f t="shared" si="12"/>
        <v/>
      </c>
      <c r="AM68" s="153" t="str">
        <f t="shared" si="12"/>
        <v/>
      </c>
      <c r="AN68" s="151" t="str">
        <f t="shared" si="12"/>
        <v/>
      </c>
      <c r="AO68" s="152" t="str">
        <f t="shared" si="12"/>
        <v/>
      </c>
      <c r="AP68" s="152" t="str">
        <f t="shared" si="12"/>
        <v/>
      </c>
      <c r="AQ68" s="152" t="str">
        <f t="shared" si="12"/>
        <v/>
      </c>
      <c r="AR68" s="152" t="str">
        <f t="shared" si="12"/>
        <v/>
      </c>
      <c r="AS68" s="152" t="str">
        <f t="shared" si="12"/>
        <v/>
      </c>
      <c r="AT68" s="153" t="str">
        <f t="shared" si="12"/>
        <v/>
      </c>
      <c r="AU68" s="101" t="str">
        <f t="shared" si="12"/>
        <v/>
      </c>
      <c r="AV68" s="102" t="str">
        <f t="shared" si="12"/>
        <v/>
      </c>
      <c r="AW68" s="103" t="str">
        <f t="shared" si="12"/>
        <v/>
      </c>
      <c r="AX68" s="1495" t="str">
        <f>IF(SUMIF($C$22:$C$66, "生活相談員", AX22:AY66)=0,"",SUMIF($C$22:$C$66,"生活相談員",AX22:AY66))</f>
        <v/>
      </c>
      <c r="AY68" s="1496"/>
      <c r="AZ68" s="1484" t="str">
        <f>IF(AX68="","",IF($BB$3="４週",AX68/4,IF($BB$3="歴月",AX68/($BB$8/7),"")))</f>
        <v/>
      </c>
      <c r="BA68" s="1485"/>
      <c r="BB68" s="1328"/>
      <c r="BC68" s="1329"/>
      <c r="BD68" s="1329"/>
      <c r="BE68" s="1329"/>
      <c r="BF68" s="1330"/>
    </row>
    <row r="69" spans="2:73" ht="20.25" customHeight="1">
      <c r="B69" s="84"/>
      <c r="C69" s="24"/>
      <c r="D69" s="24"/>
      <c r="E69" s="24"/>
      <c r="F69" s="24"/>
      <c r="G69" s="24"/>
      <c r="H69" s="1497" t="s">
        <v>191</v>
      </c>
      <c r="I69" s="1497"/>
      <c r="J69" s="1497"/>
      <c r="K69" s="1497"/>
      <c r="L69" s="1497"/>
      <c r="M69" s="1497"/>
      <c r="N69" s="1497"/>
      <c r="O69" s="1497"/>
      <c r="P69" s="1497"/>
      <c r="Q69" s="1497"/>
      <c r="R69" s="1498"/>
      <c r="S69" s="154" t="str">
        <f t="shared" ref="S69:AW69" si="13">IF(SUMIF($F$22:$F$66, "看護職員", S22:S66)=0,"",SUMIF($F$22:$F$66, "看護職員", S22:S66))</f>
        <v/>
      </c>
      <c r="T69" s="105" t="str">
        <f t="shared" si="13"/>
        <v/>
      </c>
      <c r="U69" s="105" t="str">
        <f t="shared" si="13"/>
        <v/>
      </c>
      <c r="V69" s="105" t="str">
        <f t="shared" si="13"/>
        <v/>
      </c>
      <c r="W69" s="105" t="str">
        <f t="shared" si="13"/>
        <v/>
      </c>
      <c r="X69" s="105" t="str">
        <f t="shared" si="13"/>
        <v/>
      </c>
      <c r="Y69" s="106" t="str">
        <f t="shared" si="13"/>
        <v/>
      </c>
      <c r="Z69" s="104" t="str">
        <f t="shared" si="13"/>
        <v/>
      </c>
      <c r="AA69" s="105" t="str">
        <f t="shared" si="13"/>
        <v/>
      </c>
      <c r="AB69" s="105" t="str">
        <f t="shared" si="13"/>
        <v/>
      </c>
      <c r="AC69" s="105" t="str">
        <f t="shared" si="13"/>
        <v/>
      </c>
      <c r="AD69" s="105" t="str">
        <f t="shared" si="13"/>
        <v/>
      </c>
      <c r="AE69" s="105" t="str">
        <f t="shared" si="13"/>
        <v/>
      </c>
      <c r="AF69" s="106" t="str">
        <f t="shared" si="13"/>
        <v/>
      </c>
      <c r="AG69" s="104" t="str">
        <f t="shared" si="13"/>
        <v/>
      </c>
      <c r="AH69" s="105" t="str">
        <f t="shared" si="13"/>
        <v/>
      </c>
      <c r="AI69" s="105" t="str">
        <f t="shared" si="13"/>
        <v/>
      </c>
      <c r="AJ69" s="105" t="str">
        <f t="shared" si="13"/>
        <v/>
      </c>
      <c r="AK69" s="105" t="str">
        <f t="shared" si="13"/>
        <v/>
      </c>
      <c r="AL69" s="105" t="str">
        <f t="shared" si="13"/>
        <v/>
      </c>
      <c r="AM69" s="106" t="str">
        <f t="shared" si="13"/>
        <v/>
      </c>
      <c r="AN69" s="104" t="str">
        <f t="shared" si="13"/>
        <v/>
      </c>
      <c r="AO69" s="105" t="str">
        <f t="shared" si="13"/>
        <v/>
      </c>
      <c r="AP69" s="105" t="str">
        <f t="shared" si="13"/>
        <v/>
      </c>
      <c r="AQ69" s="105" t="str">
        <f t="shared" si="13"/>
        <v/>
      </c>
      <c r="AR69" s="105" t="str">
        <f t="shared" si="13"/>
        <v/>
      </c>
      <c r="AS69" s="105" t="str">
        <f t="shared" si="13"/>
        <v/>
      </c>
      <c r="AT69" s="106" t="str">
        <f t="shared" si="13"/>
        <v/>
      </c>
      <c r="AU69" s="104" t="str">
        <f t="shared" si="13"/>
        <v/>
      </c>
      <c r="AV69" s="105" t="str">
        <f t="shared" si="13"/>
        <v/>
      </c>
      <c r="AW69" s="106" t="str">
        <f t="shared" si="13"/>
        <v/>
      </c>
      <c r="AX69" s="1493" t="str">
        <f>IF(SUMIF($C$22:$C$66, "看護職員", AX22:AY66)=0,"",SUMIF($C$22:$C$66, "看護職員", AX22:AY66))</f>
        <v/>
      </c>
      <c r="AY69" s="1494"/>
      <c r="AZ69" s="1486" t="str">
        <f>IF(AX69="","",IF($BB$3="４週",AX69/4,IF($BB$3="歴月",AX69/($BB$8/7),"")))</f>
        <v/>
      </c>
      <c r="BA69" s="1487"/>
      <c r="BB69" s="1331"/>
      <c r="BC69" s="1332"/>
      <c r="BD69" s="1332"/>
      <c r="BE69" s="1332"/>
      <c r="BF69" s="1333"/>
    </row>
    <row r="70" spans="2:73" ht="20.25" customHeight="1">
      <c r="B70" s="84"/>
      <c r="C70" s="24"/>
      <c r="D70" s="24"/>
      <c r="E70" s="24"/>
      <c r="F70" s="24"/>
      <c r="G70" s="24"/>
      <c r="H70" s="1497" t="s">
        <v>192</v>
      </c>
      <c r="I70" s="1497"/>
      <c r="J70" s="1497"/>
      <c r="K70" s="1497"/>
      <c r="L70" s="1497"/>
      <c r="M70" s="1497"/>
      <c r="N70" s="1497"/>
      <c r="O70" s="1497"/>
      <c r="P70" s="1497"/>
      <c r="Q70" s="1497"/>
      <c r="R70" s="1498"/>
      <c r="S70" s="154" t="str">
        <f t="shared" ref="S70:AW70" si="14">IF(SUMIF($F$22:$F$66, "介護職員", S22:S66)=0,"",SUMIF($F$22:$F$66, "介護職員", S22:S66))</f>
        <v/>
      </c>
      <c r="T70" s="155" t="str">
        <f t="shared" si="14"/>
        <v/>
      </c>
      <c r="U70" s="155" t="str">
        <f t="shared" si="14"/>
        <v/>
      </c>
      <c r="V70" s="155" t="str">
        <f t="shared" si="14"/>
        <v/>
      </c>
      <c r="W70" s="155" t="str">
        <f t="shared" si="14"/>
        <v/>
      </c>
      <c r="X70" s="155" t="str">
        <f t="shared" si="14"/>
        <v/>
      </c>
      <c r="Y70" s="156" t="str">
        <f t="shared" si="14"/>
        <v/>
      </c>
      <c r="Z70" s="154" t="str">
        <f t="shared" si="14"/>
        <v/>
      </c>
      <c r="AA70" s="155" t="str">
        <f t="shared" si="14"/>
        <v/>
      </c>
      <c r="AB70" s="155" t="str">
        <f t="shared" si="14"/>
        <v/>
      </c>
      <c r="AC70" s="155" t="str">
        <f t="shared" si="14"/>
        <v/>
      </c>
      <c r="AD70" s="155" t="str">
        <f t="shared" si="14"/>
        <v/>
      </c>
      <c r="AE70" s="155" t="str">
        <f t="shared" si="14"/>
        <v/>
      </c>
      <c r="AF70" s="156" t="str">
        <f t="shared" si="14"/>
        <v/>
      </c>
      <c r="AG70" s="154" t="str">
        <f t="shared" si="14"/>
        <v/>
      </c>
      <c r="AH70" s="155" t="str">
        <f t="shared" si="14"/>
        <v/>
      </c>
      <c r="AI70" s="155" t="str">
        <f t="shared" si="14"/>
        <v/>
      </c>
      <c r="AJ70" s="155" t="str">
        <f t="shared" si="14"/>
        <v/>
      </c>
      <c r="AK70" s="155" t="str">
        <f t="shared" si="14"/>
        <v/>
      </c>
      <c r="AL70" s="155" t="str">
        <f t="shared" si="14"/>
        <v/>
      </c>
      <c r="AM70" s="156" t="str">
        <f t="shared" si="14"/>
        <v/>
      </c>
      <c r="AN70" s="154" t="str">
        <f t="shared" si="14"/>
        <v/>
      </c>
      <c r="AO70" s="155" t="str">
        <f t="shared" si="14"/>
        <v/>
      </c>
      <c r="AP70" s="155" t="str">
        <f t="shared" si="14"/>
        <v/>
      </c>
      <c r="AQ70" s="155" t="str">
        <f t="shared" si="14"/>
        <v/>
      </c>
      <c r="AR70" s="155" t="str">
        <f t="shared" si="14"/>
        <v/>
      </c>
      <c r="AS70" s="155" t="str">
        <f t="shared" si="14"/>
        <v/>
      </c>
      <c r="AT70" s="156" t="str">
        <f t="shared" si="14"/>
        <v/>
      </c>
      <c r="AU70" s="104" t="str">
        <f t="shared" si="14"/>
        <v/>
      </c>
      <c r="AV70" s="105" t="str">
        <f t="shared" si="14"/>
        <v/>
      </c>
      <c r="AW70" s="106" t="str">
        <f t="shared" si="14"/>
        <v/>
      </c>
      <c r="AX70" s="1493" t="str">
        <f>IF(SUMIF($C$22:$C$66, "介護職員", AX22:AY66)=0,"",SUMIF($C$22:$C$66, "介護職員", AX22:AY66))</f>
        <v/>
      </c>
      <c r="AY70" s="1494"/>
      <c r="AZ70" s="1486" t="str">
        <f>IF(AX70="","",IF($BB$3="４週",AX70/4,IF($BB$3="歴月",AX70/($BB$8/7),"")))</f>
        <v/>
      </c>
      <c r="BA70" s="1488"/>
      <c r="BB70" s="1331"/>
      <c r="BC70" s="1332"/>
      <c r="BD70" s="1332"/>
      <c r="BE70" s="1332"/>
      <c r="BF70" s="1333"/>
    </row>
    <row r="71" spans="2:73" ht="20.25" customHeight="1">
      <c r="B71" s="84"/>
      <c r="C71" s="24"/>
      <c r="D71" s="24"/>
      <c r="E71" s="24"/>
      <c r="F71" s="24"/>
      <c r="G71" s="24"/>
      <c r="H71" s="1497" t="s">
        <v>193</v>
      </c>
      <c r="I71" s="1497"/>
      <c r="J71" s="1497"/>
      <c r="K71" s="1497"/>
      <c r="L71" s="1497"/>
      <c r="M71" s="1497"/>
      <c r="N71" s="1497"/>
      <c r="O71" s="1497"/>
      <c r="P71" s="1497"/>
      <c r="Q71" s="1497"/>
      <c r="R71" s="1498"/>
      <c r="S71" s="132"/>
      <c r="T71" s="133"/>
      <c r="U71" s="133"/>
      <c r="V71" s="133"/>
      <c r="W71" s="133"/>
      <c r="X71" s="133"/>
      <c r="Y71" s="134"/>
      <c r="Z71" s="132"/>
      <c r="AA71" s="133"/>
      <c r="AB71" s="133"/>
      <c r="AC71" s="133"/>
      <c r="AD71" s="133"/>
      <c r="AE71" s="133"/>
      <c r="AF71" s="134"/>
      <c r="AG71" s="132"/>
      <c r="AH71" s="133"/>
      <c r="AI71" s="133"/>
      <c r="AJ71" s="133"/>
      <c r="AK71" s="133"/>
      <c r="AL71" s="133"/>
      <c r="AM71" s="134"/>
      <c r="AN71" s="132"/>
      <c r="AO71" s="133"/>
      <c r="AP71" s="133"/>
      <c r="AQ71" s="133"/>
      <c r="AR71" s="133"/>
      <c r="AS71" s="133"/>
      <c r="AT71" s="134"/>
      <c r="AU71" s="132"/>
      <c r="AV71" s="133"/>
      <c r="AW71" s="134"/>
      <c r="AX71" s="1475"/>
      <c r="AY71" s="1476"/>
      <c r="AZ71" s="1476"/>
      <c r="BA71" s="1477"/>
      <c r="BB71" s="1331"/>
      <c r="BC71" s="1332"/>
      <c r="BD71" s="1332"/>
      <c r="BE71" s="1332"/>
      <c r="BF71" s="1333"/>
    </row>
    <row r="72" spans="2:73" ht="20.25" customHeight="1">
      <c r="B72" s="84"/>
      <c r="C72" s="24"/>
      <c r="D72" s="24"/>
      <c r="E72" s="24"/>
      <c r="F72" s="24"/>
      <c r="G72" s="24"/>
      <c r="H72" s="1497" t="s">
        <v>194</v>
      </c>
      <c r="I72" s="1497"/>
      <c r="J72" s="1497"/>
      <c r="K72" s="1497"/>
      <c r="L72" s="1497"/>
      <c r="M72" s="1497"/>
      <c r="N72" s="1497"/>
      <c r="O72" s="1497"/>
      <c r="P72" s="1497"/>
      <c r="Q72" s="1497"/>
      <c r="R72" s="1498"/>
      <c r="S72" s="132"/>
      <c r="T72" s="133"/>
      <c r="U72" s="133"/>
      <c r="V72" s="133"/>
      <c r="W72" s="133"/>
      <c r="X72" s="133"/>
      <c r="Y72" s="134"/>
      <c r="Z72" s="132"/>
      <c r="AA72" s="133"/>
      <c r="AB72" s="133"/>
      <c r="AC72" s="133"/>
      <c r="AD72" s="133"/>
      <c r="AE72" s="133"/>
      <c r="AF72" s="134"/>
      <c r="AG72" s="132"/>
      <c r="AH72" s="133"/>
      <c r="AI72" s="133"/>
      <c r="AJ72" s="133"/>
      <c r="AK72" s="133"/>
      <c r="AL72" s="133"/>
      <c r="AM72" s="134"/>
      <c r="AN72" s="132"/>
      <c r="AO72" s="133"/>
      <c r="AP72" s="133"/>
      <c r="AQ72" s="133"/>
      <c r="AR72" s="133"/>
      <c r="AS72" s="133"/>
      <c r="AT72" s="134"/>
      <c r="AU72" s="132"/>
      <c r="AV72" s="133"/>
      <c r="AW72" s="134"/>
      <c r="AX72" s="1478"/>
      <c r="AY72" s="1479"/>
      <c r="AZ72" s="1479"/>
      <c r="BA72" s="1480"/>
      <c r="BB72" s="1331"/>
      <c r="BC72" s="1332"/>
      <c r="BD72" s="1332"/>
      <c r="BE72" s="1332"/>
      <c r="BF72" s="1333"/>
    </row>
    <row r="73" spans="2:73" ht="20.25" customHeight="1" thickBot="1">
      <c r="B73" s="84"/>
      <c r="C73" s="24"/>
      <c r="D73" s="24"/>
      <c r="E73" s="24"/>
      <c r="F73" s="24"/>
      <c r="G73" s="24"/>
      <c r="H73" s="1499" t="str">
        <f>IF(AT8&gt;10,"(20) 確保すべき介護職員の勤務時間数","(20)確保すべき介護職員・看護職員の勤務時間数")</f>
        <v>(20)確保すべき介護職員・看護職員の勤務時間数</v>
      </c>
      <c r="I73" s="1499"/>
      <c r="J73" s="1499"/>
      <c r="K73" s="1499"/>
      <c r="L73" s="1499"/>
      <c r="M73" s="1499"/>
      <c r="N73" s="1499"/>
      <c r="O73" s="1499"/>
      <c r="P73" s="1499"/>
      <c r="Q73" s="1499"/>
      <c r="R73" s="1500"/>
      <c r="S73" s="157" t="str">
        <f>IF(S72&lt;&gt;"",IF(S71&gt;15,((S71-15)/5+1)*S72,S72),"")</f>
        <v/>
      </c>
      <c r="T73" s="158" t="str">
        <f t="shared" ref="T73:AW73" si="15">IF(T72&lt;&gt;"",IF(T71&gt;15,((T71-15)/5+1)*T72,T72),"")</f>
        <v/>
      </c>
      <c r="U73" s="158" t="str">
        <f t="shared" si="15"/>
        <v/>
      </c>
      <c r="V73" s="158" t="str">
        <f t="shared" si="15"/>
        <v/>
      </c>
      <c r="W73" s="158" t="str">
        <f t="shared" si="15"/>
        <v/>
      </c>
      <c r="X73" s="158" t="str">
        <f t="shared" si="15"/>
        <v/>
      </c>
      <c r="Y73" s="159" t="str">
        <f t="shared" si="15"/>
        <v/>
      </c>
      <c r="Z73" s="157" t="str">
        <f t="shared" si="15"/>
        <v/>
      </c>
      <c r="AA73" s="158" t="str">
        <f t="shared" si="15"/>
        <v/>
      </c>
      <c r="AB73" s="158" t="str">
        <f t="shared" si="15"/>
        <v/>
      </c>
      <c r="AC73" s="158" t="str">
        <f t="shared" si="15"/>
        <v/>
      </c>
      <c r="AD73" s="158" t="str">
        <f t="shared" si="15"/>
        <v/>
      </c>
      <c r="AE73" s="158" t="str">
        <f t="shared" si="15"/>
        <v/>
      </c>
      <c r="AF73" s="159" t="str">
        <f t="shared" si="15"/>
        <v/>
      </c>
      <c r="AG73" s="157" t="str">
        <f t="shared" si="15"/>
        <v/>
      </c>
      <c r="AH73" s="158" t="str">
        <f t="shared" si="15"/>
        <v/>
      </c>
      <c r="AI73" s="158" t="str">
        <f t="shared" si="15"/>
        <v/>
      </c>
      <c r="AJ73" s="158" t="str">
        <f t="shared" si="15"/>
        <v/>
      </c>
      <c r="AK73" s="158" t="str">
        <f t="shared" si="15"/>
        <v/>
      </c>
      <c r="AL73" s="158" t="str">
        <f t="shared" si="15"/>
        <v/>
      </c>
      <c r="AM73" s="159" t="str">
        <f t="shared" si="15"/>
        <v/>
      </c>
      <c r="AN73" s="157" t="str">
        <f t="shared" si="15"/>
        <v/>
      </c>
      <c r="AO73" s="158" t="str">
        <f t="shared" si="15"/>
        <v/>
      </c>
      <c r="AP73" s="158" t="str">
        <f t="shared" si="15"/>
        <v/>
      </c>
      <c r="AQ73" s="158" t="str">
        <f t="shared" si="15"/>
        <v/>
      </c>
      <c r="AR73" s="158" t="str">
        <f t="shared" si="15"/>
        <v/>
      </c>
      <c r="AS73" s="158" t="str">
        <f t="shared" si="15"/>
        <v/>
      </c>
      <c r="AT73" s="159" t="str">
        <f t="shared" si="15"/>
        <v/>
      </c>
      <c r="AU73" s="104" t="str">
        <f t="shared" si="15"/>
        <v/>
      </c>
      <c r="AV73" s="105" t="str">
        <f t="shared" si="15"/>
        <v/>
      </c>
      <c r="AW73" s="106" t="str">
        <f t="shared" si="15"/>
        <v/>
      </c>
      <c r="AX73" s="1478"/>
      <c r="AY73" s="1479"/>
      <c r="AZ73" s="1479"/>
      <c r="BA73" s="1480"/>
      <c r="BB73" s="1331"/>
      <c r="BC73" s="1332"/>
      <c r="BD73" s="1332"/>
      <c r="BE73" s="1332"/>
      <c r="BF73" s="1333"/>
    </row>
    <row r="74" spans="2:73" ht="18.75" customHeight="1">
      <c r="B74" s="1161" t="s">
        <v>195</v>
      </c>
      <c r="C74" s="1162"/>
      <c r="D74" s="1162"/>
      <c r="E74" s="1162"/>
      <c r="F74" s="1162"/>
      <c r="G74" s="1162"/>
      <c r="H74" s="1165"/>
      <c r="I74" s="1165"/>
      <c r="J74" s="1165"/>
      <c r="K74" s="1166"/>
      <c r="L74" s="1491" t="s">
        <v>64</v>
      </c>
      <c r="M74" s="1491"/>
      <c r="N74" s="1491"/>
      <c r="O74" s="1491"/>
      <c r="P74" s="1491"/>
      <c r="Q74" s="1491"/>
      <c r="R74" s="1492"/>
      <c r="S74" s="107" t="str">
        <f t="shared" ref="S74:AB78" si="16">IF($L74="","",IF(COUNTIFS($F$22:$F$66,$L74,S$22:S$66,"&gt;0")=0,"",COUNTIFS($F$22:$F$66,$L74,S$22:S$66,"&gt;0")))</f>
        <v/>
      </c>
      <c r="T74" s="108" t="str">
        <f t="shared" si="16"/>
        <v/>
      </c>
      <c r="U74" s="108" t="str">
        <f t="shared" si="16"/>
        <v/>
      </c>
      <c r="V74" s="108" t="str">
        <f t="shared" si="16"/>
        <v/>
      </c>
      <c r="W74" s="108" t="str">
        <f t="shared" si="16"/>
        <v/>
      </c>
      <c r="X74" s="108" t="str">
        <f t="shared" si="16"/>
        <v/>
      </c>
      <c r="Y74" s="109" t="str">
        <f t="shared" si="16"/>
        <v/>
      </c>
      <c r="Z74" s="113" t="str">
        <f t="shared" si="16"/>
        <v/>
      </c>
      <c r="AA74" s="108" t="str">
        <f t="shared" si="16"/>
        <v/>
      </c>
      <c r="AB74" s="108" t="str">
        <f t="shared" si="16"/>
        <v/>
      </c>
      <c r="AC74" s="108" t="str">
        <f t="shared" ref="AC74:AL78" si="17">IF($L74="","",IF(COUNTIFS($F$22:$F$66,$L74,AC$22:AC$66,"&gt;0")=0,"",COUNTIFS($F$22:$F$66,$L74,AC$22:AC$66,"&gt;0")))</f>
        <v/>
      </c>
      <c r="AD74" s="108" t="str">
        <f t="shared" si="17"/>
        <v/>
      </c>
      <c r="AE74" s="108" t="str">
        <f t="shared" si="17"/>
        <v/>
      </c>
      <c r="AF74" s="109" t="str">
        <f t="shared" si="17"/>
        <v/>
      </c>
      <c r="AG74" s="108" t="str">
        <f t="shared" si="17"/>
        <v/>
      </c>
      <c r="AH74" s="108" t="str">
        <f t="shared" si="17"/>
        <v/>
      </c>
      <c r="AI74" s="108" t="str">
        <f t="shared" si="17"/>
        <v/>
      </c>
      <c r="AJ74" s="108" t="str">
        <f t="shared" si="17"/>
        <v/>
      </c>
      <c r="AK74" s="108" t="str">
        <f t="shared" si="17"/>
        <v/>
      </c>
      <c r="AL74" s="108" t="str">
        <f t="shared" si="17"/>
        <v/>
      </c>
      <c r="AM74" s="109" t="str">
        <f t="shared" ref="AM74:AW78" si="18">IF($L74="","",IF(COUNTIFS($F$22:$F$66,$L74,AM$22:AM$66,"&gt;0")=0,"",COUNTIFS($F$22:$F$66,$L74,AM$22:AM$66,"&gt;0")))</f>
        <v/>
      </c>
      <c r="AN74" s="108" t="str">
        <f t="shared" si="18"/>
        <v/>
      </c>
      <c r="AO74" s="108" t="str">
        <f t="shared" si="18"/>
        <v/>
      </c>
      <c r="AP74" s="108" t="str">
        <f t="shared" si="18"/>
        <v/>
      </c>
      <c r="AQ74" s="108" t="str">
        <f t="shared" si="18"/>
        <v/>
      </c>
      <c r="AR74" s="108" t="str">
        <f t="shared" si="18"/>
        <v/>
      </c>
      <c r="AS74" s="108" t="str">
        <f t="shared" si="18"/>
        <v/>
      </c>
      <c r="AT74" s="109" t="str">
        <f t="shared" si="18"/>
        <v/>
      </c>
      <c r="AU74" s="108" t="str">
        <f t="shared" si="18"/>
        <v/>
      </c>
      <c r="AV74" s="108" t="str">
        <f t="shared" si="18"/>
        <v/>
      </c>
      <c r="AW74" s="109" t="str">
        <f t="shared" si="18"/>
        <v/>
      </c>
      <c r="AX74" s="1478"/>
      <c r="AY74" s="1479"/>
      <c r="AZ74" s="1479"/>
      <c r="BA74" s="1480"/>
      <c r="BB74" s="1331"/>
      <c r="BC74" s="1332"/>
      <c r="BD74" s="1332"/>
      <c r="BE74" s="1332"/>
      <c r="BF74" s="1333"/>
    </row>
    <row r="75" spans="2:73" ht="18.75" customHeight="1">
      <c r="B75" s="1164"/>
      <c r="C75" s="1165"/>
      <c r="D75" s="1165"/>
      <c r="E75" s="1165"/>
      <c r="F75" s="1165"/>
      <c r="G75" s="1165"/>
      <c r="H75" s="1165"/>
      <c r="I75" s="1165"/>
      <c r="J75" s="1165"/>
      <c r="K75" s="1166"/>
      <c r="L75" s="1454" t="s">
        <v>5</v>
      </c>
      <c r="M75" s="1454"/>
      <c r="N75" s="1454"/>
      <c r="O75" s="1454"/>
      <c r="P75" s="1454"/>
      <c r="Q75" s="1454"/>
      <c r="R75" s="1455"/>
      <c r="S75" s="104" t="str">
        <f t="shared" si="16"/>
        <v/>
      </c>
      <c r="T75" s="105" t="str">
        <f t="shared" si="16"/>
        <v/>
      </c>
      <c r="U75" s="105" t="str">
        <f t="shared" si="16"/>
        <v/>
      </c>
      <c r="V75" s="105" t="str">
        <f t="shared" si="16"/>
        <v/>
      </c>
      <c r="W75" s="105" t="str">
        <f t="shared" si="16"/>
        <v/>
      </c>
      <c r="X75" s="105" t="str">
        <f t="shared" si="16"/>
        <v/>
      </c>
      <c r="Y75" s="106" t="str">
        <f t="shared" si="16"/>
        <v/>
      </c>
      <c r="Z75" s="114" t="str">
        <f t="shared" si="16"/>
        <v/>
      </c>
      <c r="AA75" s="105" t="str">
        <f t="shared" si="16"/>
        <v/>
      </c>
      <c r="AB75" s="105" t="str">
        <f t="shared" si="16"/>
        <v/>
      </c>
      <c r="AC75" s="105" t="str">
        <f t="shared" si="17"/>
        <v/>
      </c>
      <c r="AD75" s="105" t="str">
        <f t="shared" si="17"/>
        <v/>
      </c>
      <c r="AE75" s="105" t="str">
        <f t="shared" si="17"/>
        <v/>
      </c>
      <c r="AF75" s="106" t="str">
        <f t="shared" si="17"/>
        <v/>
      </c>
      <c r="AG75" s="105" t="str">
        <f t="shared" si="17"/>
        <v/>
      </c>
      <c r="AH75" s="105" t="str">
        <f t="shared" si="17"/>
        <v/>
      </c>
      <c r="AI75" s="105" t="str">
        <f t="shared" si="17"/>
        <v/>
      </c>
      <c r="AJ75" s="105" t="str">
        <f t="shared" si="17"/>
        <v/>
      </c>
      <c r="AK75" s="105" t="str">
        <f t="shared" si="17"/>
        <v/>
      </c>
      <c r="AL75" s="105" t="str">
        <f t="shared" si="17"/>
        <v/>
      </c>
      <c r="AM75" s="106" t="str">
        <f t="shared" si="18"/>
        <v/>
      </c>
      <c r="AN75" s="105" t="str">
        <f t="shared" si="18"/>
        <v/>
      </c>
      <c r="AO75" s="105" t="str">
        <f t="shared" si="18"/>
        <v/>
      </c>
      <c r="AP75" s="105" t="str">
        <f t="shared" si="18"/>
        <v/>
      </c>
      <c r="AQ75" s="105" t="str">
        <f t="shared" si="18"/>
        <v/>
      </c>
      <c r="AR75" s="105" t="str">
        <f t="shared" si="18"/>
        <v/>
      </c>
      <c r="AS75" s="105" t="str">
        <f t="shared" si="18"/>
        <v/>
      </c>
      <c r="AT75" s="106" t="str">
        <f t="shared" si="18"/>
        <v/>
      </c>
      <c r="AU75" s="105" t="str">
        <f t="shared" si="18"/>
        <v/>
      </c>
      <c r="AV75" s="105" t="str">
        <f t="shared" si="18"/>
        <v/>
      </c>
      <c r="AW75" s="106" t="str">
        <f t="shared" si="18"/>
        <v/>
      </c>
      <c r="AX75" s="1478"/>
      <c r="AY75" s="1479"/>
      <c r="AZ75" s="1479"/>
      <c r="BA75" s="1480"/>
      <c r="BB75" s="1331"/>
      <c r="BC75" s="1332"/>
      <c r="BD75" s="1332"/>
      <c r="BE75" s="1332"/>
      <c r="BF75" s="1333"/>
    </row>
    <row r="76" spans="2:73" ht="18.75" customHeight="1">
      <c r="B76" s="1164"/>
      <c r="C76" s="1165"/>
      <c r="D76" s="1165"/>
      <c r="E76" s="1165"/>
      <c r="F76" s="1165"/>
      <c r="G76" s="1165"/>
      <c r="H76" s="1165"/>
      <c r="I76" s="1165"/>
      <c r="J76" s="1165"/>
      <c r="K76" s="1166"/>
      <c r="L76" s="1454" t="s">
        <v>65</v>
      </c>
      <c r="M76" s="1454"/>
      <c r="N76" s="1454"/>
      <c r="O76" s="1454"/>
      <c r="P76" s="1454"/>
      <c r="Q76" s="1454"/>
      <c r="R76" s="1455"/>
      <c r="S76" s="104" t="str">
        <f t="shared" si="16"/>
        <v/>
      </c>
      <c r="T76" s="105" t="str">
        <f t="shared" si="16"/>
        <v/>
      </c>
      <c r="U76" s="105" t="str">
        <f t="shared" si="16"/>
        <v/>
      </c>
      <c r="V76" s="105" t="str">
        <f t="shared" si="16"/>
        <v/>
      </c>
      <c r="W76" s="105" t="str">
        <f t="shared" si="16"/>
        <v/>
      </c>
      <c r="X76" s="105" t="str">
        <f t="shared" si="16"/>
        <v/>
      </c>
      <c r="Y76" s="106" t="str">
        <f t="shared" si="16"/>
        <v/>
      </c>
      <c r="Z76" s="114" t="str">
        <f t="shared" si="16"/>
        <v/>
      </c>
      <c r="AA76" s="105" t="str">
        <f t="shared" si="16"/>
        <v/>
      </c>
      <c r="AB76" s="105" t="str">
        <f t="shared" si="16"/>
        <v/>
      </c>
      <c r="AC76" s="105" t="str">
        <f t="shared" si="17"/>
        <v/>
      </c>
      <c r="AD76" s="105" t="str">
        <f t="shared" si="17"/>
        <v/>
      </c>
      <c r="AE76" s="105" t="str">
        <f t="shared" si="17"/>
        <v/>
      </c>
      <c r="AF76" s="106" t="str">
        <f t="shared" si="17"/>
        <v/>
      </c>
      <c r="AG76" s="105" t="str">
        <f t="shared" si="17"/>
        <v/>
      </c>
      <c r="AH76" s="105" t="str">
        <f t="shared" si="17"/>
        <v/>
      </c>
      <c r="AI76" s="105" t="str">
        <f t="shared" si="17"/>
        <v/>
      </c>
      <c r="AJ76" s="105" t="str">
        <f t="shared" si="17"/>
        <v/>
      </c>
      <c r="AK76" s="105" t="str">
        <f t="shared" si="17"/>
        <v/>
      </c>
      <c r="AL76" s="105" t="str">
        <f t="shared" si="17"/>
        <v/>
      </c>
      <c r="AM76" s="106" t="str">
        <f t="shared" si="18"/>
        <v/>
      </c>
      <c r="AN76" s="105" t="str">
        <f t="shared" si="18"/>
        <v/>
      </c>
      <c r="AO76" s="105" t="str">
        <f t="shared" si="18"/>
        <v/>
      </c>
      <c r="AP76" s="105" t="str">
        <f t="shared" si="18"/>
        <v/>
      </c>
      <c r="AQ76" s="105" t="str">
        <f t="shared" si="18"/>
        <v/>
      </c>
      <c r="AR76" s="105" t="str">
        <f t="shared" si="18"/>
        <v/>
      </c>
      <c r="AS76" s="105" t="str">
        <f t="shared" si="18"/>
        <v/>
      </c>
      <c r="AT76" s="106" t="str">
        <f t="shared" si="18"/>
        <v/>
      </c>
      <c r="AU76" s="105" t="str">
        <f t="shared" si="18"/>
        <v/>
      </c>
      <c r="AV76" s="105" t="str">
        <f t="shared" si="18"/>
        <v/>
      </c>
      <c r="AW76" s="106" t="str">
        <f t="shared" si="18"/>
        <v/>
      </c>
      <c r="AX76" s="1478"/>
      <c r="AY76" s="1479"/>
      <c r="AZ76" s="1479"/>
      <c r="BA76" s="1480"/>
      <c r="BB76" s="1331"/>
      <c r="BC76" s="1332"/>
      <c r="BD76" s="1332"/>
      <c r="BE76" s="1332"/>
      <c r="BF76" s="1333"/>
    </row>
    <row r="77" spans="2:73" ht="18.75" customHeight="1">
      <c r="B77" s="1164"/>
      <c r="C77" s="1165"/>
      <c r="D77" s="1165"/>
      <c r="E77" s="1165"/>
      <c r="F77" s="1165"/>
      <c r="G77" s="1165"/>
      <c r="H77" s="1165"/>
      <c r="I77" s="1165"/>
      <c r="J77" s="1165"/>
      <c r="K77" s="1166"/>
      <c r="L77" s="1454" t="s">
        <v>66</v>
      </c>
      <c r="M77" s="1454"/>
      <c r="N77" s="1454"/>
      <c r="O77" s="1454"/>
      <c r="P77" s="1454"/>
      <c r="Q77" s="1454"/>
      <c r="R77" s="1455"/>
      <c r="S77" s="104" t="str">
        <f t="shared" si="16"/>
        <v/>
      </c>
      <c r="T77" s="105" t="str">
        <f t="shared" si="16"/>
        <v/>
      </c>
      <c r="U77" s="105" t="str">
        <f t="shared" si="16"/>
        <v/>
      </c>
      <c r="V77" s="105" t="str">
        <f t="shared" si="16"/>
        <v/>
      </c>
      <c r="W77" s="105" t="str">
        <f t="shared" si="16"/>
        <v/>
      </c>
      <c r="X77" s="105" t="str">
        <f t="shared" si="16"/>
        <v/>
      </c>
      <c r="Y77" s="106" t="str">
        <f t="shared" si="16"/>
        <v/>
      </c>
      <c r="Z77" s="114" t="str">
        <f t="shared" si="16"/>
        <v/>
      </c>
      <c r="AA77" s="105" t="str">
        <f t="shared" si="16"/>
        <v/>
      </c>
      <c r="AB77" s="105" t="str">
        <f t="shared" si="16"/>
        <v/>
      </c>
      <c r="AC77" s="105" t="str">
        <f t="shared" si="17"/>
        <v/>
      </c>
      <c r="AD77" s="105" t="str">
        <f t="shared" si="17"/>
        <v/>
      </c>
      <c r="AE77" s="105" t="str">
        <f t="shared" si="17"/>
        <v/>
      </c>
      <c r="AF77" s="106" t="str">
        <f t="shared" si="17"/>
        <v/>
      </c>
      <c r="AG77" s="105" t="str">
        <f t="shared" si="17"/>
        <v/>
      </c>
      <c r="AH77" s="105" t="str">
        <f t="shared" si="17"/>
        <v/>
      </c>
      <c r="AI77" s="105" t="str">
        <f t="shared" si="17"/>
        <v/>
      </c>
      <c r="AJ77" s="105" t="str">
        <f t="shared" si="17"/>
        <v/>
      </c>
      <c r="AK77" s="105" t="str">
        <f t="shared" si="17"/>
        <v/>
      </c>
      <c r="AL77" s="105" t="str">
        <f t="shared" si="17"/>
        <v/>
      </c>
      <c r="AM77" s="106" t="str">
        <f t="shared" si="18"/>
        <v/>
      </c>
      <c r="AN77" s="105" t="str">
        <f t="shared" si="18"/>
        <v/>
      </c>
      <c r="AO77" s="105" t="str">
        <f t="shared" si="18"/>
        <v/>
      </c>
      <c r="AP77" s="105" t="str">
        <f t="shared" si="18"/>
        <v/>
      </c>
      <c r="AQ77" s="105" t="str">
        <f t="shared" si="18"/>
        <v/>
      </c>
      <c r="AR77" s="105" t="str">
        <f t="shared" si="18"/>
        <v/>
      </c>
      <c r="AS77" s="105" t="str">
        <f t="shared" si="18"/>
        <v/>
      </c>
      <c r="AT77" s="106" t="str">
        <f t="shared" si="18"/>
        <v/>
      </c>
      <c r="AU77" s="105" t="str">
        <f t="shared" si="18"/>
        <v/>
      </c>
      <c r="AV77" s="105" t="str">
        <f t="shared" si="18"/>
        <v/>
      </c>
      <c r="AW77" s="106" t="str">
        <f t="shared" si="18"/>
        <v/>
      </c>
      <c r="AX77" s="1478"/>
      <c r="AY77" s="1479"/>
      <c r="AZ77" s="1479"/>
      <c r="BA77" s="1480"/>
      <c r="BB77" s="1331"/>
      <c r="BC77" s="1332"/>
      <c r="BD77" s="1332"/>
      <c r="BE77" s="1332"/>
      <c r="BF77" s="1333"/>
    </row>
    <row r="78" spans="2:73" ht="19.5" customHeight="1" thickBot="1">
      <c r="B78" s="1167"/>
      <c r="C78" s="1168"/>
      <c r="D78" s="1168"/>
      <c r="E78" s="1168"/>
      <c r="F78" s="1168"/>
      <c r="G78" s="1168"/>
      <c r="H78" s="1168"/>
      <c r="I78" s="1168"/>
      <c r="J78" s="1168"/>
      <c r="K78" s="1169"/>
      <c r="L78" s="1489"/>
      <c r="M78" s="1489"/>
      <c r="N78" s="1489"/>
      <c r="O78" s="1489"/>
      <c r="P78" s="1489"/>
      <c r="Q78" s="1489"/>
      <c r="R78" s="1490"/>
      <c r="S78" s="110" t="str">
        <f t="shared" si="16"/>
        <v/>
      </c>
      <c r="T78" s="111" t="str">
        <f t="shared" si="16"/>
        <v/>
      </c>
      <c r="U78" s="111" t="str">
        <f t="shared" si="16"/>
        <v/>
      </c>
      <c r="V78" s="111" t="str">
        <f t="shared" si="16"/>
        <v/>
      </c>
      <c r="W78" s="111" t="str">
        <f t="shared" si="16"/>
        <v/>
      </c>
      <c r="X78" s="111" t="str">
        <f t="shared" si="16"/>
        <v/>
      </c>
      <c r="Y78" s="112" t="str">
        <f t="shared" si="16"/>
        <v/>
      </c>
      <c r="Z78" s="115" t="str">
        <f t="shared" si="16"/>
        <v/>
      </c>
      <c r="AA78" s="111" t="str">
        <f t="shared" si="16"/>
        <v/>
      </c>
      <c r="AB78" s="111" t="str">
        <f t="shared" si="16"/>
        <v/>
      </c>
      <c r="AC78" s="111" t="str">
        <f t="shared" si="17"/>
        <v/>
      </c>
      <c r="AD78" s="111" t="str">
        <f t="shared" si="17"/>
        <v/>
      </c>
      <c r="AE78" s="111" t="str">
        <f t="shared" si="17"/>
        <v/>
      </c>
      <c r="AF78" s="112" t="str">
        <f t="shared" si="17"/>
        <v/>
      </c>
      <c r="AG78" s="111" t="str">
        <f t="shared" si="17"/>
        <v/>
      </c>
      <c r="AH78" s="111" t="str">
        <f t="shared" si="17"/>
        <v/>
      </c>
      <c r="AI78" s="111" t="str">
        <f t="shared" si="17"/>
        <v/>
      </c>
      <c r="AJ78" s="111" t="str">
        <f t="shared" si="17"/>
        <v/>
      </c>
      <c r="AK78" s="111" t="str">
        <f t="shared" si="17"/>
        <v/>
      </c>
      <c r="AL78" s="111" t="str">
        <f t="shared" si="17"/>
        <v/>
      </c>
      <c r="AM78" s="112" t="str">
        <f t="shared" si="18"/>
        <v/>
      </c>
      <c r="AN78" s="111" t="str">
        <f t="shared" si="18"/>
        <v/>
      </c>
      <c r="AO78" s="111" t="str">
        <f t="shared" si="18"/>
        <v/>
      </c>
      <c r="AP78" s="111" t="str">
        <f t="shared" si="18"/>
        <v/>
      </c>
      <c r="AQ78" s="111" t="str">
        <f t="shared" si="18"/>
        <v/>
      </c>
      <c r="AR78" s="111" t="str">
        <f t="shared" si="18"/>
        <v/>
      </c>
      <c r="AS78" s="111" t="str">
        <f t="shared" si="18"/>
        <v/>
      </c>
      <c r="AT78" s="112" t="str">
        <f t="shared" si="18"/>
        <v/>
      </c>
      <c r="AU78" s="111" t="str">
        <f t="shared" si="18"/>
        <v/>
      </c>
      <c r="AV78" s="111" t="str">
        <f t="shared" si="18"/>
        <v/>
      </c>
      <c r="AW78" s="112" t="str">
        <f t="shared" si="18"/>
        <v/>
      </c>
      <c r="AX78" s="1481"/>
      <c r="AY78" s="1482"/>
      <c r="AZ78" s="1482"/>
      <c r="BA78" s="1483"/>
      <c r="BB78" s="1334"/>
      <c r="BC78" s="1335"/>
      <c r="BD78" s="1335"/>
      <c r="BE78" s="1335"/>
      <c r="BF78" s="1336"/>
    </row>
    <row r="79" spans="2:73" ht="11.45" customHeight="1">
      <c r="H79" s="18"/>
      <c r="I79" s="18"/>
      <c r="J79" s="18"/>
      <c r="K79" s="18"/>
      <c r="L79" s="18"/>
      <c r="M79" s="18"/>
      <c r="N79" s="18"/>
      <c r="O79" s="18"/>
      <c r="P79" s="18"/>
      <c r="Q79" s="18"/>
      <c r="R79" s="18"/>
      <c r="S79" s="18"/>
      <c r="T79" s="18"/>
      <c r="U79" s="18"/>
      <c r="V79" s="18"/>
      <c r="W79" s="18"/>
      <c r="X79" s="18"/>
      <c r="Y79" s="18"/>
      <c r="Z79" s="18"/>
      <c r="AA79" s="18"/>
      <c r="AB79" s="18"/>
      <c r="AC79" s="18"/>
      <c r="AD79" s="18"/>
      <c r="AE79" s="18"/>
      <c r="AF79" s="18"/>
      <c r="AG79" s="18"/>
      <c r="AH79" s="18"/>
      <c r="AI79" s="18"/>
      <c r="AJ79" s="18"/>
      <c r="AK79" s="18"/>
      <c r="AL79" s="18"/>
      <c r="AM79" s="18"/>
      <c r="AN79" s="18"/>
      <c r="AO79" s="18"/>
      <c r="AP79" s="18"/>
      <c r="AQ79" s="18"/>
      <c r="AR79" s="18"/>
      <c r="AS79" s="18"/>
      <c r="AT79" s="18"/>
      <c r="AU79" s="18"/>
      <c r="AV79" s="18"/>
      <c r="AW79" s="18"/>
      <c r="AX79" s="18"/>
      <c r="AY79" s="18"/>
      <c r="AZ79" s="18"/>
      <c r="BA79" s="18"/>
    </row>
    <row r="80" spans="2:73" ht="20.25" customHeight="1">
      <c r="BN80" s="2"/>
      <c r="BO80" s="1"/>
      <c r="BP80" s="2"/>
      <c r="BQ80" s="2"/>
      <c r="BR80" s="2"/>
      <c r="BS80" s="3"/>
      <c r="BT80" s="4"/>
      <c r="BU80" s="4"/>
    </row>
    <row r="81" spans="3:9" ht="20.25" customHeight="1">
      <c r="C81" s="19"/>
      <c r="D81" s="19"/>
      <c r="E81" s="19"/>
      <c r="F81" s="19"/>
      <c r="G81" s="19"/>
      <c r="H81" s="9"/>
      <c r="I81" s="9"/>
    </row>
    <row r="82" spans="3:9" ht="20.25" customHeight="1">
      <c r="C82" s="19"/>
      <c r="D82" s="19"/>
      <c r="E82" s="19"/>
      <c r="F82" s="19"/>
      <c r="G82" s="19"/>
      <c r="H82" s="9"/>
      <c r="I82" s="9"/>
    </row>
    <row r="83" spans="3:9" ht="20.25" customHeight="1">
      <c r="C83" s="9"/>
      <c r="D83" s="9"/>
      <c r="E83" s="9"/>
      <c r="F83" s="9"/>
      <c r="G83" s="9"/>
    </row>
    <row r="84" spans="3:9" ht="20.25" customHeight="1">
      <c r="C84" s="9"/>
      <c r="D84" s="9"/>
      <c r="E84" s="9"/>
      <c r="F84" s="9"/>
      <c r="G84" s="9"/>
    </row>
    <row r="85" spans="3:9" ht="20.25" customHeight="1">
      <c r="C85" s="9"/>
      <c r="D85" s="9"/>
      <c r="E85" s="9"/>
      <c r="F85" s="9"/>
      <c r="G85" s="9"/>
    </row>
    <row r="86" spans="3:9" ht="20.25" customHeight="1">
      <c r="C86" s="9"/>
      <c r="D86" s="9"/>
      <c r="E86" s="9"/>
      <c r="F86" s="9"/>
      <c r="G86" s="9"/>
    </row>
  </sheetData>
  <sheetProtection sheet="1" insertColumns="0" selectLockedCells="1"/>
  <mergeCells count="288">
    <mergeCell ref="G55:G57"/>
    <mergeCell ref="H55:K57"/>
    <mergeCell ref="L55:O57"/>
    <mergeCell ref="P55:R55"/>
    <mergeCell ref="AX55:AY55"/>
    <mergeCell ref="AZ55:BA55"/>
    <mergeCell ref="BB55:BF57"/>
    <mergeCell ref="P56:R56"/>
    <mergeCell ref="AX56:AY56"/>
    <mergeCell ref="AZ56:BA56"/>
    <mergeCell ref="P57:R57"/>
    <mergeCell ref="AX57:AY57"/>
    <mergeCell ref="AZ57:BA57"/>
    <mergeCell ref="G58:G60"/>
    <mergeCell ref="H58:K60"/>
    <mergeCell ref="L58:O60"/>
    <mergeCell ref="P58:R58"/>
    <mergeCell ref="AX58:AY58"/>
    <mergeCell ref="AZ58:BA58"/>
    <mergeCell ref="BB58:BF60"/>
    <mergeCell ref="P59:R59"/>
    <mergeCell ref="AX59:AY59"/>
    <mergeCell ref="AZ59:BA59"/>
    <mergeCell ref="P60:R60"/>
    <mergeCell ref="AX60:AY60"/>
    <mergeCell ref="AZ60:BA60"/>
    <mergeCell ref="BB68:BF78"/>
    <mergeCell ref="AX71:BA78"/>
    <mergeCell ref="AZ68:BA68"/>
    <mergeCell ref="AZ69:BA69"/>
    <mergeCell ref="AZ70:BA70"/>
    <mergeCell ref="B74:K78"/>
    <mergeCell ref="L78:R78"/>
    <mergeCell ref="L74:R74"/>
    <mergeCell ref="L75:R75"/>
    <mergeCell ref="L76:R76"/>
    <mergeCell ref="L77:R77"/>
    <mergeCell ref="AX70:AY70"/>
    <mergeCell ref="AX68:AY68"/>
    <mergeCell ref="AX69:AY69"/>
    <mergeCell ref="H72:R72"/>
    <mergeCell ref="H73:R73"/>
    <mergeCell ref="H71:R71"/>
    <mergeCell ref="H68:R68"/>
    <mergeCell ref="H69:R69"/>
    <mergeCell ref="H70:R70"/>
    <mergeCell ref="AX65:AY65"/>
    <mergeCell ref="AZ65:BA65"/>
    <mergeCell ref="AX66:AY66"/>
    <mergeCell ref="AZ66:BA66"/>
    <mergeCell ref="P50:R50"/>
    <mergeCell ref="AX50:AY50"/>
    <mergeCell ref="AZ50:BA50"/>
    <mergeCell ref="AX51:AY51"/>
    <mergeCell ref="AZ51:BA51"/>
    <mergeCell ref="AX52:AY52"/>
    <mergeCell ref="AZ52:BA52"/>
    <mergeCell ref="P53:R53"/>
    <mergeCell ref="AX53:AY53"/>
    <mergeCell ref="AZ53:BA53"/>
    <mergeCell ref="AZ61:BA61"/>
    <mergeCell ref="AX62:AY62"/>
    <mergeCell ref="AZ62:BA62"/>
    <mergeCell ref="AX38:AY38"/>
    <mergeCell ref="AZ38:BA38"/>
    <mergeCell ref="AX39:AY39"/>
    <mergeCell ref="AZ39:BA39"/>
    <mergeCell ref="AX47:AY47"/>
    <mergeCell ref="AX40:AY40"/>
    <mergeCell ref="AZ40:BA40"/>
    <mergeCell ref="AX41:AY41"/>
    <mergeCell ref="AZ41:BA41"/>
    <mergeCell ref="AX42:AY42"/>
    <mergeCell ref="AZ42:BA42"/>
    <mergeCell ref="AX43:AY43"/>
    <mergeCell ref="AZ43:BA43"/>
    <mergeCell ref="AX44:AY44"/>
    <mergeCell ref="AZ44:BA44"/>
    <mergeCell ref="AX45:AY45"/>
    <mergeCell ref="AZ45:BA45"/>
    <mergeCell ref="BB52:BF54"/>
    <mergeCell ref="P54:R54"/>
    <mergeCell ref="G64:G66"/>
    <mergeCell ref="L64:O66"/>
    <mergeCell ref="P64:R64"/>
    <mergeCell ref="BB64:BF66"/>
    <mergeCell ref="P66:R66"/>
    <mergeCell ref="G61:G63"/>
    <mergeCell ref="L61:O63"/>
    <mergeCell ref="P61:R61"/>
    <mergeCell ref="BB61:BF63"/>
    <mergeCell ref="P63:R63"/>
    <mergeCell ref="P65:R65"/>
    <mergeCell ref="P62:R62"/>
    <mergeCell ref="AX63:AY63"/>
    <mergeCell ref="AZ63:BA63"/>
    <mergeCell ref="AX64:AY64"/>
    <mergeCell ref="AZ64:BA64"/>
    <mergeCell ref="G52:G54"/>
    <mergeCell ref="L52:O54"/>
    <mergeCell ref="P52:R52"/>
    <mergeCell ref="AX54:AY54"/>
    <mergeCell ref="AZ54:BA54"/>
    <mergeCell ref="AX61:AY61"/>
    <mergeCell ref="AP1:BE1"/>
    <mergeCell ref="P17:R21"/>
    <mergeCell ref="BB28:BF30"/>
    <mergeCell ref="L17:O21"/>
    <mergeCell ref="L22:O24"/>
    <mergeCell ref="L25:O27"/>
    <mergeCell ref="BB17:BF21"/>
    <mergeCell ref="BB22:BF24"/>
    <mergeCell ref="BB25:BF27"/>
    <mergeCell ref="P22:R22"/>
    <mergeCell ref="P24:R24"/>
    <mergeCell ref="P25:R25"/>
    <mergeCell ref="P29:R29"/>
    <mergeCell ref="BB3:BE3"/>
    <mergeCell ref="BB8:BC8"/>
    <mergeCell ref="AX29:AY29"/>
    <mergeCell ref="AZ29:BA29"/>
    <mergeCell ref="AX17:AY21"/>
    <mergeCell ref="S17:AW17"/>
    <mergeCell ref="AX30:AY30"/>
    <mergeCell ref="AZ30:BA30"/>
    <mergeCell ref="P30:R30"/>
    <mergeCell ref="Z2:AA2"/>
    <mergeCell ref="AC2:AD2"/>
    <mergeCell ref="P34:R34"/>
    <mergeCell ref="AZ25:BA25"/>
    <mergeCell ref="AX33:AY33"/>
    <mergeCell ref="AZ33:BA33"/>
    <mergeCell ref="S18:Y18"/>
    <mergeCell ref="Z18:AF18"/>
    <mergeCell ref="AG18:AM18"/>
    <mergeCell ref="AN18:AT18"/>
    <mergeCell ref="L28:O30"/>
    <mergeCell ref="P31:R31"/>
    <mergeCell ref="P33:R33"/>
    <mergeCell ref="AX31:AY31"/>
    <mergeCell ref="AZ31:BA31"/>
    <mergeCell ref="AX32:AY32"/>
    <mergeCell ref="AZ32:BA32"/>
    <mergeCell ref="P32:R32"/>
    <mergeCell ref="AX34:AY34"/>
    <mergeCell ref="AZ34:BA34"/>
    <mergeCell ref="G43:G45"/>
    <mergeCell ref="P43:R43"/>
    <mergeCell ref="L46:O48"/>
    <mergeCell ref="L49:O51"/>
    <mergeCell ref="P39:R39"/>
    <mergeCell ref="P40:R40"/>
    <mergeCell ref="P49:R49"/>
    <mergeCell ref="P51:R51"/>
    <mergeCell ref="P45:R45"/>
    <mergeCell ref="P46:R46"/>
    <mergeCell ref="AG2:AH2"/>
    <mergeCell ref="AP2:BE2"/>
    <mergeCell ref="AT6:AU6"/>
    <mergeCell ref="BB4:BE4"/>
    <mergeCell ref="AZ26:BA26"/>
    <mergeCell ref="AX27:AY27"/>
    <mergeCell ref="AZ27:BA27"/>
    <mergeCell ref="AX28:AY28"/>
    <mergeCell ref="AZ28:BA28"/>
    <mergeCell ref="AU14:AW14"/>
    <mergeCell ref="AO12:AQ12"/>
    <mergeCell ref="AU18:AW18"/>
    <mergeCell ref="AZ48:BA48"/>
    <mergeCell ref="AX6:AY6"/>
    <mergeCell ref="BB6:BC6"/>
    <mergeCell ref="BB34:BF36"/>
    <mergeCell ref="BB37:BF39"/>
    <mergeCell ref="BB40:BF42"/>
    <mergeCell ref="BB43:BF45"/>
    <mergeCell ref="BB10:BD10"/>
    <mergeCell ref="AY14:BA14"/>
    <mergeCell ref="BC14:BD14"/>
    <mergeCell ref="BB12:BD12"/>
    <mergeCell ref="AZ17:BA21"/>
    <mergeCell ref="AX22:AY22"/>
    <mergeCell ref="AX23:AY23"/>
    <mergeCell ref="AZ22:BA22"/>
    <mergeCell ref="AZ23:BA23"/>
    <mergeCell ref="BB46:BF48"/>
    <mergeCell ref="AZ46:BA46"/>
    <mergeCell ref="AZ47:BA47"/>
    <mergeCell ref="AX48:AY48"/>
    <mergeCell ref="AX36:AY36"/>
    <mergeCell ref="AZ36:BA36"/>
    <mergeCell ref="AX37:AY37"/>
    <mergeCell ref="AZ37:BA37"/>
    <mergeCell ref="G17:G21"/>
    <mergeCell ref="P27:R27"/>
    <mergeCell ref="P28:R28"/>
    <mergeCell ref="G22:G24"/>
    <mergeCell ref="P26:R26"/>
    <mergeCell ref="H22:K24"/>
    <mergeCell ref="BB49:BF51"/>
    <mergeCell ref="H25:K27"/>
    <mergeCell ref="H28:K30"/>
    <mergeCell ref="H31:K33"/>
    <mergeCell ref="H34:K36"/>
    <mergeCell ref="AX24:AY24"/>
    <mergeCell ref="AZ24:BA24"/>
    <mergeCell ref="AX25:AY25"/>
    <mergeCell ref="L31:O33"/>
    <mergeCell ref="P23:R23"/>
    <mergeCell ref="AX35:AY35"/>
    <mergeCell ref="AZ35:BA35"/>
    <mergeCell ref="AX26:AY26"/>
    <mergeCell ref="H37:K39"/>
    <mergeCell ref="AX49:AY49"/>
    <mergeCell ref="AZ49:BA49"/>
    <mergeCell ref="AX46:AY46"/>
    <mergeCell ref="BB31:BF33"/>
    <mergeCell ref="P8:R8"/>
    <mergeCell ref="P10:R10"/>
    <mergeCell ref="G46:G48"/>
    <mergeCell ref="H40:K42"/>
    <mergeCell ref="H43:K45"/>
    <mergeCell ref="H46:K48"/>
    <mergeCell ref="G34:G36"/>
    <mergeCell ref="G37:G39"/>
    <mergeCell ref="G40:G42"/>
    <mergeCell ref="P48:R48"/>
    <mergeCell ref="P36:R36"/>
    <mergeCell ref="P37:R37"/>
    <mergeCell ref="P35:R35"/>
    <mergeCell ref="P41:R41"/>
    <mergeCell ref="P44:R44"/>
    <mergeCell ref="P47:R47"/>
    <mergeCell ref="P42:R42"/>
    <mergeCell ref="P38:R38"/>
    <mergeCell ref="L34:O36"/>
    <mergeCell ref="L37:O39"/>
    <mergeCell ref="L40:O42"/>
    <mergeCell ref="L43:O45"/>
    <mergeCell ref="G25:G27"/>
    <mergeCell ref="G28:G30"/>
    <mergeCell ref="C52:E54"/>
    <mergeCell ref="C55:E57"/>
    <mergeCell ref="C58:E60"/>
    <mergeCell ref="C61:E63"/>
    <mergeCell ref="B64:B66"/>
    <mergeCell ref="B6:J6"/>
    <mergeCell ref="L8:N8"/>
    <mergeCell ref="L10:N10"/>
    <mergeCell ref="B22:B24"/>
    <mergeCell ref="B25:B27"/>
    <mergeCell ref="B28:B30"/>
    <mergeCell ref="B31:B33"/>
    <mergeCell ref="B34:B36"/>
    <mergeCell ref="B37:B39"/>
    <mergeCell ref="B40:B42"/>
    <mergeCell ref="B43:B45"/>
    <mergeCell ref="H49:K51"/>
    <mergeCell ref="H52:K54"/>
    <mergeCell ref="H61:K63"/>
    <mergeCell ref="H64:K66"/>
    <mergeCell ref="H17:K21"/>
    <mergeCell ref="B17:B21"/>
    <mergeCell ref="G49:G51"/>
    <mergeCell ref="G31:G33"/>
    <mergeCell ref="C64:E66"/>
    <mergeCell ref="AT8:AU8"/>
    <mergeCell ref="C22:E24"/>
    <mergeCell ref="C25:E27"/>
    <mergeCell ref="C28:E30"/>
    <mergeCell ref="C31:E33"/>
    <mergeCell ref="C34:E36"/>
    <mergeCell ref="C37:E39"/>
    <mergeCell ref="C40:E42"/>
    <mergeCell ref="C43:E45"/>
    <mergeCell ref="C46:E48"/>
    <mergeCell ref="T8:U8"/>
    <mergeCell ref="T10:U10"/>
    <mergeCell ref="B12:V12"/>
    <mergeCell ref="B13:V13"/>
    <mergeCell ref="B14:V14"/>
    <mergeCell ref="B46:B48"/>
    <mergeCell ref="B49:B51"/>
    <mergeCell ref="B52:B54"/>
    <mergeCell ref="C17:E21"/>
    <mergeCell ref="B61:B63"/>
    <mergeCell ref="B58:B60"/>
    <mergeCell ref="B55:B57"/>
    <mergeCell ref="C49:E51"/>
  </mergeCells>
  <phoneticPr fontId="2"/>
  <dataValidations count="9">
    <dataValidation type="list" allowBlank="1" showInputMessage="1" showErrorMessage="1" sqref="G25:G26 G22:G23 G28:G29 G43:G44 G46:G47 G49:G50 G31:G32 G34:G35 G37:G38 G40:G41 G52:G53 G64:G65 G61:G62 G58:G59 G55:G56" xr:uid="{00000000-0002-0000-0200-000000000000}">
      <formula1>"A, B, C, D"</formula1>
    </dataValidation>
    <dataValidation type="list" allowBlank="1" showInputMessage="1" showErrorMessage="1" sqref="C25 C61 C22 C28 C31 C34 C37 C40 C43 C46 C49 C52 C55 C58" xr:uid="{00000000-0002-0000-0200-000001000000}">
      <formula1>職種</formula1>
    </dataValidation>
    <dataValidation type="list" allowBlank="1" showInputMessage="1" showErrorMessage="1" sqref="BB3:BE3" xr:uid="{00000000-0002-0000-0200-000002000000}">
      <formula1>"４週,歴月"</formula1>
    </dataValidation>
    <dataValidation type="list" allowBlank="1" showInputMessage="1" showErrorMessage="1" sqref="B8:E8 G8:J8 B10:E10 G10:J10" xr:uid="{00000000-0002-0000-0200-000003000000}">
      <formula1>"○,－"</formula1>
    </dataValidation>
    <dataValidation type="decimal" allowBlank="1" showInputMessage="1" showErrorMessage="1" error="入力可能範囲　32～40" sqref="AX6:AY6" xr:uid="{00000000-0002-0000-0200-000004000000}">
      <formula1>32</formula1>
      <formula2>40</formula2>
    </dataValidation>
    <dataValidation type="list" allowBlank="1" showInputMessage="1" showErrorMessage="1" sqref="AC3" xr:uid="{00000000-0002-0000-0200-000005000000}">
      <formula1>#REF!</formula1>
    </dataValidation>
    <dataValidation type="list" allowBlank="1" showInputMessage="1" showErrorMessage="1" sqref="BB4:BE4" xr:uid="{026C315F-B2B3-4B3F-8950-EAE850CC101F}">
      <formula1>"予定,実績,予定・実績"</formula1>
    </dataValidation>
    <dataValidation type="list" errorStyle="warning" allowBlank="1" showInputMessage="1" showErrorMessage="1" error="リストにない場合のみ、入力してください。" sqref="H22:K66" xr:uid="{00000000-0002-0000-0200-000006000000}">
      <formula1>INDIRECT(C22)</formula1>
    </dataValidation>
    <dataValidation operator="lessThan" allowBlank="1" showInputMessage="1" showErrorMessage="1" sqref="AT8:AU8" xr:uid="{F1AAC359-D7C7-4712-9E2F-FF3064636B1D}"/>
  </dataValidations>
  <printOptions horizontalCentered="1" verticalCentered="1"/>
  <pageMargins left="0.15748031496062992" right="0.15748031496062992" top="0.31496062992125984" bottom="0.15748031496062992" header="0.31496062992125984" footer="0.31496062992125984"/>
  <pageSetup paperSize="9" scale="29" orientation="portrait" verticalDpi="0" r:id="rId1"/>
  <ignoredErrors>
    <ignoredError sqref="BA3:BA4" numberStoredAsText="1"/>
  </ignoredError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200-000008000000}">
          <x14:formula1>
            <xm:f>綾瀬市業者の勤務の体制及び勤務形態一覧表プルダウン・リスト!$C$4:$C$8</xm:f>
          </x14:formula1>
          <xm:sqref>AP1:BE1</xm:sqref>
        </x14:dataValidation>
        <x14:dataValidation type="list" allowBlank="1" showInputMessage="1" showErrorMessage="1" xr:uid="{00000000-0002-0000-0200-000009000000}">
          <x14:formula1>
            <xm:f>'綾瀬市勤務の体制及び勤務形態一覧表シフト記号表（勤務時間帯)'!$C$5:$C$36</xm:f>
          </x14:formula1>
          <xm:sqref>S22:AW22 S64:AW64 S28:AW28 S55:AW55 S34:AW34 S37:AW37 S40:AW40 S43:AW43 S46:AW46 S49:AW49 S52:AW52 S61:AW61 S31:AW31 S58:AW58 S25:AW25</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rgb="FFCCFFCC"/>
    <pageSetUpPr fitToPage="1"/>
  </sheetPr>
  <dimension ref="B1:W36"/>
  <sheetViews>
    <sheetView zoomScale="70" zoomScaleNormal="70" workbookViewId="0">
      <selection activeCell="O14" sqref="O14:O21"/>
    </sheetView>
  </sheetViews>
  <sheetFormatPr defaultRowHeight="18.75"/>
  <cols>
    <col min="1" max="1" width="1.625" style="34" customWidth="1"/>
    <col min="2" max="2" width="15.125" style="33" bestFit="1" customWidth="1"/>
    <col min="3" max="3" width="10.625" style="33" customWidth="1"/>
    <col min="4" max="4" width="3.375" style="33" bestFit="1" customWidth="1"/>
    <col min="5" max="5" width="15.625" style="34" customWidth="1"/>
    <col min="6" max="6" width="3.375" style="34" bestFit="1" customWidth="1"/>
    <col min="7" max="7" width="15.625" style="34" customWidth="1"/>
    <col min="8" max="8" width="3.375" style="34" bestFit="1" customWidth="1"/>
    <col min="9" max="9" width="15.625" style="33" customWidth="1"/>
    <col min="10" max="10" width="3.375" style="34" bestFit="1" customWidth="1"/>
    <col min="11" max="11" width="15.625" style="34" customWidth="1"/>
    <col min="12" max="12" width="5" style="34" customWidth="1"/>
    <col min="13" max="13" width="15.625" style="34" customWidth="1"/>
    <col min="14" max="14" width="3.375" style="34" customWidth="1"/>
    <col min="15" max="15" width="15.625" style="34" customWidth="1"/>
    <col min="16" max="16" width="3.375" style="34" customWidth="1"/>
    <col min="17" max="17" width="15.625" style="34" customWidth="1"/>
    <col min="18" max="18" width="3.375" style="34" customWidth="1"/>
    <col min="19" max="19" width="15.625" style="34" customWidth="1"/>
    <col min="20" max="20" width="3.375" style="34" customWidth="1"/>
    <col min="21" max="21" width="15.625" style="34" customWidth="1"/>
    <col min="22" max="16384" width="9" style="34"/>
  </cols>
  <sheetData>
    <row r="1" spans="2:21">
      <c r="B1" s="32" t="s">
        <v>74</v>
      </c>
    </row>
    <row r="2" spans="2:21">
      <c r="B2" s="35" t="s">
        <v>75</v>
      </c>
      <c r="E2" s="99" t="s">
        <v>141</v>
      </c>
      <c r="I2" s="100" t="s">
        <v>142</v>
      </c>
    </row>
    <row r="3" spans="2:21">
      <c r="B3" s="35"/>
      <c r="E3" s="1514" t="s">
        <v>54</v>
      </c>
      <c r="F3" s="1514"/>
      <c r="G3" s="1514"/>
      <c r="H3" s="1514"/>
      <c r="I3" s="1514"/>
      <c r="J3" s="1514"/>
      <c r="K3" s="1514"/>
      <c r="M3" s="1514" t="s">
        <v>51</v>
      </c>
      <c r="N3" s="1514"/>
      <c r="O3" s="1514"/>
      <c r="Q3" s="1514" t="s">
        <v>96</v>
      </c>
      <c r="R3" s="1514"/>
      <c r="S3" s="1514"/>
      <c r="T3" s="1514"/>
      <c r="U3" s="1514"/>
    </row>
    <row r="4" spans="2:21">
      <c r="B4" s="33" t="s">
        <v>76</v>
      </c>
      <c r="C4" s="33" t="s">
        <v>7</v>
      </c>
      <c r="E4" s="33" t="s">
        <v>77</v>
      </c>
      <c r="F4" s="33"/>
      <c r="G4" s="33" t="s">
        <v>78</v>
      </c>
      <c r="I4" s="33" t="s">
        <v>79</v>
      </c>
      <c r="K4" s="33" t="s">
        <v>54</v>
      </c>
      <c r="M4" s="33" t="s">
        <v>52</v>
      </c>
      <c r="O4" s="33" t="s">
        <v>53</v>
      </c>
      <c r="Q4" s="33" t="s">
        <v>52</v>
      </c>
      <c r="S4" s="33" t="s">
        <v>53</v>
      </c>
      <c r="U4" s="33" t="s">
        <v>54</v>
      </c>
    </row>
    <row r="5" spans="2:21">
      <c r="B5" s="85" t="s">
        <v>80</v>
      </c>
      <c r="C5" s="128" t="s">
        <v>81</v>
      </c>
      <c r="D5" s="85" t="s">
        <v>82</v>
      </c>
      <c r="E5" s="129" t="s">
        <v>83</v>
      </c>
      <c r="F5" s="85" t="s">
        <v>2</v>
      </c>
      <c r="G5" s="129" t="s">
        <v>83</v>
      </c>
      <c r="H5" s="137" t="s">
        <v>84</v>
      </c>
      <c r="I5" s="129" t="s">
        <v>83</v>
      </c>
      <c r="J5" s="137" t="s">
        <v>21</v>
      </c>
      <c r="K5" s="116" t="s">
        <v>83</v>
      </c>
      <c r="M5" s="129" t="s">
        <v>83</v>
      </c>
      <c r="N5" s="33" t="s">
        <v>2</v>
      </c>
      <c r="O5" s="129" t="s">
        <v>83</v>
      </c>
      <c r="Q5" s="116" t="s">
        <v>83</v>
      </c>
      <c r="R5" s="33" t="s">
        <v>2</v>
      </c>
      <c r="S5" s="116" t="s">
        <v>83</v>
      </c>
      <c r="U5" s="116" t="s">
        <v>83</v>
      </c>
    </row>
    <row r="6" spans="2:21">
      <c r="B6" s="85" t="s">
        <v>85</v>
      </c>
      <c r="C6" s="128" t="s">
        <v>86</v>
      </c>
      <c r="D6" s="85" t="s">
        <v>82</v>
      </c>
      <c r="E6" s="129" t="s">
        <v>83</v>
      </c>
      <c r="F6" s="85" t="s">
        <v>2</v>
      </c>
      <c r="G6" s="129" t="s">
        <v>83</v>
      </c>
      <c r="H6" s="137" t="s">
        <v>84</v>
      </c>
      <c r="I6" s="129" t="s">
        <v>83</v>
      </c>
      <c r="J6" s="137" t="s">
        <v>21</v>
      </c>
      <c r="K6" s="116" t="s">
        <v>83</v>
      </c>
      <c r="M6" s="129" t="s">
        <v>83</v>
      </c>
      <c r="N6" s="33" t="s">
        <v>2</v>
      </c>
      <c r="O6" s="129" t="s">
        <v>83</v>
      </c>
      <c r="Q6" s="116" t="s">
        <v>83</v>
      </c>
      <c r="R6" s="33" t="s">
        <v>2</v>
      </c>
      <c r="S6" s="116" t="s">
        <v>83</v>
      </c>
      <c r="U6" s="116" t="s">
        <v>83</v>
      </c>
    </row>
    <row r="7" spans="2:21">
      <c r="B7" s="85" t="s">
        <v>87</v>
      </c>
      <c r="C7" s="128" t="s">
        <v>88</v>
      </c>
      <c r="D7" s="85" t="s">
        <v>82</v>
      </c>
      <c r="E7" s="129" t="s">
        <v>83</v>
      </c>
      <c r="F7" s="85" t="s">
        <v>2</v>
      </c>
      <c r="G7" s="129" t="s">
        <v>83</v>
      </c>
      <c r="H7" s="137" t="s">
        <v>84</v>
      </c>
      <c r="I7" s="129" t="s">
        <v>83</v>
      </c>
      <c r="J7" s="137" t="s">
        <v>21</v>
      </c>
      <c r="K7" s="116" t="s">
        <v>83</v>
      </c>
      <c r="M7" s="129" t="s">
        <v>83</v>
      </c>
      <c r="N7" s="33" t="s">
        <v>2</v>
      </c>
      <c r="O7" s="129" t="s">
        <v>83</v>
      </c>
      <c r="Q7" s="116" t="s">
        <v>83</v>
      </c>
      <c r="R7" s="33" t="s">
        <v>2</v>
      </c>
      <c r="S7" s="116" t="s">
        <v>83</v>
      </c>
      <c r="U7" s="116" t="s">
        <v>83</v>
      </c>
    </row>
    <row r="8" spans="2:21">
      <c r="B8" s="85"/>
      <c r="C8" s="128" t="s">
        <v>34</v>
      </c>
      <c r="D8" s="85" t="s">
        <v>82</v>
      </c>
      <c r="E8" s="129">
        <v>0.35416666666666669</v>
      </c>
      <c r="F8" s="85" t="s">
        <v>2</v>
      </c>
      <c r="G8" s="129">
        <v>0.70833333333333337</v>
      </c>
      <c r="H8" s="137" t="s">
        <v>84</v>
      </c>
      <c r="I8" s="129">
        <v>4.1666666666666664E-2</v>
      </c>
      <c r="J8" s="137" t="s">
        <v>21</v>
      </c>
      <c r="K8" s="116">
        <f>(G8-E8-I8)*24</f>
        <v>7.5</v>
      </c>
      <c r="M8" s="129">
        <v>0.39583333333333331</v>
      </c>
      <c r="N8" s="33" t="s">
        <v>2</v>
      </c>
      <c r="O8" s="129">
        <v>0.65277777777777779</v>
      </c>
      <c r="Q8" s="131">
        <f>IF(E8&lt;M8,M8,E8)</f>
        <v>0.39583333333333331</v>
      </c>
      <c r="R8" s="33" t="s">
        <v>2</v>
      </c>
      <c r="S8" s="131">
        <f>IF(G8&gt;O8,O8,G8)</f>
        <v>0.65277777777777779</v>
      </c>
      <c r="U8" s="116">
        <f>(S8-Q8)*24</f>
        <v>6.1666666666666679</v>
      </c>
    </row>
    <row r="9" spans="2:21">
      <c r="B9" s="85"/>
      <c r="C9" s="128" t="s">
        <v>37</v>
      </c>
      <c r="D9" s="85" t="s">
        <v>82</v>
      </c>
      <c r="E9" s="129">
        <v>0.375</v>
      </c>
      <c r="F9" s="85" t="s">
        <v>2</v>
      </c>
      <c r="G9" s="129">
        <v>0.70833333333333337</v>
      </c>
      <c r="H9" s="137" t="s">
        <v>84</v>
      </c>
      <c r="I9" s="129">
        <v>4.1666666666666664E-2</v>
      </c>
      <c r="J9" s="137" t="s">
        <v>21</v>
      </c>
      <c r="K9" s="116">
        <f>(G9-E9-I9)*24</f>
        <v>7</v>
      </c>
      <c r="M9" s="129">
        <v>0.39583333333333331</v>
      </c>
      <c r="N9" s="33" t="s">
        <v>2</v>
      </c>
      <c r="O9" s="129">
        <v>0.65277777777777779</v>
      </c>
      <c r="Q9" s="131">
        <f t="shared" ref="Q9:Q21" si="0">IF(E9&lt;M9,M9,E9)</f>
        <v>0.39583333333333331</v>
      </c>
      <c r="R9" s="33" t="s">
        <v>2</v>
      </c>
      <c r="S9" s="131">
        <f t="shared" ref="S9:S21" si="1">IF(G9&gt;O9,O9,G9)</f>
        <v>0.65277777777777779</v>
      </c>
      <c r="U9" s="116">
        <f t="shared" ref="U9:U21" si="2">(S9-Q9)*24</f>
        <v>6.1666666666666679</v>
      </c>
    </row>
    <row r="10" spans="2:21">
      <c r="B10" s="85"/>
      <c r="C10" s="128" t="s">
        <v>35</v>
      </c>
      <c r="D10" s="85" t="s">
        <v>82</v>
      </c>
      <c r="E10" s="129">
        <v>0.41666666666666669</v>
      </c>
      <c r="F10" s="85" t="s">
        <v>2</v>
      </c>
      <c r="G10" s="129">
        <v>0.5</v>
      </c>
      <c r="H10" s="137" t="s">
        <v>84</v>
      </c>
      <c r="I10" s="129">
        <v>0</v>
      </c>
      <c r="J10" s="137" t="s">
        <v>21</v>
      </c>
      <c r="K10" s="116">
        <f t="shared" ref="K10:K21" si="3">(G10-E10-I10)*24</f>
        <v>1.9999999999999996</v>
      </c>
      <c r="M10" s="129">
        <v>0.39583333333333331</v>
      </c>
      <c r="N10" s="33" t="s">
        <v>2</v>
      </c>
      <c r="O10" s="129">
        <v>0.65277777777777779</v>
      </c>
      <c r="Q10" s="131">
        <f t="shared" si="0"/>
        <v>0.41666666666666669</v>
      </c>
      <c r="R10" s="33" t="s">
        <v>2</v>
      </c>
      <c r="S10" s="131">
        <f t="shared" si="1"/>
        <v>0.5</v>
      </c>
      <c r="U10" s="116">
        <f t="shared" si="2"/>
        <v>1.9999999999999996</v>
      </c>
    </row>
    <row r="11" spans="2:21">
      <c r="B11" s="85"/>
      <c r="C11" s="128" t="s">
        <v>41</v>
      </c>
      <c r="D11" s="85" t="s">
        <v>82</v>
      </c>
      <c r="E11" s="129">
        <v>0.54166666666666663</v>
      </c>
      <c r="F11" s="85" t="s">
        <v>2</v>
      </c>
      <c r="G11" s="129">
        <v>0.625</v>
      </c>
      <c r="H11" s="137" t="s">
        <v>84</v>
      </c>
      <c r="I11" s="129">
        <v>0</v>
      </c>
      <c r="J11" s="137" t="s">
        <v>21</v>
      </c>
      <c r="K11" s="116">
        <f t="shared" si="3"/>
        <v>2.0000000000000009</v>
      </c>
      <c r="M11" s="129">
        <v>0.39583333333333331</v>
      </c>
      <c r="N11" s="33" t="s">
        <v>2</v>
      </c>
      <c r="O11" s="129">
        <v>0.65277777777777779</v>
      </c>
      <c r="Q11" s="131">
        <f t="shared" si="0"/>
        <v>0.54166666666666663</v>
      </c>
      <c r="R11" s="33" t="s">
        <v>2</v>
      </c>
      <c r="S11" s="131">
        <f t="shared" si="1"/>
        <v>0.625</v>
      </c>
      <c r="U11" s="116">
        <f t="shared" si="2"/>
        <v>2.0000000000000009</v>
      </c>
    </row>
    <row r="12" spans="2:21">
      <c r="B12" s="85"/>
      <c r="C12" s="128" t="s">
        <v>38</v>
      </c>
      <c r="D12" s="85" t="s">
        <v>82</v>
      </c>
      <c r="E12" s="129">
        <v>0.35416666666666669</v>
      </c>
      <c r="F12" s="85" t="s">
        <v>2</v>
      </c>
      <c r="G12" s="129">
        <v>0.39583333333333331</v>
      </c>
      <c r="H12" s="137" t="s">
        <v>84</v>
      </c>
      <c r="I12" s="129">
        <v>0</v>
      </c>
      <c r="J12" s="137" t="s">
        <v>21</v>
      </c>
      <c r="K12" s="116">
        <f t="shared" si="3"/>
        <v>0.99999999999999911</v>
      </c>
      <c r="M12" s="129">
        <v>0.39583333333333331</v>
      </c>
      <c r="N12" s="33" t="s">
        <v>2</v>
      </c>
      <c r="O12" s="129">
        <v>0.65277777777777779</v>
      </c>
      <c r="Q12" s="131">
        <f t="shared" si="0"/>
        <v>0.39583333333333331</v>
      </c>
      <c r="R12" s="33" t="s">
        <v>2</v>
      </c>
      <c r="S12" s="131">
        <f t="shared" si="1"/>
        <v>0.39583333333333331</v>
      </c>
      <c r="U12" s="116">
        <f t="shared" si="2"/>
        <v>0</v>
      </c>
    </row>
    <row r="13" spans="2:21">
      <c r="B13" s="85"/>
      <c r="C13" s="128" t="s">
        <v>39</v>
      </c>
      <c r="D13" s="85" t="s">
        <v>82</v>
      </c>
      <c r="E13" s="129">
        <v>0.39583333333333331</v>
      </c>
      <c r="F13" s="85" t="s">
        <v>2</v>
      </c>
      <c r="G13" s="129">
        <v>0.70833333333333337</v>
      </c>
      <c r="H13" s="137" t="s">
        <v>84</v>
      </c>
      <c r="I13" s="129">
        <v>4.1666666666666664E-2</v>
      </c>
      <c r="J13" s="137" t="s">
        <v>21</v>
      </c>
      <c r="K13" s="116">
        <f t="shared" si="3"/>
        <v>6.5000000000000009</v>
      </c>
      <c r="M13" s="129">
        <v>0.39583333333333331</v>
      </c>
      <c r="N13" s="33" t="s">
        <v>2</v>
      </c>
      <c r="O13" s="129">
        <v>0.65277777777777779</v>
      </c>
      <c r="Q13" s="131">
        <f t="shared" si="0"/>
        <v>0.39583333333333331</v>
      </c>
      <c r="R13" s="33" t="s">
        <v>2</v>
      </c>
      <c r="S13" s="131">
        <f t="shared" si="1"/>
        <v>0.65277777777777779</v>
      </c>
      <c r="U13" s="116">
        <f t="shared" si="2"/>
        <v>6.1666666666666679</v>
      </c>
    </row>
    <row r="14" spans="2:21">
      <c r="B14" s="85"/>
      <c r="C14" s="128" t="s">
        <v>42</v>
      </c>
      <c r="D14" s="85" t="s">
        <v>82</v>
      </c>
      <c r="E14" s="129"/>
      <c r="F14" s="85" t="s">
        <v>2</v>
      </c>
      <c r="G14" s="129"/>
      <c r="H14" s="137" t="s">
        <v>84</v>
      </c>
      <c r="I14" s="129"/>
      <c r="J14" s="137" t="s">
        <v>21</v>
      </c>
      <c r="K14" s="116">
        <f t="shared" si="3"/>
        <v>0</v>
      </c>
      <c r="M14" s="129"/>
      <c r="N14" s="33" t="s">
        <v>2</v>
      </c>
      <c r="O14" s="129"/>
      <c r="Q14" s="131">
        <f t="shared" si="0"/>
        <v>0</v>
      </c>
      <c r="R14" s="33" t="s">
        <v>2</v>
      </c>
      <c r="S14" s="131">
        <f>IF(G14&gt;O14,O14,G14)</f>
        <v>0</v>
      </c>
      <c r="U14" s="116">
        <f t="shared" si="2"/>
        <v>0</v>
      </c>
    </row>
    <row r="15" spans="2:21">
      <c r="B15" s="85"/>
      <c r="C15" s="128" t="s">
        <v>36</v>
      </c>
      <c r="D15" s="85" t="s">
        <v>82</v>
      </c>
      <c r="E15" s="129"/>
      <c r="F15" s="85" t="s">
        <v>2</v>
      </c>
      <c r="G15" s="129"/>
      <c r="H15" s="137" t="s">
        <v>84</v>
      </c>
      <c r="I15" s="129"/>
      <c r="J15" s="137" t="s">
        <v>21</v>
      </c>
      <c r="K15" s="116">
        <f t="shared" si="3"/>
        <v>0</v>
      </c>
      <c r="M15" s="129"/>
      <c r="N15" s="33" t="s">
        <v>2</v>
      </c>
      <c r="O15" s="129"/>
      <c r="Q15" s="131">
        <f t="shared" si="0"/>
        <v>0</v>
      </c>
      <c r="R15" s="33" t="s">
        <v>2</v>
      </c>
      <c r="S15" s="131">
        <f t="shared" si="1"/>
        <v>0</v>
      </c>
      <c r="U15" s="116">
        <f t="shared" si="2"/>
        <v>0</v>
      </c>
    </row>
    <row r="16" spans="2:21">
      <c r="B16" s="85"/>
      <c r="C16" s="128" t="s">
        <v>43</v>
      </c>
      <c r="D16" s="85" t="s">
        <v>82</v>
      </c>
      <c r="E16" s="129"/>
      <c r="F16" s="85" t="s">
        <v>2</v>
      </c>
      <c r="G16" s="129"/>
      <c r="H16" s="137" t="s">
        <v>84</v>
      </c>
      <c r="I16" s="129"/>
      <c r="J16" s="137" t="s">
        <v>21</v>
      </c>
      <c r="K16" s="116">
        <f t="shared" si="3"/>
        <v>0</v>
      </c>
      <c r="M16" s="129"/>
      <c r="N16" s="33" t="s">
        <v>2</v>
      </c>
      <c r="O16" s="129"/>
      <c r="Q16" s="131">
        <f t="shared" si="0"/>
        <v>0</v>
      </c>
      <c r="R16" s="33" t="s">
        <v>2</v>
      </c>
      <c r="S16" s="131">
        <f t="shared" si="1"/>
        <v>0</v>
      </c>
      <c r="U16" s="116">
        <f t="shared" si="2"/>
        <v>0</v>
      </c>
    </row>
    <row r="17" spans="2:21">
      <c r="B17" s="85"/>
      <c r="C17" s="128" t="s">
        <v>44</v>
      </c>
      <c r="D17" s="85" t="s">
        <v>82</v>
      </c>
      <c r="E17" s="129"/>
      <c r="F17" s="85" t="s">
        <v>2</v>
      </c>
      <c r="G17" s="129"/>
      <c r="H17" s="137" t="s">
        <v>84</v>
      </c>
      <c r="I17" s="129"/>
      <c r="J17" s="137" t="s">
        <v>21</v>
      </c>
      <c r="K17" s="116">
        <f t="shared" si="3"/>
        <v>0</v>
      </c>
      <c r="M17" s="129"/>
      <c r="N17" s="33" t="s">
        <v>2</v>
      </c>
      <c r="O17" s="129"/>
      <c r="Q17" s="131">
        <f t="shared" si="0"/>
        <v>0</v>
      </c>
      <c r="R17" s="33" t="s">
        <v>2</v>
      </c>
      <c r="S17" s="131">
        <f t="shared" si="1"/>
        <v>0</v>
      </c>
      <c r="U17" s="116">
        <f t="shared" si="2"/>
        <v>0</v>
      </c>
    </row>
    <row r="18" spans="2:21">
      <c r="B18" s="85"/>
      <c r="C18" s="128" t="s">
        <v>45</v>
      </c>
      <c r="D18" s="85" t="s">
        <v>82</v>
      </c>
      <c r="E18" s="129"/>
      <c r="F18" s="85" t="s">
        <v>2</v>
      </c>
      <c r="G18" s="129"/>
      <c r="H18" s="137" t="s">
        <v>84</v>
      </c>
      <c r="I18" s="129"/>
      <c r="J18" s="137" t="s">
        <v>21</v>
      </c>
      <c r="K18" s="116">
        <f t="shared" si="3"/>
        <v>0</v>
      </c>
      <c r="M18" s="129"/>
      <c r="N18" s="33" t="s">
        <v>2</v>
      </c>
      <c r="O18" s="129"/>
      <c r="Q18" s="131">
        <f t="shared" si="0"/>
        <v>0</v>
      </c>
      <c r="R18" s="33" t="s">
        <v>2</v>
      </c>
      <c r="S18" s="131">
        <f t="shared" si="1"/>
        <v>0</v>
      </c>
      <c r="U18" s="116">
        <f t="shared" si="2"/>
        <v>0</v>
      </c>
    </row>
    <row r="19" spans="2:21">
      <c r="B19" s="85"/>
      <c r="C19" s="128" t="s">
        <v>46</v>
      </c>
      <c r="D19" s="85" t="s">
        <v>82</v>
      </c>
      <c r="E19" s="129"/>
      <c r="F19" s="85" t="s">
        <v>2</v>
      </c>
      <c r="G19" s="129"/>
      <c r="H19" s="137" t="s">
        <v>84</v>
      </c>
      <c r="I19" s="129"/>
      <c r="J19" s="137" t="s">
        <v>21</v>
      </c>
      <c r="K19" s="130">
        <f t="shared" si="3"/>
        <v>0</v>
      </c>
      <c r="M19" s="129"/>
      <c r="N19" s="33" t="s">
        <v>2</v>
      </c>
      <c r="O19" s="129"/>
      <c r="Q19" s="131">
        <f t="shared" si="0"/>
        <v>0</v>
      </c>
      <c r="R19" s="33" t="s">
        <v>2</v>
      </c>
      <c r="S19" s="131">
        <f t="shared" si="1"/>
        <v>0</v>
      </c>
      <c r="U19" s="116">
        <f t="shared" si="2"/>
        <v>0</v>
      </c>
    </row>
    <row r="20" spans="2:21">
      <c r="B20" s="85"/>
      <c r="C20" s="128" t="s">
        <v>47</v>
      </c>
      <c r="D20" s="85" t="s">
        <v>82</v>
      </c>
      <c r="E20" s="129"/>
      <c r="F20" s="85" t="s">
        <v>2</v>
      </c>
      <c r="G20" s="129"/>
      <c r="H20" s="137" t="s">
        <v>84</v>
      </c>
      <c r="I20" s="129"/>
      <c r="J20" s="137" t="s">
        <v>21</v>
      </c>
      <c r="K20" s="116">
        <f t="shared" si="3"/>
        <v>0</v>
      </c>
      <c r="M20" s="129"/>
      <c r="N20" s="33" t="s">
        <v>2</v>
      </c>
      <c r="O20" s="129"/>
      <c r="Q20" s="131">
        <f t="shared" si="0"/>
        <v>0</v>
      </c>
      <c r="R20" s="33" t="s">
        <v>2</v>
      </c>
      <c r="S20" s="131">
        <f t="shared" si="1"/>
        <v>0</v>
      </c>
      <c r="U20" s="116">
        <f t="shared" si="2"/>
        <v>0</v>
      </c>
    </row>
    <row r="21" spans="2:21">
      <c r="B21" s="85"/>
      <c r="C21" s="128" t="s">
        <v>48</v>
      </c>
      <c r="D21" s="85" t="s">
        <v>82</v>
      </c>
      <c r="E21" s="129"/>
      <c r="F21" s="85" t="s">
        <v>2</v>
      </c>
      <c r="G21" s="129"/>
      <c r="H21" s="137" t="s">
        <v>84</v>
      </c>
      <c r="I21" s="129"/>
      <c r="J21" s="137" t="s">
        <v>21</v>
      </c>
      <c r="K21" s="116">
        <f t="shared" si="3"/>
        <v>0</v>
      </c>
      <c r="M21" s="129"/>
      <c r="N21" s="33" t="s">
        <v>2</v>
      </c>
      <c r="O21" s="129"/>
      <c r="Q21" s="131">
        <f t="shared" si="0"/>
        <v>0</v>
      </c>
      <c r="R21" s="33" t="s">
        <v>2</v>
      </c>
      <c r="S21" s="131">
        <f t="shared" si="1"/>
        <v>0</v>
      </c>
      <c r="U21" s="116">
        <f t="shared" si="2"/>
        <v>0</v>
      </c>
    </row>
    <row r="22" spans="2:21">
      <c r="B22" s="85"/>
      <c r="C22" s="128" t="s">
        <v>40</v>
      </c>
      <c r="D22" s="85" t="s">
        <v>82</v>
      </c>
      <c r="E22" s="138"/>
      <c r="F22" s="85" t="s">
        <v>2</v>
      </c>
      <c r="G22" s="138"/>
      <c r="H22" s="137" t="s">
        <v>84</v>
      </c>
      <c r="I22" s="138"/>
      <c r="J22" s="137" t="s">
        <v>21</v>
      </c>
      <c r="K22" s="128">
        <v>1</v>
      </c>
      <c r="M22" s="139"/>
      <c r="N22" s="85" t="s">
        <v>2</v>
      </c>
      <c r="O22" s="139"/>
      <c r="P22" s="137"/>
      <c r="Q22" s="139"/>
      <c r="R22" s="85" t="s">
        <v>2</v>
      </c>
      <c r="S22" s="139"/>
      <c r="T22" s="137"/>
      <c r="U22" s="128">
        <v>1</v>
      </c>
    </row>
    <row r="23" spans="2:21">
      <c r="B23" s="85"/>
      <c r="C23" s="128" t="s">
        <v>56</v>
      </c>
      <c r="D23" s="85" t="s">
        <v>82</v>
      </c>
      <c r="E23" s="138"/>
      <c r="F23" s="85" t="s">
        <v>2</v>
      </c>
      <c r="G23" s="138"/>
      <c r="H23" s="137" t="s">
        <v>84</v>
      </c>
      <c r="I23" s="138"/>
      <c r="J23" s="137" t="s">
        <v>21</v>
      </c>
      <c r="K23" s="128">
        <v>2</v>
      </c>
      <c r="M23" s="139"/>
      <c r="N23" s="85" t="s">
        <v>2</v>
      </c>
      <c r="O23" s="139"/>
      <c r="P23" s="137"/>
      <c r="Q23" s="139"/>
      <c r="R23" s="85" t="s">
        <v>2</v>
      </c>
      <c r="S23" s="139"/>
      <c r="T23" s="137"/>
      <c r="U23" s="128">
        <v>2</v>
      </c>
    </row>
    <row r="24" spans="2:21">
      <c r="B24" s="85"/>
      <c r="C24" s="128" t="s">
        <v>57</v>
      </c>
      <c r="D24" s="85" t="s">
        <v>82</v>
      </c>
      <c r="E24" s="138"/>
      <c r="F24" s="85" t="s">
        <v>2</v>
      </c>
      <c r="G24" s="138"/>
      <c r="H24" s="137" t="s">
        <v>84</v>
      </c>
      <c r="I24" s="138"/>
      <c r="J24" s="137" t="s">
        <v>21</v>
      </c>
      <c r="K24" s="128">
        <v>3</v>
      </c>
      <c r="M24" s="139"/>
      <c r="N24" s="85" t="s">
        <v>2</v>
      </c>
      <c r="O24" s="139"/>
      <c r="P24" s="137"/>
      <c r="Q24" s="139"/>
      <c r="R24" s="85" t="s">
        <v>2</v>
      </c>
      <c r="S24" s="139"/>
      <c r="T24" s="137"/>
      <c r="U24" s="128">
        <v>3</v>
      </c>
    </row>
    <row r="25" spans="2:21">
      <c r="B25" s="85"/>
      <c r="C25" s="128" t="s">
        <v>58</v>
      </c>
      <c r="D25" s="85" t="s">
        <v>82</v>
      </c>
      <c r="E25" s="138"/>
      <c r="F25" s="85" t="s">
        <v>2</v>
      </c>
      <c r="G25" s="138"/>
      <c r="H25" s="137" t="s">
        <v>84</v>
      </c>
      <c r="I25" s="138"/>
      <c r="J25" s="137" t="s">
        <v>21</v>
      </c>
      <c r="K25" s="128">
        <v>4</v>
      </c>
      <c r="M25" s="139"/>
      <c r="N25" s="85" t="s">
        <v>2</v>
      </c>
      <c r="O25" s="139"/>
      <c r="P25" s="137"/>
      <c r="Q25" s="139"/>
      <c r="R25" s="85" t="s">
        <v>2</v>
      </c>
      <c r="S25" s="139"/>
      <c r="T25" s="137"/>
      <c r="U25" s="128">
        <v>4</v>
      </c>
    </row>
    <row r="26" spans="2:21">
      <c r="B26" s="85"/>
      <c r="C26" s="128" t="s">
        <v>89</v>
      </c>
      <c r="D26" s="85" t="s">
        <v>82</v>
      </c>
      <c r="E26" s="138"/>
      <c r="F26" s="85" t="s">
        <v>2</v>
      </c>
      <c r="G26" s="138"/>
      <c r="H26" s="137" t="s">
        <v>84</v>
      </c>
      <c r="I26" s="138"/>
      <c r="J26" s="137" t="s">
        <v>21</v>
      </c>
      <c r="K26" s="128">
        <v>5</v>
      </c>
      <c r="M26" s="139"/>
      <c r="N26" s="85" t="s">
        <v>2</v>
      </c>
      <c r="O26" s="139"/>
      <c r="P26" s="137"/>
      <c r="Q26" s="139"/>
      <c r="R26" s="85" t="s">
        <v>2</v>
      </c>
      <c r="S26" s="139"/>
      <c r="T26" s="137"/>
      <c r="U26" s="128">
        <v>5</v>
      </c>
    </row>
    <row r="27" spans="2:21">
      <c r="B27" s="85"/>
      <c r="C27" s="128" t="s">
        <v>90</v>
      </c>
      <c r="D27" s="85" t="s">
        <v>82</v>
      </c>
      <c r="E27" s="138"/>
      <c r="F27" s="85" t="s">
        <v>2</v>
      </c>
      <c r="G27" s="138"/>
      <c r="H27" s="137" t="s">
        <v>84</v>
      </c>
      <c r="I27" s="138"/>
      <c r="J27" s="137" t="s">
        <v>21</v>
      </c>
      <c r="K27" s="128">
        <v>6</v>
      </c>
      <c r="M27" s="139"/>
      <c r="N27" s="85" t="s">
        <v>2</v>
      </c>
      <c r="O27" s="139"/>
      <c r="P27" s="137"/>
      <c r="Q27" s="139"/>
      <c r="R27" s="85" t="s">
        <v>2</v>
      </c>
      <c r="S27" s="139"/>
      <c r="T27" s="137"/>
      <c r="U27" s="128">
        <v>6</v>
      </c>
    </row>
    <row r="28" spans="2:21">
      <c r="B28" s="85"/>
      <c r="C28" s="128" t="s">
        <v>91</v>
      </c>
      <c r="D28" s="85" t="s">
        <v>82</v>
      </c>
      <c r="E28" s="138"/>
      <c r="F28" s="85" t="s">
        <v>2</v>
      </c>
      <c r="G28" s="138"/>
      <c r="H28" s="137" t="s">
        <v>84</v>
      </c>
      <c r="I28" s="138"/>
      <c r="J28" s="137" t="s">
        <v>21</v>
      </c>
      <c r="K28" s="128">
        <v>7</v>
      </c>
      <c r="M28" s="139"/>
      <c r="N28" s="85" t="s">
        <v>2</v>
      </c>
      <c r="O28" s="139"/>
      <c r="P28" s="137"/>
      <c r="Q28" s="139"/>
      <c r="R28" s="85" t="s">
        <v>2</v>
      </c>
      <c r="S28" s="139"/>
      <c r="T28" s="137"/>
      <c r="U28" s="128">
        <v>7</v>
      </c>
    </row>
    <row r="29" spans="2:21">
      <c r="B29" s="85"/>
      <c r="C29" s="128" t="s">
        <v>92</v>
      </c>
      <c r="D29" s="85" t="s">
        <v>82</v>
      </c>
      <c r="E29" s="138"/>
      <c r="F29" s="85" t="s">
        <v>2</v>
      </c>
      <c r="G29" s="138"/>
      <c r="H29" s="137" t="s">
        <v>84</v>
      </c>
      <c r="I29" s="138"/>
      <c r="J29" s="137" t="s">
        <v>21</v>
      </c>
      <c r="K29" s="128">
        <v>8</v>
      </c>
      <c r="M29" s="139"/>
      <c r="N29" s="85" t="s">
        <v>2</v>
      </c>
      <c r="O29" s="139"/>
      <c r="P29" s="137"/>
      <c r="Q29" s="139"/>
      <c r="R29" s="85" t="s">
        <v>2</v>
      </c>
      <c r="S29" s="139"/>
      <c r="T29" s="137"/>
      <c r="U29" s="128">
        <v>7</v>
      </c>
    </row>
    <row r="30" spans="2:21">
      <c r="B30" s="85"/>
      <c r="C30" s="128" t="s">
        <v>93</v>
      </c>
      <c r="D30" s="85" t="s">
        <v>82</v>
      </c>
      <c r="E30" s="138"/>
      <c r="F30" s="85" t="s">
        <v>2</v>
      </c>
      <c r="G30" s="138"/>
      <c r="H30" s="137" t="s">
        <v>84</v>
      </c>
      <c r="I30" s="138"/>
      <c r="J30" s="137" t="s">
        <v>21</v>
      </c>
      <c r="K30" s="128">
        <v>4</v>
      </c>
      <c r="M30" s="139"/>
      <c r="N30" s="85" t="s">
        <v>2</v>
      </c>
      <c r="O30" s="139"/>
      <c r="P30" s="137"/>
      <c r="Q30" s="139"/>
      <c r="R30" s="85" t="s">
        <v>2</v>
      </c>
      <c r="S30" s="139"/>
      <c r="T30" s="137"/>
      <c r="U30" s="128">
        <v>3</v>
      </c>
    </row>
    <row r="31" spans="2:21">
      <c r="B31" s="85"/>
      <c r="C31" s="128" t="s">
        <v>94</v>
      </c>
      <c r="D31" s="85" t="s">
        <v>82</v>
      </c>
      <c r="E31" s="138"/>
      <c r="F31" s="85" t="s">
        <v>2</v>
      </c>
      <c r="G31" s="138"/>
      <c r="H31" s="137" t="s">
        <v>84</v>
      </c>
      <c r="I31" s="138"/>
      <c r="J31" s="137" t="s">
        <v>21</v>
      </c>
      <c r="K31" s="128"/>
      <c r="M31" s="139"/>
      <c r="N31" s="85" t="s">
        <v>2</v>
      </c>
      <c r="O31" s="139"/>
      <c r="P31" s="137"/>
      <c r="Q31" s="139"/>
      <c r="R31" s="85" t="s">
        <v>2</v>
      </c>
      <c r="S31" s="139"/>
      <c r="T31" s="137"/>
      <c r="U31" s="128"/>
    </row>
    <row r="32" spans="2:21">
      <c r="B32" s="85"/>
      <c r="C32" s="128" t="s">
        <v>59</v>
      </c>
      <c r="D32" s="85" t="s">
        <v>82</v>
      </c>
      <c r="E32" s="138"/>
      <c r="F32" s="85" t="s">
        <v>2</v>
      </c>
      <c r="G32" s="138"/>
      <c r="H32" s="137" t="s">
        <v>84</v>
      </c>
      <c r="I32" s="138"/>
      <c r="J32" s="137" t="s">
        <v>21</v>
      </c>
      <c r="K32" s="128"/>
      <c r="M32" s="139"/>
      <c r="N32" s="85" t="s">
        <v>2</v>
      </c>
      <c r="O32" s="139"/>
      <c r="P32" s="137"/>
      <c r="Q32" s="139"/>
      <c r="R32" s="85" t="s">
        <v>2</v>
      </c>
      <c r="S32" s="139"/>
      <c r="T32" s="137"/>
      <c r="U32" s="128"/>
    </row>
    <row r="33" spans="2:23">
      <c r="B33" s="85"/>
      <c r="C33" s="128" t="s">
        <v>60</v>
      </c>
      <c r="D33" s="85" t="s">
        <v>82</v>
      </c>
      <c r="E33" s="129"/>
      <c r="F33" s="85" t="s">
        <v>2</v>
      </c>
      <c r="G33" s="129"/>
      <c r="H33" s="137" t="s">
        <v>84</v>
      </c>
      <c r="I33" s="129"/>
      <c r="J33" s="137" t="s">
        <v>21</v>
      </c>
      <c r="K33" s="116">
        <f t="shared" ref="K33:K36" si="4">(G33-E33-I33)*24</f>
        <v>0</v>
      </c>
      <c r="M33" s="128"/>
      <c r="N33" s="33" t="s">
        <v>2</v>
      </c>
      <c r="O33" s="128"/>
      <c r="Q33" s="131">
        <f t="shared" ref="Q33:Q36" si="5">IF(E33&lt;M33,M33,E33)</f>
        <v>0</v>
      </c>
      <c r="R33" s="33" t="s">
        <v>2</v>
      </c>
      <c r="S33" s="131">
        <f t="shared" ref="S33:S36" si="6">IF(G33&gt;O33,O33,G33)</f>
        <v>0</v>
      </c>
      <c r="U33" s="116">
        <f t="shared" ref="U33:U36" si="7">(S33-Q33)*24</f>
        <v>0</v>
      </c>
    </row>
    <row r="34" spans="2:23">
      <c r="B34" s="85"/>
      <c r="C34" s="128" t="s">
        <v>143</v>
      </c>
      <c r="D34" s="85" t="s">
        <v>82</v>
      </c>
      <c r="E34" s="129"/>
      <c r="F34" s="85" t="s">
        <v>2</v>
      </c>
      <c r="G34" s="129"/>
      <c r="H34" s="137" t="s">
        <v>84</v>
      </c>
      <c r="I34" s="129"/>
      <c r="J34" s="137" t="s">
        <v>21</v>
      </c>
      <c r="K34" s="116">
        <f t="shared" si="4"/>
        <v>0</v>
      </c>
      <c r="M34" s="128"/>
      <c r="N34" s="33" t="s">
        <v>2</v>
      </c>
      <c r="O34" s="128"/>
      <c r="Q34" s="131">
        <f t="shared" si="5"/>
        <v>0</v>
      </c>
      <c r="R34" s="33" t="s">
        <v>2</v>
      </c>
      <c r="S34" s="131">
        <f t="shared" si="6"/>
        <v>0</v>
      </c>
      <c r="U34" s="116">
        <f t="shared" si="7"/>
        <v>0</v>
      </c>
      <c r="W34" s="34" t="s">
        <v>145</v>
      </c>
    </row>
    <row r="35" spans="2:23">
      <c r="B35" s="85"/>
      <c r="C35" s="128" t="s">
        <v>144</v>
      </c>
      <c r="D35" s="85" t="s">
        <v>82</v>
      </c>
      <c r="E35" s="129"/>
      <c r="F35" s="85" t="s">
        <v>2</v>
      </c>
      <c r="G35" s="129"/>
      <c r="H35" s="137" t="s">
        <v>84</v>
      </c>
      <c r="I35" s="129"/>
      <c r="J35" s="137" t="s">
        <v>21</v>
      </c>
      <c r="K35" s="116">
        <f t="shared" si="4"/>
        <v>0</v>
      </c>
      <c r="M35" s="128"/>
      <c r="N35" s="33" t="s">
        <v>2</v>
      </c>
      <c r="O35" s="128"/>
      <c r="Q35" s="131">
        <f t="shared" si="5"/>
        <v>0</v>
      </c>
      <c r="R35" s="33" t="s">
        <v>2</v>
      </c>
      <c r="S35" s="131">
        <f t="shared" si="6"/>
        <v>0</v>
      </c>
      <c r="U35" s="116">
        <f t="shared" si="7"/>
        <v>0</v>
      </c>
      <c r="W35" s="34" t="s">
        <v>145</v>
      </c>
    </row>
    <row r="36" spans="2:23">
      <c r="B36" s="85"/>
      <c r="C36" s="128" t="s">
        <v>95</v>
      </c>
      <c r="D36" s="85" t="s">
        <v>82</v>
      </c>
      <c r="E36" s="129"/>
      <c r="F36" s="85" t="s">
        <v>2</v>
      </c>
      <c r="G36" s="129"/>
      <c r="H36" s="137" t="s">
        <v>84</v>
      </c>
      <c r="I36" s="129"/>
      <c r="J36" s="137" t="s">
        <v>21</v>
      </c>
      <c r="K36" s="116">
        <f t="shared" si="4"/>
        <v>0</v>
      </c>
      <c r="M36" s="128"/>
      <c r="N36" s="33" t="s">
        <v>2</v>
      </c>
      <c r="O36" s="128"/>
      <c r="Q36" s="131">
        <f t="shared" si="5"/>
        <v>0</v>
      </c>
      <c r="R36" s="33" t="s">
        <v>2</v>
      </c>
      <c r="S36" s="131">
        <f t="shared" si="6"/>
        <v>0</v>
      </c>
      <c r="U36" s="116">
        <f t="shared" si="7"/>
        <v>0</v>
      </c>
    </row>
  </sheetData>
  <sheetProtection sheet="1" objects="1" scenarios="1" insertRows="0" selectLockedCells="1"/>
  <mergeCells count="3">
    <mergeCell ref="E3:K3"/>
    <mergeCell ref="M3:O3"/>
    <mergeCell ref="Q3:U3"/>
  </mergeCells>
  <phoneticPr fontId="2"/>
  <pageMargins left="0.15748031496062992" right="0.15748031496062992" top="0.74803149606299213" bottom="0.55118110236220474" header="0.31496062992125984" footer="0.31496062992125984"/>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pageSetUpPr fitToPage="1"/>
  </sheetPr>
  <dimension ref="A1:L44"/>
  <sheetViews>
    <sheetView topLeftCell="A4" zoomScale="85" zoomScaleNormal="85" workbookViewId="0">
      <selection activeCell="D17" sqref="D17"/>
    </sheetView>
  </sheetViews>
  <sheetFormatPr defaultRowHeight="18.75"/>
  <cols>
    <col min="1" max="1" width="1.75" style="34" customWidth="1"/>
    <col min="2" max="2" width="9" style="34"/>
    <col min="3" max="12" width="40.625" style="34" customWidth="1"/>
    <col min="13" max="16384" width="9" style="34"/>
  </cols>
  <sheetData>
    <row r="1" spans="1:12">
      <c r="A1" s="40"/>
      <c r="B1" s="41" t="s">
        <v>97</v>
      </c>
      <c r="C1" s="41"/>
      <c r="D1" s="41"/>
    </row>
    <row r="2" spans="1:12">
      <c r="A2" s="40"/>
      <c r="B2" s="41"/>
      <c r="C2" s="41"/>
      <c r="D2" s="41"/>
    </row>
    <row r="3" spans="1:12">
      <c r="A3" s="40"/>
      <c r="B3" s="62" t="s">
        <v>112</v>
      </c>
      <c r="C3" s="62" t="s">
        <v>113</v>
      </c>
      <c r="D3" s="41"/>
    </row>
    <row r="4" spans="1:12">
      <c r="A4" s="40"/>
      <c r="B4" s="61">
        <v>1</v>
      </c>
      <c r="C4" s="61" t="s">
        <v>146</v>
      </c>
      <c r="D4" s="41"/>
    </row>
    <row r="5" spans="1:12">
      <c r="A5" s="40"/>
      <c r="B5" s="61">
        <v>2</v>
      </c>
      <c r="C5" s="61"/>
    </row>
    <row r="6" spans="1:12">
      <c r="A6" s="40"/>
      <c r="B6" s="61">
        <v>3</v>
      </c>
      <c r="C6" s="61"/>
      <c r="D6" s="41"/>
    </row>
    <row r="7" spans="1:12">
      <c r="A7" s="40"/>
      <c r="B7" s="61">
        <v>4</v>
      </c>
      <c r="C7" s="61"/>
      <c r="D7" s="41"/>
    </row>
    <row r="8" spans="1:12">
      <c r="A8" s="40"/>
      <c r="B8" s="61">
        <v>5</v>
      </c>
      <c r="C8" s="61"/>
      <c r="D8" s="41"/>
    </row>
    <row r="9" spans="1:12">
      <c r="A9" s="40"/>
      <c r="B9" s="41"/>
      <c r="C9" s="41"/>
      <c r="D9" s="41"/>
    </row>
    <row r="10" spans="1:12">
      <c r="A10" s="40"/>
      <c r="B10" s="41" t="s">
        <v>114</v>
      </c>
      <c r="C10" s="41"/>
      <c r="D10" s="41"/>
    </row>
    <row r="11" spans="1:12" ht="19.5" thickBot="1">
      <c r="A11" s="40"/>
      <c r="B11" s="41"/>
      <c r="C11" s="41"/>
      <c r="D11" s="41"/>
    </row>
    <row r="12" spans="1:12" ht="19.5" thickBot="1">
      <c r="A12" s="40"/>
      <c r="B12" s="42" t="s">
        <v>102</v>
      </c>
      <c r="C12" s="43" t="s">
        <v>4</v>
      </c>
      <c r="D12" s="44" t="s">
        <v>64</v>
      </c>
      <c r="E12" s="44" t="s">
        <v>5</v>
      </c>
      <c r="F12" s="44" t="s">
        <v>65</v>
      </c>
      <c r="G12" s="45" t="s">
        <v>66</v>
      </c>
      <c r="H12" s="46"/>
      <c r="I12" s="46"/>
      <c r="J12" s="46"/>
      <c r="K12" s="46"/>
      <c r="L12" s="47"/>
    </row>
    <row r="13" spans="1:12">
      <c r="A13" s="40"/>
      <c r="B13" s="1515" t="s">
        <v>103</v>
      </c>
      <c r="C13" s="48" t="s">
        <v>29</v>
      </c>
      <c r="D13" s="49" t="s">
        <v>673</v>
      </c>
      <c r="E13" s="49" t="s">
        <v>98</v>
      </c>
      <c r="F13" s="49" t="s">
        <v>32</v>
      </c>
      <c r="G13" s="50" t="s">
        <v>26</v>
      </c>
      <c r="H13" s="51"/>
      <c r="I13" s="51"/>
      <c r="J13" s="51"/>
      <c r="K13" s="51"/>
      <c r="L13" s="52"/>
    </row>
    <row r="14" spans="1:12">
      <c r="B14" s="1516"/>
      <c r="C14" s="53"/>
      <c r="D14" s="61" t="s">
        <v>672</v>
      </c>
      <c r="E14" s="54" t="s">
        <v>99</v>
      </c>
      <c r="F14" s="54" t="s">
        <v>196</v>
      </c>
      <c r="G14" s="55" t="s">
        <v>27</v>
      </c>
      <c r="H14" s="39"/>
      <c r="I14" s="39"/>
      <c r="J14" s="39"/>
      <c r="K14" s="39"/>
      <c r="L14" s="56"/>
    </row>
    <row r="15" spans="1:12">
      <c r="B15" s="1516"/>
      <c r="C15" s="53"/>
      <c r="D15" s="61" t="s">
        <v>158</v>
      </c>
      <c r="E15" s="54"/>
      <c r="F15" s="54" t="s">
        <v>27</v>
      </c>
      <c r="G15" s="55" t="s">
        <v>28</v>
      </c>
      <c r="H15" s="39"/>
      <c r="I15" s="39"/>
      <c r="J15" s="39"/>
      <c r="K15" s="39"/>
      <c r="L15" s="56"/>
    </row>
    <row r="16" spans="1:12">
      <c r="B16" s="1516"/>
      <c r="C16" s="53"/>
      <c r="D16" s="54" t="s">
        <v>670</v>
      </c>
      <c r="E16" s="54"/>
      <c r="F16" s="54" t="s">
        <v>29</v>
      </c>
      <c r="G16" s="55" t="s">
        <v>14</v>
      </c>
      <c r="H16" s="39"/>
      <c r="I16" s="39"/>
      <c r="J16" s="39"/>
      <c r="K16" s="39"/>
      <c r="L16" s="56"/>
    </row>
    <row r="17" spans="2:12">
      <c r="B17" s="1516"/>
      <c r="C17" s="53"/>
      <c r="D17" s="223" t="s">
        <v>671</v>
      </c>
      <c r="E17" s="54"/>
      <c r="F17" s="54"/>
      <c r="G17" s="55" t="s">
        <v>6</v>
      </c>
      <c r="H17" s="39"/>
      <c r="I17" s="39"/>
      <c r="J17" s="39"/>
      <c r="K17" s="39"/>
      <c r="L17" s="56"/>
    </row>
    <row r="18" spans="2:12">
      <c r="B18" s="1516"/>
      <c r="C18" s="53"/>
      <c r="D18" s="224"/>
      <c r="E18" s="54"/>
      <c r="F18" s="54"/>
      <c r="G18" s="55" t="s">
        <v>100</v>
      </c>
      <c r="H18" s="39"/>
      <c r="I18" s="39"/>
      <c r="J18" s="39"/>
      <c r="K18" s="39"/>
      <c r="L18" s="56"/>
    </row>
    <row r="19" spans="2:12">
      <c r="B19" s="1516"/>
      <c r="C19" s="53"/>
      <c r="D19" s="39"/>
      <c r="E19" s="54"/>
      <c r="F19" s="54"/>
      <c r="G19" s="55" t="s">
        <v>101</v>
      </c>
      <c r="H19" s="39"/>
      <c r="I19" s="39"/>
      <c r="J19" s="39"/>
      <c r="K19" s="39"/>
      <c r="L19" s="56"/>
    </row>
    <row r="20" spans="2:12">
      <c r="B20" s="1516"/>
      <c r="C20" s="53"/>
      <c r="D20" s="39"/>
      <c r="E20" s="54"/>
      <c r="F20" s="54"/>
      <c r="G20" s="55" t="s">
        <v>30</v>
      </c>
      <c r="H20" s="39"/>
      <c r="I20" s="39"/>
      <c r="J20" s="39"/>
      <c r="K20" s="39"/>
      <c r="L20" s="56"/>
    </row>
    <row r="21" spans="2:12">
      <c r="B21" s="1516"/>
      <c r="C21" s="53"/>
      <c r="D21" s="39"/>
      <c r="E21" s="54"/>
      <c r="F21" s="54"/>
      <c r="G21" s="55" t="s">
        <v>31</v>
      </c>
      <c r="H21" s="39"/>
      <c r="I21" s="39"/>
      <c r="J21" s="39"/>
      <c r="K21" s="39"/>
      <c r="L21" s="56"/>
    </row>
    <row r="22" spans="2:12">
      <c r="B22" s="1516"/>
      <c r="C22" s="53"/>
      <c r="D22" s="39"/>
      <c r="E22" s="54"/>
      <c r="F22" s="54"/>
      <c r="G22" s="54"/>
      <c r="H22" s="39"/>
      <c r="I22" s="39"/>
      <c r="J22" s="39"/>
      <c r="K22" s="39"/>
      <c r="L22" s="56"/>
    </row>
    <row r="23" spans="2:12">
      <c r="B23" s="1516"/>
      <c r="C23" s="57"/>
      <c r="D23" s="39"/>
      <c r="E23" s="39"/>
      <c r="F23" s="39"/>
      <c r="G23" s="39"/>
      <c r="H23" s="39"/>
      <c r="I23" s="39"/>
      <c r="J23" s="39"/>
      <c r="K23" s="39"/>
      <c r="L23" s="56"/>
    </row>
    <row r="24" spans="2:12">
      <c r="B24" s="1516"/>
      <c r="C24" s="57"/>
      <c r="D24" s="39"/>
      <c r="E24" s="39"/>
      <c r="F24" s="39"/>
      <c r="G24" s="39"/>
      <c r="H24" s="39"/>
      <c r="I24" s="39"/>
      <c r="J24" s="39"/>
      <c r="K24" s="39"/>
      <c r="L24" s="56"/>
    </row>
    <row r="25" spans="2:12" ht="19.5" thickBot="1">
      <c r="B25" s="1517"/>
      <c r="C25" s="58"/>
      <c r="D25" s="59"/>
      <c r="E25" s="59"/>
      <c r="F25" s="59"/>
      <c r="G25" s="59"/>
      <c r="H25" s="59"/>
      <c r="I25" s="59"/>
      <c r="J25" s="59"/>
      <c r="K25" s="59"/>
      <c r="L25" s="60"/>
    </row>
    <row r="28" spans="2:12">
      <c r="C28" s="34" t="s">
        <v>151</v>
      </c>
    </row>
    <row r="29" spans="2:12">
      <c r="C29" s="34" t="s">
        <v>104</v>
      </c>
    </row>
    <row r="30" spans="2:12">
      <c r="C30" s="34" t="s">
        <v>115</v>
      </c>
    </row>
    <row r="31" spans="2:12">
      <c r="C31" s="34" t="s">
        <v>116</v>
      </c>
    </row>
    <row r="32" spans="2:12">
      <c r="C32" s="34" t="s">
        <v>117</v>
      </c>
    </row>
    <row r="33" spans="3:3">
      <c r="C33" s="34" t="s">
        <v>118</v>
      </c>
    </row>
    <row r="34" spans="3:3">
      <c r="C34" s="34" t="s">
        <v>119</v>
      </c>
    </row>
    <row r="35" spans="3:3">
      <c r="C35" s="34" t="s">
        <v>137</v>
      </c>
    </row>
    <row r="36" spans="3:3">
      <c r="C36" s="34" t="s">
        <v>105</v>
      </c>
    </row>
    <row r="37" spans="3:3">
      <c r="C37" s="34" t="s">
        <v>106</v>
      </c>
    </row>
    <row r="39" spans="3:3">
      <c r="C39" s="34" t="s">
        <v>152</v>
      </c>
    </row>
    <row r="40" spans="3:3">
      <c r="C40" s="34" t="s">
        <v>107</v>
      </c>
    </row>
    <row r="41" spans="3:3">
      <c r="C41" s="34" t="s">
        <v>108</v>
      </c>
    </row>
    <row r="42" spans="3:3">
      <c r="C42" s="34" t="s">
        <v>109</v>
      </c>
    </row>
    <row r="43" spans="3:3">
      <c r="C43" s="34" t="s">
        <v>110</v>
      </c>
    </row>
    <row r="44" spans="3:3">
      <c r="C44" s="34" t="s">
        <v>111</v>
      </c>
    </row>
  </sheetData>
  <sheetProtection selectLockedCells="1"/>
  <mergeCells count="1">
    <mergeCell ref="B13:B25"/>
  </mergeCells>
  <phoneticPr fontId="2"/>
  <pageMargins left="0.70866141732283472" right="0.70866141732283472" top="0.74803149606299213" bottom="0.74803149606299213" header="0.31496062992125984" footer="0.31496062992125984"/>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013F6C-4A69-4B7C-82C4-C5230A232231}">
  <sheetPr>
    <pageSetUpPr fitToPage="1"/>
  </sheetPr>
  <dimension ref="A1:B28"/>
  <sheetViews>
    <sheetView view="pageBreakPreview" zoomScaleNormal="100" zoomScaleSheetLayoutView="100" workbookViewId="0">
      <selection activeCell="A2" sqref="A2"/>
    </sheetView>
  </sheetViews>
  <sheetFormatPr defaultRowHeight="12.75"/>
  <cols>
    <col min="1" max="1" width="46.25" style="200" customWidth="1"/>
    <col min="2" max="2" width="61.25" style="200" customWidth="1"/>
    <col min="3" max="16384" width="9" style="200"/>
  </cols>
  <sheetData>
    <row r="1" spans="1:2" ht="17.25">
      <c r="A1" s="1518" t="s">
        <v>658</v>
      </c>
      <c r="B1" s="1518"/>
    </row>
    <row r="2" spans="1:2" ht="17.25">
      <c r="A2" s="201"/>
    </row>
    <row r="3" spans="1:2" ht="17.25">
      <c r="A3" s="1519" t="s">
        <v>633</v>
      </c>
      <c r="B3" s="1519"/>
    </row>
    <row r="4" spans="1:2" ht="17.25">
      <c r="A4" s="201"/>
    </row>
    <row r="5" spans="1:2" ht="14.25">
      <c r="A5" s="202" t="s">
        <v>634</v>
      </c>
    </row>
    <row r="6" spans="1:2">
      <c r="A6" s="203" t="s">
        <v>635</v>
      </c>
    </row>
    <row r="7" spans="1:2">
      <c r="A7" s="203" t="s">
        <v>636</v>
      </c>
    </row>
    <row r="8" spans="1:2">
      <c r="A8" s="204"/>
    </row>
    <row r="9" spans="1:2" ht="15" thickBot="1">
      <c r="A9" s="205" t="s">
        <v>637</v>
      </c>
    </row>
    <row r="10" spans="1:2" ht="15.75" thickTop="1" thickBot="1">
      <c r="A10" s="206" t="s">
        <v>638</v>
      </c>
      <c r="B10" s="207" t="s">
        <v>639</v>
      </c>
    </row>
    <row r="11" spans="1:2" ht="30" customHeight="1">
      <c r="A11" s="208" t="s">
        <v>640</v>
      </c>
      <c r="B11" s="209" t="s">
        <v>641</v>
      </c>
    </row>
    <row r="12" spans="1:2" ht="30" customHeight="1">
      <c r="A12" s="210" t="s">
        <v>642</v>
      </c>
      <c r="B12" s="209" t="s">
        <v>643</v>
      </c>
    </row>
    <row r="13" spans="1:2" ht="30" customHeight="1" thickBot="1">
      <c r="A13" s="211"/>
      <c r="B13" s="212" t="s">
        <v>644</v>
      </c>
    </row>
    <row r="14" spans="1:2" ht="23.25" customHeight="1" thickTop="1">
      <c r="A14" s="208" t="s">
        <v>645</v>
      </c>
      <c r="B14" s="1520" t="s">
        <v>646</v>
      </c>
    </row>
    <row r="15" spans="1:2" ht="13.5" thickBot="1">
      <c r="A15" s="213" t="s">
        <v>647</v>
      </c>
      <c r="B15" s="1521"/>
    </row>
    <row r="16" spans="1:2" ht="15" thickTop="1">
      <c r="A16" s="1522" t="s">
        <v>648</v>
      </c>
      <c r="B16" s="214" t="s">
        <v>649</v>
      </c>
    </row>
    <row r="17" spans="1:2" ht="28.5" customHeight="1">
      <c r="A17" s="1523"/>
      <c r="B17" s="215" t="s">
        <v>650</v>
      </c>
    </row>
    <row r="18" spans="1:2" ht="33" customHeight="1" thickBot="1">
      <c r="A18" s="1523"/>
      <c r="B18" s="216" t="s">
        <v>651</v>
      </c>
    </row>
    <row r="19" spans="1:2" ht="30" customHeight="1">
      <c r="A19" s="1523"/>
      <c r="B19" s="215" t="s">
        <v>652</v>
      </c>
    </row>
    <row r="20" spans="1:2" ht="14.25">
      <c r="A20" s="1523"/>
      <c r="B20" s="217"/>
    </row>
    <row r="21" spans="1:2" ht="33" customHeight="1" thickBot="1">
      <c r="A21" s="1523"/>
      <c r="B21" s="218" t="s">
        <v>653</v>
      </c>
    </row>
    <row r="22" spans="1:2" ht="64.5" customHeight="1">
      <c r="A22" s="1523"/>
      <c r="B22" s="219" t="s">
        <v>654</v>
      </c>
    </row>
    <row r="23" spans="1:2" ht="13.5">
      <c r="A23" s="1523"/>
      <c r="B23" s="219"/>
    </row>
    <row r="24" spans="1:2" ht="14.25" thickBot="1">
      <c r="A24" s="1523"/>
      <c r="B24" s="220" t="s">
        <v>655</v>
      </c>
    </row>
    <row r="25" spans="1:2" ht="13.5">
      <c r="A25" s="1523"/>
      <c r="B25" s="219" t="s">
        <v>656</v>
      </c>
    </row>
    <row r="26" spans="1:2" ht="35.25" customHeight="1">
      <c r="A26" s="1523"/>
      <c r="B26" s="219" t="s">
        <v>657</v>
      </c>
    </row>
    <row r="27" spans="1:2" ht="107.25" customHeight="1" thickBot="1">
      <c r="A27" s="1524"/>
      <c r="B27" s="221"/>
    </row>
    <row r="28" spans="1:2" ht="14.25" thickTop="1">
      <c r="A28" s="222"/>
    </row>
  </sheetData>
  <mergeCells count="4">
    <mergeCell ref="A1:B1"/>
    <mergeCell ref="A3:B3"/>
    <mergeCell ref="B14:B15"/>
    <mergeCell ref="A16:A27"/>
  </mergeCells>
  <phoneticPr fontId="2"/>
  <pageMargins left="0.7" right="0.7" top="0.75" bottom="0.75" header="0.3" footer="0.3"/>
  <pageSetup paperSize="9" scale="74"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9</vt:i4>
      </vt:variant>
      <vt:variant>
        <vt:lpstr>名前付き一覧</vt:lpstr>
      </vt:variant>
      <vt:variant>
        <vt:i4>19</vt:i4>
      </vt:variant>
    </vt:vector>
  </HeadingPairs>
  <TitlesOfParts>
    <vt:vector size="28" baseType="lpstr">
      <vt:lpstr>運営状況点検書</vt:lpstr>
      <vt:lpstr>地密通所（1枚版）</vt:lpstr>
      <vt:lpstr>シフト記号表（勤務時間帯）</vt:lpstr>
      <vt:lpstr>プルダウン・リスト</vt:lpstr>
      <vt:lpstr>※従業者の勤務の体制及び勤務形態一覧表の記入方法</vt:lpstr>
      <vt:lpstr>別紙１_綾瀬市従業者の勤務の体制及び勤務形態一覧表</vt:lpstr>
      <vt:lpstr>綾瀬市勤務の体制及び勤務形態一覧表シフト記号表（勤務時間帯)</vt:lpstr>
      <vt:lpstr>綾瀬市業者の勤務の体制及び勤務形態一覧表プルダウン・リスト</vt:lpstr>
      <vt:lpstr>別紙２_単位ごとの利用定員等</vt:lpstr>
      <vt:lpstr>'シフト記号表（勤務時間帯）'!【記載例】シフト記号</vt:lpstr>
      <vt:lpstr>※従業者の勤務の体制及び勤務形態一覧表の記入方法!Print_Area</vt:lpstr>
      <vt:lpstr>運営状況点検書!Print_Area</vt:lpstr>
      <vt:lpstr>'地密通所（1枚版）'!Print_Area</vt:lpstr>
      <vt:lpstr>別紙１_綾瀬市従業者の勤務の体制及び勤務形態一覧表!Print_Area</vt:lpstr>
      <vt:lpstr>'地密通所（1枚版）'!Print_Titles</vt:lpstr>
      <vt:lpstr>シフト記号表</vt:lpstr>
      <vt:lpstr>プルダウン・リスト!介護職員</vt:lpstr>
      <vt:lpstr>介護職員</vt:lpstr>
      <vt:lpstr>プルダウン・リスト!看護職員</vt:lpstr>
      <vt:lpstr>看護職員</vt:lpstr>
      <vt:lpstr>プルダウン・リスト!管理者</vt:lpstr>
      <vt:lpstr>管理者</vt:lpstr>
      <vt:lpstr>プルダウン・リスト!機能訓練指導員</vt:lpstr>
      <vt:lpstr>機能訓練指導員</vt:lpstr>
      <vt:lpstr>プルダウン・リスト!職種</vt:lpstr>
      <vt:lpstr>職種</vt:lpstr>
      <vt:lpstr>プルダウン・リスト!生活相談員</vt:lpstr>
      <vt:lpstr>生活相談員</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綾瀬市</dc:creator>
  <cp:lastModifiedBy>綾瀬市役所情報システム課</cp:lastModifiedBy>
  <cp:lastPrinted>2026-03-03T23:59:18Z</cp:lastPrinted>
  <dcterms:created xsi:type="dcterms:W3CDTF">2020-01-14T23:47:53Z</dcterms:created>
  <dcterms:modified xsi:type="dcterms:W3CDTF">2026-03-03T23:59:32Z</dcterms:modified>
</cp:coreProperties>
</file>