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24226"/>
  <mc:AlternateContent xmlns:mc="http://schemas.openxmlformats.org/markup-compatibility/2006">
    <mc:Choice Requires="x15">
      <x15ac:absPath xmlns:x15ac="http://schemas.microsoft.com/office/spreadsheetml/2010/11/ac" url="\\AYASE00P\72hrs\高齢介護課　横内\"/>
    </mc:Choice>
  </mc:AlternateContent>
  <xr:revisionPtr revIDLastSave="0" documentId="8_{C71E23E7-E15F-484E-A322-3966B1C491A8}" xr6:coauthVersionLast="47" xr6:coauthVersionMax="47" xr10:uidLastSave="{00000000-0000-0000-0000-000000000000}"/>
  <bookViews>
    <workbookView xWindow="-120" yWindow="-120" windowWidth="29040" windowHeight="15990" xr2:uid="{00000000-000D-0000-FFFF-FFFF00000000}"/>
  </bookViews>
  <sheets>
    <sheet name="※R07運営状況点検書" sheetId="1" r:id="rId1"/>
    <sheet name="勤務形態一覧表（居宅介護支援）" sheetId="11" r:id="rId2"/>
    <sheet name="プルダウン・リスト" sheetId="14" r:id="rId3"/>
    <sheet name="【記載例】居宅介護支援" sheetId="13" r:id="rId4"/>
    <sheet name="勤務形態一覧表の記入方法" sheetId="12" r:id="rId5"/>
    <sheet name="特定事業所加算用記録（○月分）" sheetId="15" r:id="rId6"/>
  </sheets>
  <definedNames>
    <definedName name="_xlnm.Print_Area" localSheetId="3">【記載例】居宅介護支援!$A$1:$BD$51</definedName>
    <definedName name="_xlnm.Print_Area" localSheetId="0">※R07運営状況点検書!$A$1:$R$538</definedName>
    <definedName name="_xlnm.Print_Area" localSheetId="1">'勤務形態一覧表（居宅介護支援）'!$A$1:$BD$133</definedName>
    <definedName name="_xlnm.Print_Area" localSheetId="4">勤務形態一覧表の記入方法!$A$1:$O$77</definedName>
    <definedName name="_xlnm.Print_Area" localSheetId="5">'特定事業所加算用記録（○月分）'!$A$1:$I$92</definedName>
    <definedName name="_xlnm.Print_Titles" localSheetId="3">【記載例】居宅介護支援!$1:$13</definedName>
    <definedName name="_xlnm.Print_Titles" localSheetId="1">'勤務形態一覧表（居宅介護支援）'!$1:$13</definedName>
    <definedName name="介護支援専門員">プルダウン・リスト!$D$17:$D$29</definedName>
    <definedName name="介護予防支援担当職員">プルダウン・リスト!$E$17:$E$29</definedName>
    <definedName name="管理者">プルダウン・リスト!$C$17:$C$29</definedName>
    <definedName name="職種">プルダウン・リスト!$C$16:$K$16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13" i="1" l="1"/>
  <c r="O313" i="1" s="1"/>
  <c r="N47" i="1" l="1"/>
  <c r="N50" i="1" s="1"/>
  <c r="L47" i="1"/>
  <c r="L50" i="1" s="1"/>
  <c r="J47" i="1"/>
  <c r="J50" i="1" s="1"/>
  <c r="H47" i="1"/>
  <c r="H50" i="1" s="1"/>
  <c r="F47" i="1"/>
  <c r="F50" i="1" s="1"/>
  <c r="G36" i="15"/>
  <c r="H36" i="15" s="1"/>
  <c r="G35" i="15"/>
  <c r="H35" i="15" s="1"/>
  <c r="G34" i="15"/>
  <c r="H34" i="15" s="1"/>
  <c r="H37" i="15" s="1"/>
  <c r="I28" i="15"/>
  <c r="I22" i="15"/>
  <c r="H45" i="13"/>
  <c r="C45" i="13"/>
  <c r="M45" i="13" s="1"/>
  <c r="H50" i="13" s="1"/>
  <c r="H44" i="13"/>
  <c r="C44" i="13"/>
  <c r="P40" i="13"/>
  <c r="C50" i="13" s="1"/>
  <c r="L40" i="13"/>
  <c r="J40" i="13"/>
  <c r="G39" i="13"/>
  <c r="E39" i="13"/>
  <c r="G37" i="13"/>
  <c r="E37" i="13"/>
  <c r="AU31" i="13"/>
  <c r="AU30" i="13"/>
  <c r="AU29" i="13"/>
  <c r="AU28" i="13"/>
  <c r="AU27" i="13"/>
  <c r="AU26" i="13"/>
  <c r="AU25" i="13"/>
  <c r="AU24" i="13"/>
  <c r="AU23" i="13"/>
  <c r="AU22" i="13"/>
  <c r="AU21" i="13"/>
  <c r="AU20" i="13"/>
  <c r="AU19" i="13"/>
  <c r="AU18" i="13"/>
  <c r="AU17" i="13"/>
  <c r="AU16" i="13"/>
  <c r="AU15" i="13"/>
  <c r="B15" i="13"/>
  <c r="B16" i="13" s="1"/>
  <c r="B17" i="13" s="1"/>
  <c r="B18" i="13" s="1"/>
  <c r="B19" i="13" s="1"/>
  <c r="B20" i="13" s="1"/>
  <c r="B21" i="13" s="1"/>
  <c r="B22" i="13" s="1"/>
  <c r="B23" i="13" s="1"/>
  <c r="B24" i="13" s="1"/>
  <c r="B25" i="13" s="1"/>
  <c r="B26" i="13" s="1"/>
  <c r="B27" i="13" s="1"/>
  <c r="B28" i="13" s="1"/>
  <c r="B29" i="13" s="1"/>
  <c r="B30" i="13" s="1"/>
  <c r="B31" i="13" s="1"/>
  <c r="AU14" i="13"/>
  <c r="Z12" i="13"/>
  <c r="Z13" i="13" s="1"/>
  <c r="AM11" i="13"/>
  <c r="AU9" i="13"/>
  <c r="X2" i="13"/>
  <c r="AQ12" i="13" s="1"/>
  <c r="AQ13" i="13" s="1"/>
  <c r="H127" i="11"/>
  <c r="H126" i="11"/>
  <c r="C126" i="11"/>
  <c r="P122" i="11"/>
  <c r="C132" i="11" s="1"/>
  <c r="L122" i="11"/>
  <c r="C127" i="11" s="1"/>
  <c r="M127" i="11" s="1"/>
  <c r="H132" i="11" s="1"/>
  <c r="J122" i="11"/>
  <c r="G121" i="11"/>
  <c r="E121" i="11"/>
  <c r="G120" i="11"/>
  <c r="E120" i="11"/>
  <c r="G119" i="11"/>
  <c r="E119" i="11"/>
  <c r="G118" i="11"/>
  <c r="E118" i="11"/>
  <c r="AU113" i="11"/>
  <c r="AU112" i="11"/>
  <c r="AU111" i="11"/>
  <c r="AU110" i="11"/>
  <c r="AU109" i="11"/>
  <c r="AU108" i="11"/>
  <c r="AU107" i="11"/>
  <c r="AU106" i="11"/>
  <c r="AU105" i="11"/>
  <c r="AU104" i="11"/>
  <c r="AU103" i="11"/>
  <c r="AU102" i="11"/>
  <c r="AU101" i="11"/>
  <c r="AU100" i="11"/>
  <c r="AU99" i="11"/>
  <c r="AU98" i="11"/>
  <c r="AU97" i="11"/>
  <c r="AU96" i="11"/>
  <c r="AU95" i="11"/>
  <c r="AU94" i="11"/>
  <c r="AU93" i="11"/>
  <c r="AU92" i="11"/>
  <c r="AU91" i="11"/>
  <c r="AU90" i="11"/>
  <c r="AU89" i="11"/>
  <c r="AU88" i="11"/>
  <c r="AU87" i="11"/>
  <c r="AU86" i="11"/>
  <c r="AU85" i="11"/>
  <c r="AU84" i="11"/>
  <c r="AU83" i="11"/>
  <c r="AU82" i="11"/>
  <c r="AU81" i="11"/>
  <c r="AU80" i="11"/>
  <c r="AU79" i="11"/>
  <c r="AU78" i="11"/>
  <c r="AU77" i="11"/>
  <c r="AU76" i="11"/>
  <c r="AU75" i="11"/>
  <c r="AU74" i="11"/>
  <c r="AU73" i="11"/>
  <c r="AU72" i="11"/>
  <c r="AU71" i="11"/>
  <c r="AU70" i="11"/>
  <c r="AU69" i="11"/>
  <c r="AU68" i="11"/>
  <c r="AU67" i="11"/>
  <c r="AU66" i="11"/>
  <c r="AU65" i="11"/>
  <c r="AU64" i="11"/>
  <c r="AU63" i="11"/>
  <c r="AU62" i="11"/>
  <c r="AU61" i="11"/>
  <c r="AU60" i="11"/>
  <c r="AU59" i="11"/>
  <c r="AU58" i="11"/>
  <c r="AU57" i="11"/>
  <c r="AU56" i="11"/>
  <c r="AU55" i="11"/>
  <c r="AU54" i="11"/>
  <c r="AU53" i="11"/>
  <c r="AU52" i="11"/>
  <c r="AU51" i="11"/>
  <c r="AU50" i="11"/>
  <c r="AU49" i="11"/>
  <c r="AU48" i="11"/>
  <c r="AU47" i="11"/>
  <c r="AU46" i="11"/>
  <c r="AU45" i="11"/>
  <c r="AU44" i="11"/>
  <c r="AU43" i="11"/>
  <c r="AU42" i="11"/>
  <c r="AU41" i="11"/>
  <c r="AU40" i="11"/>
  <c r="AU39" i="11"/>
  <c r="AU38" i="11"/>
  <c r="AU37" i="11"/>
  <c r="AU36" i="11"/>
  <c r="AU35" i="11"/>
  <c r="AU34" i="11"/>
  <c r="AU33" i="11"/>
  <c r="AU32" i="11"/>
  <c r="AU31" i="11"/>
  <c r="AU30" i="11"/>
  <c r="AU29" i="11"/>
  <c r="AU28" i="11"/>
  <c r="AU27" i="11"/>
  <c r="AU26" i="11"/>
  <c r="AU25" i="11"/>
  <c r="AU24" i="11"/>
  <c r="AU23" i="11"/>
  <c r="AU22" i="11"/>
  <c r="AU21" i="11"/>
  <c r="AU20" i="11"/>
  <c r="AU19" i="11"/>
  <c r="AU18" i="11"/>
  <c r="AU17" i="11"/>
  <c r="AU16" i="11"/>
  <c r="AU15" i="11"/>
  <c r="B15" i="11"/>
  <c r="B16" i="11" s="1"/>
  <c r="B17" i="11" s="1"/>
  <c r="B18" i="11" s="1"/>
  <c r="B19" i="11" s="1"/>
  <c r="B20" i="11" s="1"/>
  <c r="B21" i="11" s="1"/>
  <c r="B22" i="11" s="1"/>
  <c r="B23" i="11" s="1"/>
  <c r="B24" i="11" s="1"/>
  <c r="B25" i="11" s="1"/>
  <c r="B26" i="11" s="1"/>
  <c r="B27" i="11" s="1"/>
  <c r="B28" i="11" s="1"/>
  <c r="B29" i="11" s="1"/>
  <c r="B30" i="11" s="1"/>
  <c r="B31" i="11" s="1"/>
  <c r="B32" i="11" s="1"/>
  <c r="B33" i="11" s="1"/>
  <c r="B34" i="11" s="1"/>
  <c r="B35" i="11" s="1"/>
  <c r="B36" i="11" s="1"/>
  <c r="B37" i="11" s="1"/>
  <c r="B38" i="11" s="1"/>
  <c r="B39" i="11" s="1"/>
  <c r="B40" i="11" s="1"/>
  <c r="B41" i="11" s="1"/>
  <c r="B42" i="11" s="1"/>
  <c r="B43" i="11" s="1"/>
  <c r="B44" i="11" s="1"/>
  <c r="B45" i="11" s="1"/>
  <c r="B46" i="11" s="1"/>
  <c r="B47" i="11" s="1"/>
  <c r="B48" i="11" s="1"/>
  <c r="B49" i="11" s="1"/>
  <c r="B50" i="11" s="1"/>
  <c r="B51" i="11" s="1"/>
  <c r="B52" i="11" s="1"/>
  <c r="B53" i="11" s="1"/>
  <c r="B54" i="11" s="1"/>
  <c r="B55" i="11" s="1"/>
  <c r="B56" i="11" s="1"/>
  <c r="B57" i="11" s="1"/>
  <c r="B58" i="11" s="1"/>
  <c r="B59" i="11" s="1"/>
  <c r="B60" i="11" s="1"/>
  <c r="B61" i="11" s="1"/>
  <c r="B62" i="11" s="1"/>
  <c r="B63" i="11" s="1"/>
  <c r="B64" i="11" s="1"/>
  <c r="B65" i="11" s="1"/>
  <c r="B66" i="11" s="1"/>
  <c r="B67" i="11" s="1"/>
  <c r="B68" i="11" s="1"/>
  <c r="B69" i="11" s="1"/>
  <c r="B70" i="11" s="1"/>
  <c r="B71" i="11" s="1"/>
  <c r="B72" i="11" s="1"/>
  <c r="B73" i="11" s="1"/>
  <c r="B74" i="11" s="1"/>
  <c r="B75" i="11" s="1"/>
  <c r="B76" i="11" s="1"/>
  <c r="B77" i="11" s="1"/>
  <c r="B78" i="11" s="1"/>
  <c r="B79" i="11" s="1"/>
  <c r="B80" i="11" s="1"/>
  <c r="B81" i="11" s="1"/>
  <c r="B82" i="11" s="1"/>
  <c r="B83" i="11" s="1"/>
  <c r="B84" i="11" s="1"/>
  <c r="B85" i="11" s="1"/>
  <c r="B86" i="11" s="1"/>
  <c r="B87" i="11" s="1"/>
  <c r="B88" i="11" s="1"/>
  <c r="B89" i="11" s="1"/>
  <c r="B90" i="11" s="1"/>
  <c r="B91" i="11" s="1"/>
  <c r="B92" i="11" s="1"/>
  <c r="B93" i="11" s="1"/>
  <c r="B94" i="11" s="1"/>
  <c r="B95" i="11" s="1"/>
  <c r="B96" i="11" s="1"/>
  <c r="B97" i="11" s="1"/>
  <c r="B98" i="11" s="1"/>
  <c r="B99" i="11" s="1"/>
  <c r="B100" i="11" s="1"/>
  <c r="B101" i="11" s="1"/>
  <c r="B102" i="11" s="1"/>
  <c r="B103" i="11" s="1"/>
  <c r="B104" i="11" s="1"/>
  <c r="B105" i="11" s="1"/>
  <c r="B106" i="11" s="1"/>
  <c r="B107" i="11" s="1"/>
  <c r="B108" i="11" s="1"/>
  <c r="B109" i="11" s="1"/>
  <c r="B110" i="11" s="1"/>
  <c r="B111" i="11" s="1"/>
  <c r="B112" i="11" s="1"/>
  <c r="B113" i="11" s="1"/>
  <c r="AU14" i="11"/>
  <c r="AQ12" i="11"/>
  <c r="AQ13" i="11" s="1"/>
  <c r="AL12" i="11"/>
  <c r="AL13" i="11" s="1"/>
  <c r="AK12" i="11"/>
  <c r="AK13" i="11" s="1"/>
  <c r="AG12" i="11"/>
  <c r="AG13" i="11" s="1"/>
  <c r="AE12" i="11"/>
  <c r="AE13" i="11" s="1"/>
  <c r="Z12" i="11"/>
  <c r="Z13" i="11" s="1"/>
  <c r="Y12" i="11"/>
  <c r="Y13" i="11" s="1"/>
  <c r="U12" i="11"/>
  <c r="U13" i="11" s="1"/>
  <c r="S12" i="11"/>
  <c r="S13" i="11" s="1"/>
  <c r="AS11" i="11"/>
  <c r="AS12" i="11" s="1"/>
  <c r="AS13" i="11" s="1"/>
  <c r="AR11" i="11"/>
  <c r="AR12" i="11" s="1"/>
  <c r="AR13" i="11" s="1"/>
  <c r="AN11" i="11"/>
  <c r="AL11" i="11"/>
  <c r="AG11" i="11"/>
  <c r="AF11" i="11"/>
  <c r="AB11" i="11"/>
  <c r="Z11" i="11"/>
  <c r="U11" i="11"/>
  <c r="T11" i="11"/>
  <c r="P11" i="11"/>
  <c r="AU9" i="11"/>
  <c r="AZ7" i="11"/>
  <c r="X2" i="11"/>
  <c r="AP12" i="11" s="1"/>
  <c r="AP13" i="11" s="1"/>
  <c r="M132" i="11" l="1"/>
  <c r="V11" i="11"/>
  <c r="AH11" i="11"/>
  <c r="AT11" i="11"/>
  <c r="AT12" i="11" s="1"/>
  <c r="AT13" i="11" s="1"/>
  <c r="AA12" i="11"/>
  <c r="AA13" i="11" s="1"/>
  <c r="AM12" i="11"/>
  <c r="AM13" i="11" s="1"/>
  <c r="U11" i="13"/>
  <c r="AF12" i="13"/>
  <c r="AF13" i="13" s="1"/>
  <c r="AA11" i="13"/>
  <c r="AL12" i="13"/>
  <c r="AL13" i="13" s="1"/>
  <c r="AA11" i="11"/>
  <c r="AM11" i="11"/>
  <c r="T12" i="11"/>
  <c r="T13" i="11" s="1"/>
  <c r="AF12" i="11"/>
  <c r="AF13" i="11" s="1"/>
  <c r="AG11" i="13"/>
  <c r="T12" i="13"/>
  <c r="T13" i="13" s="1"/>
  <c r="AW24" i="11"/>
  <c r="E122" i="11"/>
  <c r="E36" i="13"/>
  <c r="G122" i="11"/>
  <c r="AS11" i="13"/>
  <c r="AS12" i="13" s="1"/>
  <c r="AS13" i="13" s="1"/>
  <c r="AW15" i="11"/>
  <c r="AW21" i="11"/>
  <c r="AW56" i="11"/>
  <c r="AW68" i="11"/>
  <c r="AW80" i="11"/>
  <c r="AW92" i="11"/>
  <c r="AW104" i="11"/>
  <c r="AW27" i="11"/>
  <c r="AW52" i="11"/>
  <c r="AW64" i="11"/>
  <c r="AW76" i="11"/>
  <c r="AW88" i="11"/>
  <c r="AW100" i="11"/>
  <c r="AW112" i="11"/>
  <c r="AW18" i="11"/>
  <c r="AW60" i="11"/>
  <c r="AW72" i="11"/>
  <c r="AW84" i="11"/>
  <c r="AW96" i="11"/>
  <c r="AW108" i="11"/>
  <c r="M50" i="13"/>
  <c r="P11" i="13"/>
  <c r="V11" i="13"/>
  <c r="AB11" i="13"/>
  <c r="AH11" i="13"/>
  <c r="AN11" i="13"/>
  <c r="AT11" i="13"/>
  <c r="AT12" i="13" s="1"/>
  <c r="AT13" i="13" s="1"/>
  <c r="U12" i="13"/>
  <c r="U13" i="13" s="1"/>
  <c r="AA12" i="13"/>
  <c r="AA13" i="13" s="1"/>
  <c r="AG12" i="13"/>
  <c r="AG13" i="13" s="1"/>
  <c r="AM12" i="13"/>
  <c r="AM13" i="13" s="1"/>
  <c r="E38" i="13"/>
  <c r="Q11" i="13"/>
  <c r="W11" i="13"/>
  <c r="AC11" i="13"/>
  <c r="AI11" i="13"/>
  <c r="AO11" i="13"/>
  <c r="P12" i="13"/>
  <c r="P13" i="13" s="1"/>
  <c r="V12" i="13"/>
  <c r="V13" i="13" s="1"/>
  <c r="AB12" i="13"/>
  <c r="AB13" i="13" s="1"/>
  <c r="AH12" i="13"/>
  <c r="AH13" i="13" s="1"/>
  <c r="AN12" i="13"/>
  <c r="AN13" i="13" s="1"/>
  <c r="R11" i="13"/>
  <c r="X11" i="13"/>
  <c r="AD11" i="13"/>
  <c r="AJ11" i="13"/>
  <c r="AP11" i="13"/>
  <c r="Q12" i="13"/>
  <c r="Q13" i="13" s="1"/>
  <c r="W12" i="13"/>
  <c r="W13" i="13" s="1"/>
  <c r="AC12" i="13"/>
  <c r="AC13" i="13" s="1"/>
  <c r="AI12" i="13"/>
  <c r="AI13" i="13" s="1"/>
  <c r="AO12" i="13"/>
  <c r="AO13" i="13" s="1"/>
  <c r="S11" i="13"/>
  <c r="Y11" i="13"/>
  <c r="AE11" i="13"/>
  <c r="AK11" i="13"/>
  <c r="AQ11" i="13"/>
  <c r="R12" i="13"/>
  <c r="R13" i="13" s="1"/>
  <c r="X12" i="13"/>
  <c r="X13" i="13" s="1"/>
  <c r="AD12" i="13"/>
  <c r="AD13" i="13" s="1"/>
  <c r="AJ12" i="13"/>
  <c r="AJ13" i="13" s="1"/>
  <c r="AP12" i="13"/>
  <c r="AP13" i="13" s="1"/>
  <c r="AZ7" i="13"/>
  <c r="AW16" i="13" s="1"/>
  <c r="T11" i="13"/>
  <c r="Z11" i="13"/>
  <c r="AF11" i="13"/>
  <c r="AL11" i="13"/>
  <c r="AR11" i="13"/>
  <c r="AR12" i="13" s="1"/>
  <c r="AR13" i="13" s="1"/>
  <c r="S12" i="13"/>
  <c r="S13" i="13" s="1"/>
  <c r="Y12" i="13"/>
  <c r="Y13" i="13" s="1"/>
  <c r="AE12" i="13"/>
  <c r="AE13" i="13" s="1"/>
  <c r="AK12" i="13"/>
  <c r="AK13" i="13" s="1"/>
  <c r="AW50" i="11"/>
  <c r="AW48" i="11"/>
  <c r="AW46" i="11"/>
  <c r="AW44" i="11"/>
  <c r="AW42" i="11"/>
  <c r="AW40" i="11"/>
  <c r="AW38" i="11"/>
  <c r="AW36" i="11"/>
  <c r="AW41" i="11"/>
  <c r="AW53" i="11"/>
  <c r="AW65" i="11"/>
  <c r="AW73" i="11"/>
  <c r="AW85" i="11"/>
  <c r="AW93" i="11"/>
  <c r="AW101" i="11"/>
  <c r="AW113" i="11"/>
  <c r="AW16" i="11"/>
  <c r="AW22" i="11"/>
  <c r="AW25" i="11"/>
  <c r="AW28" i="11"/>
  <c r="AW34" i="11"/>
  <c r="AW54" i="11"/>
  <c r="AW58" i="11"/>
  <c r="AW62" i="11"/>
  <c r="AW66" i="11"/>
  <c r="AW70" i="11"/>
  <c r="AW74" i="11"/>
  <c r="AW78" i="11"/>
  <c r="AW82" i="11"/>
  <c r="AW86" i="11"/>
  <c r="AW90" i="11"/>
  <c r="AW94" i="11"/>
  <c r="AW98" i="11"/>
  <c r="AW102" i="11"/>
  <c r="AW106" i="11"/>
  <c r="AW110" i="11"/>
  <c r="AW30" i="11"/>
  <c r="AW37" i="11"/>
  <c r="AW49" i="11"/>
  <c r="AW61" i="11"/>
  <c r="AW69" i="11"/>
  <c r="AW81" i="11"/>
  <c r="AW89" i="11"/>
  <c r="AW97" i="11"/>
  <c r="AW109" i="11"/>
  <c r="AW19" i="11"/>
  <c r="AW31" i="11"/>
  <c r="AW33" i="11"/>
  <c r="AW45" i="11"/>
  <c r="AW57" i="11"/>
  <c r="AW77" i="11"/>
  <c r="AW105" i="11"/>
  <c r="AW14" i="11"/>
  <c r="AW17" i="11"/>
  <c r="AW20" i="11"/>
  <c r="AW23" i="11"/>
  <c r="AW26" i="11"/>
  <c r="AW29" i="11"/>
  <c r="AW32" i="11"/>
  <c r="AW35" i="11"/>
  <c r="AW39" i="11"/>
  <c r="AW43" i="11"/>
  <c r="AW47" i="11"/>
  <c r="AW51" i="11"/>
  <c r="AW55" i="11"/>
  <c r="AW59" i="11"/>
  <c r="AW63" i="11"/>
  <c r="AW67" i="11"/>
  <c r="AW71" i="11"/>
  <c r="AW75" i="11"/>
  <c r="AW79" i="11"/>
  <c r="AW83" i="11"/>
  <c r="AW87" i="11"/>
  <c r="AW91" i="11"/>
  <c r="AW95" i="11"/>
  <c r="AW99" i="11"/>
  <c r="AW103" i="11"/>
  <c r="AW107" i="11"/>
  <c r="AW111" i="11"/>
  <c r="W11" i="11"/>
  <c r="AI11" i="11"/>
  <c r="V12" i="11"/>
  <c r="V13" i="11" s="1"/>
  <c r="AN12" i="11"/>
  <c r="AN13" i="11" s="1"/>
  <c r="Q11" i="11"/>
  <c r="AC11" i="11"/>
  <c r="AO11" i="11"/>
  <c r="P12" i="11"/>
  <c r="P13" i="11" s="1"/>
  <c r="AB12" i="11"/>
  <c r="AB13" i="11" s="1"/>
  <c r="AH12" i="11"/>
  <c r="AH13" i="11" s="1"/>
  <c r="R11" i="11"/>
  <c r="X11" i="11"/>
  <c r="AD11" i="11"/>
  <c r="AJ11" i="11"/>
  <c r="AP11" i="11"/>
  <c r="Q12" i="11"/>
  <c r="Q13" i="11" s="1"/>
  <c r="W12" i="11"/>
  <c r="W13" i="11" s="1"/>
  <c r="AC12" i="11"/>
  <c r="AC13" i="11" s="1"/>
  <c r="AI12" i="11"/>
  <c r="AI13" i="11" s="1"/>
  <c r="AO12" i="11"/>
  <c r="AO13" i="11" s="1"/>
  <c r="S11" i="11"/>
  <c r="Y11" i="11"/>
  <c r="AE11" i="11"/>
  <c r="AK11" i="11"/>
  <c r="AQ11" i="11"/>
  <c r="R12" i="11"/>
  <c r="R13" i="11" s="1"/>
  <c r="X12" i="11"/>
  <c r="X13" i="11" s="1"/>
  <c r="AD12" i="11"/>
  <c r="AD13" i="11" s="1"/>
  <c r="AJ12" i="11"/>
  <c r="AJ13" i="11" s="1"/>
  <c r="E40" i="13" l="1"/>
  <c r="AW28" i="13"/>
  <c r="AW20" i="13"/>
  <c r="AW24" i="13"/>
  <c r="AW15" i="13"/>
  <c r="AW27" i="13"/>
  <c r="AW31" i="13"/>
  <c r="AW18" i="13"/>
  <c r="G38" i="13" s="1"/>
  <c r="AW21" i="13"/>
  <c r="AW25" i="13"/>
  <c r="AW29" i="13"/>
  <c r="AW19" i="13"/>
  <c r="AW23" i="13"/>
  <c r="AW14" i="13"/>
  <c r="AW22" i="13"/>
  <c r="AW17" i="13"/>
  <c r="AW26" i="13"/>
  <c r="AW30" i="13"/>
  <c r="G36" i="13" l="1"/>
  <c r="G40" i="13" s="1"/>
  <c r="O76" i="1" l="1"/>
  <c r="M76" i="1"/>
  <c r="K76" i="1"/>
  <c r="I76" i="1"/>
  <c r="G76" i="1"/>
  <c r="E76" i="1"/>
  <c r="D47" i="1" l="1"/>
  <c r="D50" i="1" s="1"/>
  <c r="I31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AZ3" authorId="0" shapeId="0" xr:uid="{FC0FBD9C-B070-43EF-BD94-0BA1F1A2B287}">
      <text>
        <r>
          <rPr>
            <b/>
            <sz val="9"/>
            <color indexed="81"/>
            <rFont val="MS P ゴシック"/>
            <family val="3"/>
            <charset val="128"/>
          </rPr>
          <t>Administrator:</t>
        </r>
        <r>
          <rPr>
            <sz val="9"/>
            <color indexed="81"/>
            <rFont val="MS P ゴシック"/>
            <family val="3"/>
            <charset val="128"/>
          </rPr>
          <t xml:space="preserve">
歴月を選択してください。</t>
        </r>
      </text>
    </comment>
    <comment ref="AZ4" authorId="0" shapeId="0" xr:uid="{133DDCBF-F07A-408F-BC21-C11FA8F6CBD1}">
      <text>
        <r>
          <rPr>
            <b/>
            <sz val="9"/>
            <color indexed="81"/>
            <rFont val="MS P ゴシック"/>
            <family val="3"/>
            <charset val="128"/>
          </rPr>
          <t>Administrator:</t>
        </r>
        <r>
          <rPr>
            <sz val="9"/>
            <color indexed="81"/>
            <rFont val="MS P ゴシック"/>
            <family val="3"/>
            <charset val="128"/>
          </rPr>
          <t xml:space="preserve">
実績を選択してください。</t>
        </r>
      </text>
    </comment>
  </commentList>
</comments>
</file>

<file path=xl/sharedStrings.xml><?xml version="1.0" encoding="utf-8"?>
<sst xmlns="http://schemas.openxmlformats.org/spreadsheetml/2006/main" count="1222" uniqueCount="795">
  <si>
    <t>　苦情を受け付けた場合は、当該苦情の内容等を記録している。</t>
    <phoneticPr fontId="2"/>
  </si>
  <si>
    <t>　事故の状況及び事故に際して採った処置について記録している。</t>
    <phoneticPr fontId="2"/>
  </si>
  <si>
    <t>介護支援専門員証の有効期間満了日</t>
    <rPh sb="7" eb="8">
      <t>ショウ</t>
    </rPh>
    <phoneticPr fontId="2"/>
  </si>
  <si>
    <t>　管理者自身を含む従業者全員の雇用契約等の写しを事業所に保管している。</t>
    <rPh sb="11" eb="12">
      <t>シャ</t>
    </rPh>
    <phoneticPr fontId="2"/>
  </si>
  <si>
    <t>　全ての従業者について、タイムカード等により、勤務実績が分かるようにしている。</t>
    <rPh sb="4" eb="7">
      <t>ジュウギョウシャ</t>
    </rPh>
    <phoneticPr fontId="2"/>
  </si>
  <si>
    <t>　全ての介護支援専門員について、介護支援専門員証により有効期間の満了日を確認している。</t>
    <rPh sb="16" eb="18">
      <t>カイゴ</t>
    </rPh>
    <rPh sb="18" eb="20">
      <t>シエン</t>
    </rPh>
    <rPh sb="20" eb="22">
      <t>センモン</t>
    </rPh>
    <rPh sb="22" eb="23">
      <t>イン</t>
    </rPh>
    <rPh sb="23" eb="24">
      <t>ショウ</t>
    </rPh>
    <phoneticPr fontId="2"/>
  </si>
  <si>
    <t>常勤・非常勤　計</t>
    <phoneticPr fontId="2"/>
  </si>
  <si>
    <t>常勤換算後の員数 (a)</t>
    <phoneticPr fontId="2"/>
  </si>
  <si>
    <t>　事業所の通常の事業の実施地域以外の地域の居宅を訪問して指定居宅介護支援を行い、それに要した交通費の支払を利用者から受ける場合には、あらかじめ、利用者又はその家族に対し、当該サービスの内容及び費用について説明を行い、利用者の同意を得ている。</t>
    <rPh sb="1" eb="4">
      <t>ジギョウショ</t>
    </rPh>
    <rPh sb="58" eb="59">
      <t>ウ</t>
    </rPh>
    <phoneticPr fontId="2"/>
  </si>
  <si>
    <t>　管理者は、介護支援専門員に居宅サービス計画の作成に関する業務を担当させている。</t>
    <phoneticPr fontId="2"/>
  </si>
  <si>
    <t>　利用者が他の居宅介護支援事業者の利用を希望する場合、要介護認定を受けている利用者が要支援認定を受けた場合その他利用者からの申出があった場合には、当該利用者に対し、直近の居宅サービス計画及びその実施状況に関する書類を交付している。</t>
    <phoneticPr fontId="2"/>
  </si>
  <si>
    <t>　介護支援専門員の資質の向上のために、その研修の機会を確保している。</t>
    <phoneticPr fontId="2"/>
  </si>
  <si>
    <t>　事業所ごとに経理を区分するとともに、指定居宅介護支援の事業の会計とその他の事業の会計を区分している。</t>
    <phoneticPr fontId="2"/>
  </si>
  <si>
    <t>　請求に当たっては、居宅サービス等事業者の提供したサービス実績（実施内容や実施回数等）が、居宅サービス計画の内容と一致しているか確認している。</t>
    <rPh sb="10" eb="12">
      <t>キョタク</t>
    </rPh>
    <rPh sb="16" eb="17">
      <t>トウ</t>
    </rPh>
    <rPh sb="45" eb="47">
      <t>キョタク</t>
    </rPh>
    <phoneticPr fontId="2"/>
  </si>
  <si>
    <t>　居宅サービス等事業者の実績報告に加えて、利用者宅の訪問時にも情報を収集するなどして適切な実績把握を行うよう努めている。</t>
    <rPh sb="1" eb="3">
      <t>キョタク</t>
    </rPh>
    <rPh sb="7" eb="8">
      <t>トウ</t>
    </rPh>
    <rPh sb="12" eb="14">
      <t>ジッセキ</t>
    </rPh>
    <rPh sb="50" eb="51">
      <t>オコナ</t>
    </rPh>
    <rPh sb="54" eb="55">
      <t>ツト</t>
    </rPh>
    <phoneticPr fontId="2"/>
  </si>
  <si>
    <t>　運営基準減算が適用されている場合、当該加算を算定していない。</t>
    <rPh sb="18" eb="20">
      <t>トウガイ</t>
    </rPh>
    <rPh sb="20" eb="22">
      <t>カサン</t>
    </rPh>
    <rPh sb="23" eb="25">
      <t>サンテイ</t>
    </rPh>
    <phoneticPr fontId="2"/>
  </si>
  <si>
    <t>　当該加算を算定する場合、退院・退所加算を算定していない。</t>
    <rPh sb="1" eb="3">
      <t>トウガイ</t>
    </rPh>
    <rPh sb="3" eb="5">
      <t>カサン</t>
    </rPh>
    <rPh sb="6" eb="8">
      <t>サンテイ</t>
    </rPh>
    <rPh sb="10" eb="12">
      <t>バアイ</t>
    </rPh>
    <rPh sb="21" eb="23">
      <t>サンテイ</t>
    </rPh>
    <phoneticPr fontId="2"/>
  </si>
  <si>
    <t>　雇用の際に介護支援専門員の資格を確認するとともに、介護支援専門員証の写しを事業所に保管している。</t>
    <rPh sb="14" eb="16">
      <t>シカク</t>
    </rPh>
    <rPh sb="26" eb="28">
      <t>カイゴ</t>
    </rPh>
    <rPh sb="28" eb="30">
      <t>シエン</t>
    </rPh>
    <rPh sb="30" eb="33">
      <t>センモンイン</t>
    </rPh>
    <rPh sb="33" eb="34">
      <t>ショウ</t>
    </rPh>
    <rPh sb="35" eb="36">
      <t>ウツ</t>
    </rPh>
    <rPh sb="38" eb="41">
      <t>ジギョウショ</t>
    </rPh>
    <phoneticPr fontId="2"/>
  </si>
  <si>
    <t>　管理者は、当該指定居宅介護支援事業所の介護支援専門員その他の従業者に運営に関する基準を遵守させるため必要な指揮命令を行っている。</t>
    <rPh sb="35" eb="37">
      <t>ウンエイ</t>
    </rPh>
    <rPh sb="38" eb="39">
      <t>カン</t>
    </rPh>
    <rPh sb="41" eb="43">
      <t>キジュン</t>
    </rPh>
    <phoneticPr fontId="2"/>
  </si>
  <si>
    <t>　自ら提供した指定居宅介護支援に関し、市町村が行う文書その他の物件の提出若しくは提示の求め又は当該市町村の職員からの質問若しくは照会に応じ、及び利用者からの苦情に関して市町村が行う調査に協力するとともに、市町村から指導又は助言を受けた場合においては、当該指導又は助言に従って必要な改善を行っている。
　また、市町村からの求めがあった場合には、改善の内容を市町村に報告している。</t>
    <phoneticPr fontId="2"/>
  </si>
  <si>
    <t>　指定居宅介護支援等に対する利用者からの苦情に関して国民健康保険団体連合会が行う調査に協力するとともに、自ら提供した指定居宅介護支援に関して国民健康保険団体連合会から指導又は助言を受けた場合においては、当該指導又は助言に従って必要な改善を行っている。
　また、国民健康保険団体連合会からの求めがあった場合には、改善の内容を国民健康保険団体連合会に報告している。</t>
    <phoneticPr fontId="2"/>
  </si>
  <si>
    <t>問２</t>
    <phoneticPr fontId="2"/>
  </si>
  <si>
    <t>　事業所の介護支援専門員その他の従業者は、正当な理由なく、その業務上知り得た利用者又はその家族の秘密を漏らしていない。</t>
    <rPh sb="1" eb="4">
      <t>ジギョウショ</t>
    </rPh>
    <rPh sb="5" eb="7">
      <t>カイゴ</t>
    </rPh>
    <rPh sb="7" eb="9">
      <t>シエン</t>
    </rPh>
    <rPh sb="9" eb="11">
      <t>センモン</t>
    </rPh>
    <rPh sb="11" eb="12">
      <t>イン</t>
    </rPh>
    <rPh sb="14" eb="15">
      <t>タ</t>
    </rPh>
    <rPh sb="16" eb="19">
      <t>ジュウギョウシャ</t>
    </rPh>
    <rPh sb="21" eb="23">
      <t>セイトウ</t>
    </rPh>
    <rPh sb="24" eb="26">
      <t>リユウ</t>
    </rPh>
    <rPh sb="31" eb="34">
      <t>ギョウムジョウ</t>
    </rPh>
    <rPh sb="34" eb="35">
      <t>シ</t>
    </rPh>
    <rPh sb="36" eb="37">
      <t>エ</t>
    </rPh>
    <rPh sb="38" eb="41">
      <t>リヨウシャ</t>
    </rPh>
    <rPh sb="41" eb="42">
      <t>マタ</t>
    </rPh>
    <rPh sb="45" eb="47">
      <t>カゾク</t>
    </rPh>
    <rPh sb="48" eb="50">
      <t>ヒミツ</t>
    </rPh>
    <rPh sb="51" eb="52">
      <t>モ</t>
    </rPh>
    <phoneticPr fontId="2"/>
  </si>
  <si>
    <t>　少なくとも１月に１回モニタリングの結果を記録している。</t>
    <rPh sb="1" eb="2">
      <t>スク</t>
    </rPh>
    <rPh sb="7" eb="8">
      <t>ツキ</t>
    </rPh>
    <rPh sb="10" eb="11">
      <t>カイ</t>
    </rPh>
    <phoneticPr fontId="2"/>
  </si>
  <si>
    <t>　利用者１人につき、１月に２回を限度として算定している。</t>
    <rPh sb="1" eb="4">
      <t>リヨウシャ</t>
    </rPh>
    <rPh sb="5" eb="6">
      <t>ニン</t>
    </rPh>
    <rPh sb="11" eb="12">
      <t>ツキ</t>
    </rPh>
    <rPh sb="14" eb="15">
      <t>カイ</t>
    </rPh>
    <rPh sb="16" eb="18">
      <t>ゲンド</t>
    </rPh>
    <rPh sb="21" eb="23">
      <t>サンテイ</t>
    </rPh>
    <phoneticPr fontId="2"/>
  </si>
  <si>
    <t>　カンファレンスの実施日(指導した日が異なる場合は指導日もあわせて)、カンファレンスに参加した医療関係職種等の氏名及びそのカンファレンスの要点を居宅サービス計画等に記載している。</t>
    <rPh sb="9" eb="12">
      <t>ジッシビ</t>
    </rPh>
    <rPh sb="13" eb="15">
      <t>シドウ</t>
    </rPh>
    <rPh sb="17" eb="18">
      <t>ヒ</t>
    </rPh>
    <rPh sb="19" eb="20">
      <t>コト</t>
    </rPh>
    <rPh sb="22" eb="24">
      <t>バアイ</t>
    </rPh>
    <rPh sb="25" eb="27">
      <t>シドウ</t>
    </rPh>
    <rPh sb="27" eb="28">
      <t>ビ</t>
    </rPh>
    <rPh sb="43" eb="45">
      <t>サンカ</t>
    </rPh>
    <rPh sb="47" eb="49">
      <t>イリョウ</t>
    </rPh>
    <rPh sb="49" eb="51">
      <t>カンケイ</t>
    </rPh>
    <rPh sb="51" eb="53">
      <t>ショクシュ</t>
    </rPh>
    <rPh sb="53" eb="54">
      <t>トウ</t>
    </rPh>
    <rPh sb="55" eb="57">
      <t>シメイ</t>
    </rPh>
    <rPh sb="57" eb="58">
      <t>オヨ</t>
    </rPh>
    <rPh sb="69" eb="71">
      <t>ヨウテン</t>
    </rPh>
    <rPh sb="72" eb="74">
      <t>キョタク</t>
    </rPh>
    <rPh sb="78" eb="81">
      <t>ケイカクトウ</t>
    </rPh>
    <rPh sb="82" eb="84">
      <t>キサイ</t>
    </rPh>
    <phoneticPr fontId="2"/>
  </si>
  <si>
    <t>　利用者の状態像等が大きく変化している場合等、必要に応じて、速やかに居宅サービス計画を変更し、居宅サービス及び地域密着型サービスの調整を行うなど適切に対応している。</t>
    <rPh sb="1" eb="4">
      <t>リヨウシャ</t>
    </rPh>
    <rPh sb="5" eb="7">
      <t>ジョウタイ</t>
    </rPh>
    <rPh sb="7" eb="8">
      <t>ゾウ</t>
    </rPh>
    <rPh sb="8" eb="9">
      <t>トウ</t>
    </rPh>
    <rPh sb="10" eb="11">
      <t>オオ</t>
    </rPh>
    <rPh sb="13" eb="15">
      <t>ヘンカ</t>
    </rPh>
    <rPh sb="19" eb="21">
      <t>バアイ</t>
    </rPh>
    <rPh sb="21" eb="22">
      <t>トウ</t>
    </rPh>
    <rPh sb="23" eb="25">
      <t>ヒツヨウ</t>
    </rPh>
    <rPh sb="26" eb="27">
      <t>オウ</t>
    </rPh>
    <rPh sb="30" eb="31">
      <t>スミ</t>
    </rPh>
    <rPh sb="34" eb="36">
      <t>キョタク</t>
    </rPh>
    <rPh sb="40" eb="42">
      <t>ケイカク</t>
    </rPh>
    <rPh sb="43" eb="45">
      <t>ヘンコウ</t>
    </rPh>
    <rPh sb="47" eb="49">
      <t>キョタク</t>
    </rPh>
    <rPh sb="53" eb="54">
      <t>オヨ</t>
    </rPh>
    <rPh sb="55" eb="57">
      <t>チイキ</t>
    </rPh>
    <rPh sb="57" eb="60">
      <t>ミッチャクガタ</t>
    </rPh>
    <rPh sb="65" eb="67">
      <t>チョウセイ</t>
    </rPh>
    <rPh sb="68" eb="69">
      <t>オコナ</t>
    </rPh>
    <rPh sb="72" eb="74">
      <t>テキセツ</t>
    </rPh>
    <rPh sb="75" eb="77">
      <t>タイオウ</t>
    </rPh>
    <phoneticPr fontId="2"/>
  </si>
  <si>
    <t>　居宅サービス計画には、次に掲げる項目を記載している。</t>
    <rPh sb="12" eb="13">
      <t>ツギ</t>
    </rPh>
    <rPh sb="14" eb="15">
      <t>カカ</t>
    </rPh>
    <phoneticPr fontId="2"/>
  </si>
  <si>
    <t>　介護支援専門員は、居宅サービス計画の作成後、定期的に計画を見直している。</t>
    <rPh sb="1" eb="3">
      <t>カイゴ</t>
    </rPh>
    <rPh sb="3" eb="5">
      <t>シエン</t>
    </rPh>
    <rPh sb="5" eb="7">
      <t>センモン</t>
    </rPh>
    <rPh sb="7" eb="8">
      <t>イン</t>
    </rPh>
    <phoneticPr fontId="2"/>
  </si>
  <si>
    <t>※医師の医学的な所見については、主治医意見書による確認のほか、医師の診断書又は担当の介護支援専門員が聴取した医師の所見（居宅サービス計画に記載するもの）により確認する方法で差し支えありません。</t>
    <phoneticPr fontId="2"/>
  </si>
  <si>
    <t>　提供した指定居宅介護支援について利用料の支払を受けた場合（※）は、当該利用料の額等を記載した指定居宅介護支援提供証明書を利用者に対して交付している。
（※法定代理受領分以外で償還払いとなるケース。こうした利用者がいない場合は斜線を引いてください。）</t>
    <rPh sb="65" eb="66">
      <t>タイ</t>
    </rPh>
    <rPh sb="68" eb="70">
      <t>コウフ</t>
    </rPh>
    <phoneticPr fontId="2"/>
  </si>
  <si>
    <t>　指定居宅介護支援の提供を求められた場合には、その者の提示する被保険者証によって、被保険者資格、要介護認定の有無及び要介護認定の有効期間を確認している。</t>
    <rPh sb="69" eb="71">
      <t>カクニン</t>
    </rPh>
    <phoneticPr fontId="2"/>
  </si>
  <si>
    <t>問１</t>
    <phoneticPr fontId="2"/>
  </si>
  <si>
    <t>問２</t>
    <phoneticPr fontId="2"/>
  </si>
  <si>
    <t>問３</t>
    <phoneticPr fontId="2"/>
  </si>
  <si>
    <t xml:space="preserve"> 介護保険事業所番号</t>
  </si>
  <si>
    <t>フリガナ</t>
  </si>
  <si>
    <t>名　　称</t>
  </si>
  <si>
    <t>所在地</t>
  </si>
  <si>
    <t>点検日</t>
  </si>
  <si>
    <t>職種</t>
  </si>
  <si>
    <t xml:space="preserve"> </t>
  </si>
  <si>
    <t>問１</t>
  </si>
  <si>
    <t>問２</t>
  </si>
  <si>
    <t>常勤専従</t>
  </si>
  <si>
    <t>常勤兼務</t>
  </si>
  <si>
    <t>常勤　計　※</t>
  </si>
  <si>
    <t>非常勤専従</t>
  </si>
  <si>
    <t>非常勤兼務</t>
  </si>
  <si>
    <t>　　　　　　　　　　　　　　　　　　　　　　　</t>
  </si>
  <si>
    <t>（利用者数の推移）</t>
  </si>
  <si>
    <t>（担当件数）</t>
  </si>
  <si>
    <t>事
業
所</t>
    <rPh sb="0" eb="1">
      <t>コト</t>
    </rPh>
    <rPh sb="2" eb="3">
      <t>ギョウ</t>
    </rPh>
    <rPh sb="4" eb="5">
      <t>ショ</t>
    </rPh>
    <phoneticPr fontId="2"/>
  </si>
  <si>
    <t>管理者氏名</t>
    <phoneticPr fontId="2"/>
  </si>
  <si>
    <t>介護支援専門員
登録番号</t>
    <phoneticPr fontId="2"/>
  </si>
  <si>
    <t>当該事業所で
兼務する職種</t>
    <phoneticPr fontId="2"/>
  </si>
  <si>
    <t>時間数
(１週)</t>
    <phoneticPr fontId="2"/>
  </si>
  <si>
    <t xml:space="preserve"> 　　注意　</t>
    <phoneticPr fontId="2"/>
  </si>
  <si>
    <t>　　 注意</t>
    <phoneticPr fontId="2"/>
  </si>
  <si>
    <t>　　注意</t>
    <phoneticPr fontId="2"/>
  </si>
  <si>
    <t>　正当な理由なく指定居宅介護支援の提供を拒んでいない。</t>
    <phoneticPr fontId="2"/>
  </si>
  <si>
    <t>　被保険者の要介護認定に係る申請について、利用申込者の意思を踏まえ、必要な協力を行っている。</t>
    <phoneticPr fontId="2"/>
  </si>
  <si>
    <t>　指定居宅介護支援の提供の開始に際し、要介護認定を受けていない利用申込者については、要介護認定の申請が既に行われているかどうかを確認し、申請が行われていない場合は、当該利用申込者の意思を踏まえて速やかに当該申請が行われるよう必要な援助を行っている。</t>
    <phoneticPr fontId="2"/>
  </si>
  <si>
    <t>　自らその提供する指定居宅介護支援の質の評価を行い、常にその改善を図っている。</t>
    <phoneticPr fontId="2"/>
  </si>
  <si>
    <t>　指定居宅介護支援の提供に当たっては、懇切丁寧に行うことを旨とし、利用者又はその家族に対し、サービスの提供方法等について、理解しやすいように説明を行っている。</t>
    <phoneticPr fontId="2"/>
  </si>
  <si>
    <t>　指定居宅介護支援の提供を受けている利用者が次のいずれかに該当する場合は、遅滞なく、意見を付してその旨を市町村に通知している。</t>
    <phoneticPr fontId="2"/>
  </si>
  <si>
    <t>　サービス担当者会議等において、利用者の個人情報を用いる場合は利用者の同意を、利用者の家族の個人情報を用いる場合は当該家族の同意を、あらかじめ文書により得ている。</t>
    <phoneticPr fontId="2"/>
  </si>
  <si>
    <t>　自ら提供した指定居宅介護支援又は自らが居宅サービス計画に位置付けた指定居宅サービス等に対する利用者及びその家族からの苦情に迅速かつ適切に対応している。</t>
    <phoneticPr fontId="2"/>
  </si>
  <si>
    <t>　利用者に対する指定居宅介護支援の提供により事故が発生した場合には速やかに市町村、利用者の家族等に連絡を行うとともに、必要な措置を講じている。</t>
    <phoneticPr fontId="2"/>
  </si>
  <si>
    <t>　利用者に対する指定居宅介護支援の提供により賠償すべき事故が発生した場合には、損害賠償を速やかに行っている。</t>
    <phoneticPr fontId="2"/>
  </si>
  <si>
    <t>要介護１</t>
  </si>
  <si>
    <t>要介護２</t>
  </si>
  <si>
    <t>　　　　　　　　　　　　　　　　　　　　　　　　　　　　</t>
  </si>
  <si>
    <t>取扱件数</t>
  </si>
  <si>
    <t>要介護３・４・５</t>
  </si>
  <si>
    <t>　地域包括支援センターから支援が困難な事例を紹介された場合においても、当該支援が困難な事例に係る者に指定居宅介護支援を提供している。</t>
    <phoneticPr fontId="2"/>
  </si>
  <si>
    <t>　利用者１人につき１月に１回を限度として算定している。</t>
    <phoneticPr fontId="2"/>
  </si>
  <si>
    <t>問１</t>
    <phoneticPr fontId="2"/>
  </si>
  <si>
    <t>問２</t>
    <phoneticPr fontId="2"/>
  </si>
  <si>
    <t>問３</t>
    <phoneticPr fontId="2"/>
  </si>
  <si>
    <t>問４</t>
    <phoneticPr fontId="2"/>
  </si>
  <si>
    <t>問５</t>
    <phoneticPr fontId="2"/>
  </si>
  <si>
    <t>問６</t>
    <phoneticPr fontId="2"/>
  </si>
  <si>
    <t>問７</t>
    <phoneticPr fontId="2"/>
  </si>
  <si>
    <t>問８</t>
    <phoneticPr fontId="2"/>
  </si>
  <si>
    <t>問９</t>
    <phoneticPr fontId="2"/>
  </si>
  <si>
    <t>問10</t>
    <phoneticPr fontId="2"/>
  </si>
  <si>
    <t>問11</t>
    <phoneticPr fontId="2"/>
  </si>
  <si>
    <t>問12</t>
    <phoneticPr fontId="2"/>
  </si>
  <si>
    <t>問21</t>
    <rPh sb="0" eb="1">
      <t>ト</t>
    </rPh>
    <phoneticPr fontId="2"/>
  </si>
  <si>
    <t>問22</t>
    <rPh sb="0" eb="1">
      <t>ト</t>
    </rPh>
    <phoneticPr fontId="2"/>
  </si>
  <si>
    <t>問1</t>
    <rPh sb="0" eb="1">
      <t>ト</t>
    </rPh>
    <phoneticPr fontId="2"/>
  </si>
  <si>
    <t>合計(イ）</t>
    <rPh sb="0" eb="2">
      <t>ゴウケイ</t>
    </rPh>
    <phoneticPr fontId="2"/>
  </si>
  <si>
    <t>　管理者は、当該指定居宅介護支援事業所の介護支援専門員その他の従業者の管理、指定居宅介護支援の利用の申込みに係る調整、業務の実施状況の把握その他の管理を一元的に行っている。</t>
    <phoneticPr fontId="2"/>
  </si>
  <si>
    <t>　介護支援専門員の清潔の保持及び健康状態について、必要な管理を行っている。</t>
    <phoneticPr fontId="2"/>
  </si>
  <si>
    <t>回答欄</t>
    <rPh sb="0" eb="2">
      <t>カイトウ</t>
    </rPh>
    <rPh sb="2" eb="3">
      <t>ラン</t>
    </rPh>
    <phoneticPr fontId="2"/>
  </si>
  <si>
    <t>問５</t>
    <phoneticPr fontId="2"/>
  </si>
  <si>
    <t>問６</t>
    <rPh sb="0" eb="1">
      <t>トイ</t>
    </rPh>
    <phoneticPr fontId="2"/>
  </si>
  <si>
    <t>電話番号</t>
    <rPh sb="0" eb="2">
      <t>デンワ</t>
    </rPh>
    <rPh sb="2" eb="4">
      <t>バンゴウ</t>
    </rPh>
    <phoneticPr fontId="2"/>
  </si>
  <si>
    <t>　利用者に対する指定居宅介護支援の提供に関する次に掲げる記録を整備し、その完結の日から５年間保存している。</t>
    <phoneticPr fontId="2"/>
  </si>
  <si>
    <t>問３</t>
  </si>
  <si>
    <t>　　　　年　　　　月　　　　　日</t>
    <phoneticPr fontId="2"/>
  </si>
  <si>
    <t>　　　　年　　　　月　　　　　日</t>
    <phoneticPr fontId="2"/>
  </si>
  <si>
    <t xml:space="preserve">
</t>
    <phoneticPr fontId="2"/>
  </si>
  <si>
    <t>　従業者、設備、備品及び会計に関する諸記録を整備している。</t>
    <phoneticPr fontId="2"/>
  </si>
  <si>
    <t>主任介護支援専門員資格の満了日</t>
    <rPh sb="12" eb="14">
      <t>マンリョウ</t>
    </rPh>
    <rPh sb="14" eb="15">
      <t>ニチ</t>
    </rPh>
    <phoneticPr fontId="2"/>
  </si>
  <si>
    <t>　　　　　　　年</t>
    <phoneticPr fontId="2"/>
  </si>
  <si>
    <t>　　月</t>
    <phoneticPr fontId="2"/>
  </si>
  <si>
    <t>　介護支援専門員は、居宅サービス計画の作成（又は変更）に当たっては、利用者の自立した日常生活全般を支援する観点から、介護給付等対象サービス以外の保健医療サービス又は福祉サービス、当該地域の住民による自発的な活動によるサービス等の利用も含めて居宅サービス計画上に位置付けるよう努めている。</t>
    <rPh sb="1" eb="3">
      <t>カイゴ</t>
    </rPh>
    <rPh sb="3" eb="5">
      <t>シエン</t>
    </rPh>
    <rPh sb="5" eb="7">
      <t>センモン</t>
    </rPh>
    <rPh sb="7" eb="8">
      <t>イン</t>
    </rPh>
    <rPh sb="38" eb="40">
      <t>ジリツ</t>
    </rPh>
    <phoneticPr fontId="2"/>
  </si>
  <si>
    <t>　点検月の前月の取扱件数を以下の方法で算出し、Ａ･Ｂ･Ｃ の□に数を記載してください。</t>
    <rPh sb="1" eb="3">
      <t>テンケン</t>
    </rPh>
    <rPh sb="3" eb="4">
      <t>ツキ</t>
    </rPh>
    <rPh sb="5" eb="7">
      <t>ゼンゲツ</t>
    </rPh>
    <rPh sb="34" eb="36">
      <t>キサイ</t>
    </rPh>
    <phoneticPr fontId="2"/>
  </si>
  <si>
    <t>　　Ａ．事業所全体の点検月の前月の利用者数</t>
    <rPh sb="10" eb="12">
      <t>テンケン</t>
    </rPh>
    <rPh sb="12" eb="13">
      <t>ツキ</t>
    </rPh>
    <rPh sb="14" eb="16">
      <t>ゼンゲツ</t>
    </rPh>
    <phoneticPr fontId="2"/>
  </si>
  <si>
    <t>　　Ｃ．(Ａ)÷(Ｂ)</t>
    <phoneticPr fontId="2"/>
  </si>
  <si>
    <t>　特定事業所加算(Ⅰ)、(Ⅱ)又は(Ⅲ)を算定している。</t>
    <phoneticPr fontId="2"/>
  </si>
  <si>
    <t>　判定期間において、訪問介護、通所介護、福祉用具貸与又は地域密着型通所介護サービスのうち、１つでも紹介率最高法人の紹介率が80％を超えた場合、「報告書」「報告書（別紙）」の２種類の様式を市へ提出している。</t>
    <rPh sb="1" eb="3">
      <t>ハンテイ</t>
    </rPh>
    <rPh sb="3" eb="5">
      <t>キカン</t>
    </rPh>
    <rPh sb="10" eb="12">
      <t>ホウモン</t>
    </rPh>
    <rPh sb="12" eb="14">
      <t>カイゴ</t>
    </rPh>
    <rPh sb="15" eb="17">
      <t>ツウショ</t>
    </rPh>
    <rPh sb="17" eb="19">
      <t>カイゴ</t>
    </rPh>
    <rPh sb="20" eb="22">
      <t>フクシ</t>
    </rPh>
    <rPh sb="22" eb="24">
      <t>ヨウグ</t>
    </rPh>
    <rPh sb="24" eb="26">
      <t>タイヨ</t>
    </rPh>
    <rPh sb="26" eb="27">
      <t>マタ</t>
    </rPh>
    <rPh sb="28" eb="30">
      <t>チイキ</t>
    </rPh>
    <rPh sb="30" eb="33">
      <t>ミッチャクガタ</t>
    </rPh>
    <rPh sb="33" eb="35">
      <t>ツウショ</t>
    </rPh>
    <rPh sb="35" eb="37">
      <t>カイゴ</t>
    </rPh>
    <rPh sb="49" eb="51">
      <t>ショウカイ</t>
    </rPh>
    <rPh sb="51" eb="52">
      <t>リツ</t>
    </rPh>
    <rPh sb="57" eb="59">
      <t>ショウカイ</t>
    </rPh>
    <rPh sb="59" eb="60">
      <t>リツ</t>
    </rPh>
    <rPh sb="93" eb="94">
      <t>シ</t>
    </rPh>
    <phoneticPr fontId="2"/>
  </si>
  <si>
    <t>問４</t>
  </si>
  <si>
    <t>問５</t>
  </si>
  <si>
    <t>問６</t>
  </si>
  <si>
    <t>○</t>
    <phoneticPr fontId="2"/>
  </si>
  <si>
    <t>管理者は常勤であり、原則として専ら当該居宅介護支援事業所の管理者の職務に従事する者でなければなりません。</t>
    <phoneticPr fontId="2"/>
  </si>
  <si>
    <t>基準上、常勤の介護支援専門員を１以上配置する必要があります。常勤計の欄が０の場合は、基準違反です。早急に常勤の介護支援専門員を配置してください。</t>
    <phoneticPr fontId="2"/>
  </si>
  <si>
    <t>介護支援専門員を交代（増員・減員を含む）する場合、「変更届」の提出が必要です。</t>
    <phoneticPr fontId="2"/>
  </si>
  <si>
    <t>人員欠如の状態のまま事業を継続している場合、指定基準等の違反として監査等の対象となります。基準に定める人員配置ができない場合は、事業の休止又は廃止を届け出る必要があります。（休止届又は廃止届の提出が必要です。）
なお、重大な基準違反については、指定取消となる場合もありますので、十分ご注意ください。</t>
    <phoneticPr fontId="2"/>
  </si>
  <si>
    <t>要介護１・２</t>
    <phoneticPr fontId="2"/>
  </si>
  <si>
    <t xml:space="preserve"> </t>
    <phoneticPr fontId="2"/>
  </si>
  <si>
    <t>【居　宅　介　護　支　援】</t>
    <phoneticPr fontId="2"/>
  </si>
  <si>
    <t>（１）　内容及び手続きの説明及び同意　　　　　　　　　　　　　　　　　　</t>
    <phoneticPr fontId="2"/>
  </si>
  <si>
    <t>（２）　提供拒否の禁止</t>
    <phoneticPr fontId="2"/>
  </si>
  <si>
    <t>（３）　サービス提供困難時の対応</t>
    <phoneticPr fontId="2"/>
  </si>
  <si>
    <t>（４）　受給資格等の確認</t>
    <phoneticPr fontId="2"/>
  </si>
  <si>
    <t>（５）　要介護認定の申請に係る援助</t>
    <phoneticPr fontId="2"/>
  </si>
  <si>
    <t>（６）　身分を証する書類の携行</t>
    <phoneticPr fontId="2"/>
  </si>
  <si>
    <t>（７）　利用料の受領</t>
    <phoneticPr fontId="2"/>
  </si>
  <si>
    <t>（８）　保険給付の請求のための証明書の交付</t>
    <phoneticPr fontId="2"/>
  </si>
  <si>
    <t>（９）　指定居宅介護支援の基本取扱方針</t>
    <phoneticPr fontId="2"/>
  </si>
  <si>
    <t>（１）　取扱件数</t>
    <phoneticPr fontId="2"/>
  </si>
  <si>
    <t>（２）　給付管理</t>
    <phoneticPr fontId="2"/>
  </si>
  <si>
    <t>（１）　運営基準減算　　（×がついた場合は運営基準減算に該当します。）</t>
    <phoneticPr fontId="2"/>
  </si>
  <si>
    <t>　　Ｂ．常勤換算方法により算出した介護支援専門員の員数</t>
    <rPh sb="13" eb="15">
      <t>サンシュツ</t>
    </rPh>
    <phoneticPr fontId="2"/>
  </si>
  <si>
    <t>加算の算定要件を満たしていない場合、加算の取下げが必要なケースがあります。
まずは、綾瀬市高齢介護課にご相談ください。</t>
    <rPh sb="42" eb="44">
      <t>アヤセ</t>
    </rPh>
    <rPh sb="44" eb="45">
      <t>シ</t>
    </rPh>
    <rPh sb="45" eb="47">
      <t>コウレイ</t>
    </rPh>
    <rPh sb="47" eb="49">
      <t>カイゴ</t>
    </rPh>
    <rPh sb="49" eb="50">
      <t>カ</t>
    </rPh>
    <phoneticPr fontId="2"/>
  </si>
  <si>
    <t>　指定居宅介護支援事業所ごとに、事業の運営についての重要事項に関する規程として次に掲げる事項を定めている。（運営規程に記載している項目に○をしてください。）</t>
    <rPh sb="54" eb="56">
      <t>ウンエイ</t>
    </rPh>
    <rPh sb="56" eb="58">
      <t>キテイ</t>
    </rPh>
    <phoneticPr fontId="2"/>
  </si>
  <si>
    <t>　自らが居宅サービス計画に位置付けた指定居宅サービス又は指定地域密着型サービスに対する苦情の国民健康保険団体連合会への申立てに関して、利用者に対し必要な援助を行っている。</t>
    <rPh sb="28" eb="30">
      <t>シテイ</t>
    </rPh>
    <phoneticPr fontId="2"/>
  </si>
  <si>
    <t>　利用者に対する指定居宅介護支援の提供により事故が発生した場合の対応方法として対応マニュアル等を作成し、従業者全員に周知している。</t>
    <rPh sb="1" eb="4">
      <t>リヨウシャ</t>
    </rPh>
    <rPh sb="5" eb="6">
      <t>タイ</t>
    </rPh>
    <rPh sb="8" eb="10">
      <t>シテイ</t>
    </rPh>
    <rPh sb="10" eb="12">
      <t>キョタク</t>
    </rPh>
    <rPh sb="12" eb="14">
      <t>カイゴ</t>
    </rPh>
    <rPh sb="14" eb="16">
      <t>シエン</t>
    </rPh>
    <rPh sb="17" eb="19">
      <t>テイキョウ</t>
    </rPh>
    <rPh sb="22" eb="24">
      <t>ジコ</t>
    </rPh>
    <rPh sb="25" eb="27">
      <t>ハッセイ</t>
    </rPh>
    <rPh sb="29" eb="31">
      <t>バアイ</t>
    </rPh>
    <rPh sb="32" eb="34">
      <t>タイオウ</t>
    </rPh>
    <rPh sb="34" eb="36">
      <t>ホウホウ</t>
    </rPh>
    <rPh sb="46" eb="47">
      <t>トウ</t>
    </rPh>
    <rPh sb="52" eb="55">
      <t>ジュウギョウシャ</t>
    </rPh>
    <phoneticPr fontId="2"/>
  </si>
  <si>
    <t>　利用者に関する情報又はサービス提供に当たっての留意事項に係る伝達等を目的とした会議を定期的（概ね週１回以上）に開催している。また、議事について記録を作成している。</t>
    <rPh sb="47" eb="48">
      <t>オオム</t>
    </rPh>
    <rPh sb="49" eb="50">
      <t>シュウ</t>
    </rPh>
    <rPh sb="51" eb="52">
      <t>カイ</t>
    </rPh>
    <rPh sb="52" eb="54">
      <t>イジョウ</t>
    </rPh>
    <rPh sb="66" eb="68">
      <t>ギジ</t>
    </rPh>
    <rPh sb="72" eb="74">
      <t>キロク</t>
    </rPh>
    <rPh sb="75" eb="77">
      <t>サクセイ</t>
    </rPh>
    <phoneticPr fontId="2"/>
  </si>
  <si>
    <t>　利用者に関する情報又はサービス提供に当たっての留意事項に係る伝達等を目的とした会議を定期的（概ね週１回以上）に開催している。また、議事について記録を作成している。</t>
    <phoneticPr fontId="2"/>
  </si>
  <si>
    <t>　　年　　月　　日</t>
    <rPh sb="2" eb="3">
      <t>ドシ</t>
    </rPh>
    <phoneticPr fontId="2"/>
  </si>
  <si>
    <t>点検者（職・氏名）※原則として管理者が行ってください。</t>
    <phoneticPr fontId="2"/>
  </si>
  <si>
    <t>　事業所の通常の事業の実施地域等を勘案し、利用申込者に対し自ら適切な指定居宅介護支援を提供することが困難であると認める場合は、他の指定居宅介護支援事業者の紹介その他の必要な措置を講じている。</t>
    <rPh sb="1" eb="4">
      <t>ジギョウショ</t>
    </rPh>
    <phoneticPr fontId="2"/>
  </si>
  <si>
    <t>　指定居宅介護支援を、要介護状態の軽減又は悪化の防止に資するよう行うとともに、保健医療サービスを提供する者との連携に十分配慮して行っている。</t>
    <rPh sb="1" eb="3">
      <t>シテイ</t>
    </rPh>
    <rPh sb="3" eb="5">
      <t>キョタク</t>
    </rPh>
    <rPh sb="5" eb="7">
      <t>カイゴ</t>
    </rPh>
    <rPh sb="7" eb="9">
      <t>シエン</t>
    </rPh>
    <rPh sb="32" eb="33">
      <t>オコナ</t>
    </rPh>
    <rPh sb="64" eb="65">
      <t>オコナ</t>
    </rPh>
    <phoneticPr fontId="2"/>
  </si>
  <si>
    <t>　介護支援専門員は、居宅サービス計画の作成（又は変更）に当たっては、利用者の自立した日常生活の支援を効果的に行うため、利用者の心身又は家族の状況等に応じ、継続的かつ計画的に指定居宅サービス等の利用が行われるよう心がけている。</t>
    <rPh sb="1" eb="3">
      <t>カイゴ</t>
    </rPh>
    <rPh sb="3" eb="5">
      <t>シエン</t>
    </rPh>
    <rPh sb="5" eb="7">
      <t>センモン</t>
    </rPh>
    <rPh sb="7" eb="8">
      <t>イン</t>
    </rPh>
    <phoneticPr fontId="2"/>
  </si>
  <si>
    <t>　介護支援専門員は、居宅サービス計画の作成（又は変更）に当たっては、利用者によるサービスの選択に資するよう、利用者から複数の指定居宅サービス事業者等の紹介の求めがあった場合等には誠実に対応するとともに、居宅サービス計画案を利用者に提示する際には、当該地域における指定居宅サービス事業者等に関するサービスの内容、利用料等の情報を適正に利用者又はその家族に対して提供している。
※例えば集合住宅等において、特定の指定居宅サービス事業者のサービスを利用することを、選択の機会を与えることなく入居条件とするようなことはあってはならないが、居宅サービス計画についても、利用者の意思に反して、集合住宅と同一敷地内等の指定居宅サービス事業所のみを居宅サービス計画に位置付けるようなことはあってはならない。</t>
    <rPh sb="22" eb="23">
      <t>マタ</t>
    </rPh>
    <rPh sb="24" eb="26">
      <t>ヘンコウ</t>
    </rPh>
    <rPh sb="188" eb="189">
      <t>タト</t>
    </rPh>
    <rPh sb="191" eb="193">
      <t>シュウゴウ</t>
    </rPh>
    <rPh sb="193" eb="195">
      <t>ジュウタク</t>
    </rPh>
    <rPh sb="195" eb="196">
      <t>トウ</t>
    </rPh>
    <rPh sb="201" eb="203">
      <t>トクテイ</t>
    </rPh>
    <rPh sb="204" eb="206">
      <t>シテイ</t>
    </rPh>
    <rPh sb="206" eb="208">
      <t>キョタク</t>
    </rPh>
    <rPh sb="212" eb="215">
      <t>ジギョウシャ</t>
    </rPh>
    <rPh sb="221" eb="223">
      <t>リヨウ</t>
    </rPh>
    <rPh sb="229" eb="231">
      <t>センタク</t>
    </rPh>
    <rPh sb="232" eb="234">
      <t>キカイ</t>
    </rPh>
    <rPh sb="235" eb="236">
      <t>アタ</t>
    </rPh>
    <rPh sb="242" eb="244">
      <t>ニュウキョ</t>
    </rPh>
    <rPh sb="244" eb="246">
      <t>ジョウケン</t>
    </rPh>
    <rPh sb="265" eb="267">
      <t>キョタク</t>
    </rPh>
    <rPh sb="271" eb="273">
      <t>ケイカク</t>
    </rPh>
    <rPh sb="279" eb="282">
      <t>リヨウシャ</t>
    </rPh>
    <rPh sb="283" eb="285">
      <t>イシ</t>
    </rPh>
    <rPh sb="286" eb="287">
      <t>ハン</t>
    </rPh>
    <rPh sb="290" eb="292">
      <t>シュウゴウ</t>
    </rPh>
    <rPh sb="292" eb="294">
      <t>ジュウタク</t>
    </rPh>
    <rPh sb="295" eb="297">
      <t>ドウイツ</t>
    </rPh>
    <rPh sb="297" eb="299">
      <t>シキチ</t>
    </rPh>
    <rPh sb="299" eb="300">
      <t>ナイ</t>
    </rPh>
    <rPh sb="300" eb="301">
      <t>トウ</t>
    </rPh>
    <rPh sb="302" eb="304">
      <t>シテイ</t>
    </rPh>
    <rPh sb="304" eb="306">
      <t>キョタク</t>
    </rPh>
    <rPh sb="310" eb="313">
      <t>ジギョウショ</t>
    </rPh>
    <rPh sb="316" eb="318">
      <t>キョタク</t>
    </rPh>
    <rPh sb="322" eb="324">
      <t>ケイカク</t>
    </rPh>
    <rPh sb="325" eb="328">
      <t>イチヅ</t>
    </rPh>
    <phoneticPr fontId="2"/>
  </si>
  <si>
    <t>（B)</t>
    <phoneticPr fontId="2"/>
  </si>
  <si>
    <t>（Ｃ）</t>
    <phoneticPr fontId="2"/>
  </si>
  <si>
    <t xml:space="preserve">  情報提供を行った日時、場所、内容、提供手段(FAXやメール、郵送等)等について居宅サービス計画等に記録している。
※入院先の医療機関と確実な連携を確保するため、FAX等による情報提供の場合は、先方が受け取ったことを確認し、居宅サービス計画等に記録すること。</t>
    <rPh sb="2" eb="4">
      <t>ジョウホウ</t>
    </rPh>
    <rPh sb="4" eb="6">
      <t>テイキョウ</t>
    </rPh>
    <rPh sb="7" eb="8">
      <t>オコナ</t>
    </rPh>
    <rPh sb="10" eb="12">
      <t>ニチジ</t>
    </rPh>
    <rPh sb="13" eb="15">
      <t>バショ</t>
    </rPh>
    <rPh sb="16" eb="18">
      <t>ナイヨウ</t>
    </rPh>
    <rPh sb="19" eb="21">
      <t>テイキョウ</t>
    </rPh>
    <rPh sb="21" eb="23">
      <t>シュダン</t>
    </rPh>
    <rPh sb="32" eb="34">
      <t>ユウソウ</t>
    </rPh>
    <rPh sb="34" eb="35">
      <t>トウ</t>
    </rPh>
    <rPh sb="36" eb="37">
      <t>トウ</t>
    </rPh>
    <rPh sb="41" eb="43">
      <t>キョタク</t>
    </rPh>
    <rPh sb="47" eb="49">
      <t>ケイカク</t>
    </rPh>
    <rPh sb="49" eb="50">
      <t>トウ</t>
    </rPh>
    <rPh sb="51" eb="53">
      <t>キロク</t>
    </rPh>
    <phoneticPr fontId="2"/>
  </si>
  <si>
    <t>１ 居宅介護支援費</t>
    <phoneticPr fontId="2"/>
  </si>
  <si>
    <t>要介護１～
要介護５
（ｂ）</t>
    <phoneticPr fontId="2"/>
  </si>
  <si>
    <t>●</t>
    <phoneticPr fontId="2"/>
  </si>
  <si>
    <t>介護報酬の請求に不適切又は不正な内容が認められた場合、指定基準等の違反として監査等の対象となります。なお、重大な違反状態の場合には、指定取消となる場合もありますので、十分な注意が必要です。</t>
    <phoneticPr fontId="2"/>
  </si>
  <si>
    <t>適切にできていなかった項目については、速やかに改善してください。</t>
    <phoneticPr fontId="2"/>
  </si>
  <si>
    <t>　以下の点検項目について、記載のとおり実施している場合は回答欄に「○」を、記載のとおり実施していない場合は「×」を記入してください。
　なお、点検項目に該当しない場合は、斜線を引いてください。
　点検した結果、「×」と回答した項目は基準等に違反している状態です。速やかに基準等を満たすよう改善してください。</t>
    <phoneticPr fontId="2"/>
  </si>
  <si>
    <t>◎　勤務形態一覧表等を添付してください。</t>
    <rPh sb="9" eb="10">
      <t>トウ</t>
    </rPh>
    <phoneticPr fontId="2"/>
  </si>
  <si>
    <t>要支援者
（ｃ）</t>
    <rPh sb="0" eb="1">
      <t>ヨウ</t>
    </rPh>
    <rPh sb="1" eb="4">
      <t>シエンシャ</t>
    </rPh>
    <phoneticPr fontId="2"/>
  </si>
  <si>
    <t>　指定居宅介護支援の提供を求められた場合には、その者の提示する負担割合証によって、被保険者の負担割合（１割、２割、３割）及び有効期間を確認している。</t>
    <rPh sb="31" eb="33">
      <t>フタン</t>
    </rPh>
    <rPh sb="33" eb="35">
      <t>ワリアイ</t>
    </rPh>
    <rPh sb="35" eb="36">
      <t>ショウ</t>
    </rPh>
    <rPh sb="46" eb="48">
      <t>フタン</t>
    </rPh>
    <rPh sb="48" eb="50">
      <t>ワリアイ</t>
    </rPh>
    <rPh sb="52" eb="53">
      <t>ワリ</t>
    </rPh>
    <rPh sb="55" eb="56">
      <t>ワリ</t>
    </rPh>
    <rPh sb="58" eb="59">
      <t>ワリ</t>
    </rPh>
    <rPh sb="60" eb="61">
      <t>オヨ</t>
    </rPh>
    <rPh sb="67" eb="69">
      <t>カクニン</t>
    </rPh>
    <phoneticPr fontId="2"/>
  </si>
  <si>
    <t>問13</t>
    <phoneticPr fontId="2"/>
  </si>
  <si>
    <t>問14</t>
    <phoneticPr fontId="2"/>
  </si>
  <si>
    <t>　適切な指定居宅介護支援の提供を確保する観点から、職場において行われる性的な言動又は優越的な関係を背景とした言動であって、業務上必要かつ相当な範囲を超えたものにより介護支援専門員の就業環境が害されることを防止するための方針の明確化等の必要な措置を講じている。</t>
    <rPh sb="1" eb="3">
      <t>テキセツ</t>
    </rPh>
    <rPh sb="4" eb="6">
      <t>シテイ</t>
    </rPh>
    <rPh sb="6" eb="8">
      <t>キョタク</t>
    </rPh>
    <rPh sb="8" eb="10">
      <t>カイゴ</t>
    </rPh>
    <rPh sb="10" eb="12">
      <t>シエン</t>
    </rPh>
    <rPh sb="13" eb="15">
      <t>テイキョウ</t>
    </rPh>
    <rPh sb="16" eb="18">
      <t>カクホ</t>
    </rPh>
    <rPh sb="20" eb="22">
      <t>カンテン</t>
    </rPh>
    <rPh sb="25" eb="27">
      <t>ショクバ</t>
    </rPh>
    <rPh sb="31" eb="32">
      <t>オコナ</t>
    </rPh>
    <rPh sb="35" eb="37">
      <t>セイテキ</t>
    </rPh>
    <rPh sb="38" eb="40">
      <t>ゲンドウ</t>
    </rPh>
    <rPh sb="40" eb="41">
      <t>マタ</t>
    </rPh>
    <rPh sb="42" eb="45">
      <t>ユウエツテキ</t>
    </rPh>
    <rPh sb="46" eb="48">
      <t>カンケイ</t>
    </rPh>
    <rPh sb="49" eb="51">
      <t>ハイケイ</t>
    </rPh>
    <rPh sb="54" eb="56">
      <t>ゲンドウ</t>
    </rPh>
    <rPh sb="61" eb="64">
      <t>ギョウムジョウ</t>
    </rPh>
    <rPh sb="64" eb="66">
      <t>ヒツヨウ</t>
    </rPh>
    <rPh sb="68" eb="70">
      <t>ソウトウ</t>
    </rPh>
    <rPh sb="71" eb="73">
      <t>ハンイ</t>
    </rPh>
    <rPh sb="74" eb="75">
      <t>コ</t>
    </rPh>
    <rPh sb="82" eb="89">
      <t>カイゴシエンセンモンイン</t>
    </rPh>
    <rPh sb="90" eb="92">
      <t>シュウギョウ</t>
    </rPh>
    <rPh sb="92" eb="94">
      <t>カンキョウ</t>
    </rPh>
    <rPh sb="95" eb="96">
      <t>ガイ</t>
    </rPh>
    <rPh sb="102" eb="104">
      <t>ボウシ</t>
    </rPh>
    <rPh sb="109" eb="111">
      <t>ホウシン</t>
    </rPh>
    <rPh sb="112" eb="115">
      <t>メイカクカ</t>
    </rPh>
    <rPh sb="115" eb="116">
      <t>トウ</t>
    </rPh>
    <rPh sb="117" eb="119">
      <t>ヒツヨウ</t>
    </rPh>
    <rPh sb="120" eb="122">
      <t>ソチ</t>
    </rPh>
    <rPh sb="123" eb="124">
      <t>コウ</t>
    </rPh>
    <phoneticPr fontId="2"/>
  </si>
  <si>
    <t>　感染症や非常災害の発生時において、利用者に対する指定居宅介護支援の提供を継続的に実施するための、及び非常時の体制で早期の業務再開を図るための計画（以下「業務継続計画」という。）を策定し、当該業務継続計画に従い必要な措置を講じている。</t>
    <rPh sb="1" eb="4">
      <t>カンセンショウ</t>
    </rPh>
    <rPh sb="5" eb="7">
      <t>ヒジョウ</t>
    </rPh>
    <rPh sb="7" eb="9">
      <t>サイガイ</t>
    </rPh>
    <rPh sb="10" eb="12">
      <t>ハッセイ</t>
    </rPh>
    <rPh sb="12" eb="13">
      <t>ジ</t>
    </rPh>
    <rPh sb="18" eb="21">
      <t>リヨウシャ</t>
    </rPh>
    <rPh sb="22" eb="23">
      <t>タイ</t>
    </rPh>
    <rPh sb="25" eb="27">
      <t>シテイ</t>
    </rPh>
    <rPh sb="27" eb="29">
      <t>キョタク</t>
    </rPh>
    <rPh sb="29" eb="31">
      <t>カイゴ</t>
    </rPh>
    <rPh sb="31" eb="33">
      <t>シエン</t>
    </rPh>
    <rPh sb="34" eb="36">
      <t>テイキョウ</t>
    </rPh>
    <rPh sb="37" eb="40">
      <t>ケイゾクテキ</t>
    </rPh>
    <rPh sb="41" eb="43">
      <t>ジッシ</t>
    </rPh>
    <rPh sb="49" eb="50">
      <t>オヨ</t>
    </rPh>
    <rPh sb="51" eb="53">
      <t>ヒジョウ</t>
    </rPh>
    <rPh sb="53" eb="54">
      <t>ジ</t>
    </rPh>
    <rPh sb="55" eb="57">
      <t>タイセイ</t>
    </rPh>
    <rPh sb="58" eb="60">
      <t>ソウキ</t>
    </rPh>
    <rPh sb="61" eb="63">
      <t>ギョウム</t>
    </rPh>
    <rPh sb="63" eb="65">
      <t>サイカイ</t>
    </rPh>
    <rPh sb="66" eb="67">
      <t>ハカ</t>
    </rPh>
    <rPh sb="71" eb="73">
      <t>ケイカク</t>
    </rPh>
    <rPh sb="74" eb="76">
      <t>イカ</t>
    </rPh>
    <rPh sb="77" eb="79">
      <t>ギョウム</t>
    </rPh>
    <rPh sb="79" eb="81">
      <t>ケイゾク</t>
    </rPh>
    <rPh sb="81" eb="83">
      <t>ケイカク</t>
    </rPh>
    <rPh sb="90" eb="92">
      <t>サクテイ</t>
    </rPh>
    <rPh sb="94" eb="96">
      <t>トウガイ</t>
    </rPh>
    <rPh sb="96" eb="98">
      <t>ギョウム</t>
    </rPh>
    <rPh sb="98" eb="100">
      <t>ケイゾク</t>
    </rPh>
    <rPh sb="100" eb="102">
      <t>ケイカク</t>
    </rPh>
    <rPh sb="103" eb="104">
      <t>シタガ</t>
    </rPh>
    <rPh sb="105" eb="107">
      <t>ヒツヨウ</t>
    </rPh>
    <rPh sb="108" eb="110">
      <t>ソチ</t>
    </rPh>
    <rPh sb="111" eb="112">
      <t>コウ</t>
    </rPh>
    <phoneticPr fontId="2"/>
  </si>
  <si>
    <t>　定期的に業務継続計画の見直しを行い、必要に応じて業務継続計画の変更を行っている。</t>
    <rPh sb="1" eb="4">
      <t>テイキテキ</t>
    </rPh>
    <rPh sb="5" eb="7">
      <t>ギョウム</t>
    </rPh>
    <rPh sb="7" eb="9">
      <t>ケイゾク</t>
    </rPh>
    <rPh sb="9" eb="11">
      <t>ケイカク</t>
    </rPh>
    <rPh sb="12" eb="14">
      <t>ミナオ</t>
    </rPh>
    <rPh sb="16" eb="17">
      <t>オコナ</t>
    </rPh>
    <rPh sb="19" eb="21">
      <t>ヒツヨウ</t>
    </rPh>
    <rPh sb="22" eb="23">
      <t>オウ</t>
    </rPh>
    <rPh sb="25" eb="27">
      <t>ギョウム</t>
    </rPh>
    <rPh sb="27" eb="29">
      <t>ケイゾク</t>
    </rPh>
    <rPh sb="29" eb="31">
      <t>ケイカク</t>
    </rPh>
    <rPh sb="32" eb="34">
      <t>ヘンコウ</t>
    </rPh>
    <rPh sb="35" eb="36">
      <t>オコナ</t>
    </rPh>
    <phoneticPr fontId="2"/>
  </si>
  <si>
    <t>　感染症の予防及びまん延の防止のための対策を検討する委員会をおおむね６月に１回以上開催するとともに、その結果について、介護支援専門員に周知徹底を図っている。</t>
    <rPh sb="1" eb="4">
      <t>カンセンショウ</t>
    </rPh>
    <rPh sb="5" eb="7">
      <t>ヨボウ</t>
    </rPh>
    <rPh sb="7" eb="8">
      <t>オヨ</t>
    </rPh>
    <rPh sb="13" eb="15">
      <t>ボウシ</t>
    </rPh>
    <rPh sb="19" eb="21">
      <t>タイサク</t>
    </rPh>
    <rPh sb="22" eb="24">
      <t>ケントウ</t>
    </rPh>
    <rPh sb="26" eb="29">
      <t>イインカイ</t>
    </rPh>
    <rPh sb="35" eb="36">
      <t>ガツ</t>
    </rPh>
    <rPh sb="38" eb="41">
      <t>カイイジョウ</t>
    </rPh>
    <rPh sb="41" eb="43">
      <t>カイサイ</t>
    </rPh>
    <rPh sb="52" eb="54">
      <t>ケッカ</t>
    </rPh>
    <rPh sb="59" eb="66">
      <t>カイゴシエンセンモンイン</t>
    </rPh>
    <rPh sb="67" eb="69">
      <t>シュウチ</t>
    </rPh>
    <rPh sb="69" eb="71">
      <t>テッテイ</t>
    </rPh>
    <rPh sb="72" eb="73">
      <t>ハカ</t>
    </rPh>
    <phoneticPr fontId="2"/>
  </si>
  <si>
    <t>　指定居宅介護支援事業所の見やすい場所に、運営規程の概要、介護支援専門員の勤務の体制その他の利用申込者のサービスの選択に資すると認められる重要事項を掲示している。</t>
    <phoneticPr fontId="2"/>
  </si>
  <si>
    <t>　虐待の発生又はその再発を防止するための対策を検討する委員会を定期的に開催するとともに、その結果について、介護支援専門員に周知徹底を図っている。</t>
    <rPh sb="1" eb="3">
      <t>ギャクタイ</t>
    </rPh>
    <rPh sb="4" eb="6">
      <t>ハッセイ</t>
    </rPh>
    <rPh sb="6" eb="7">
      <t>マタ</t>
    </rPh>
    <rPh sb="10" eb="12">
      <t>サイハツ</t>
    </rPh>
    <rPh sb="13" eb="15">
      <t>ボウシ</t>
    </rPh>
    <rPh sb="20" eb="22">
      <t>タイサク</t>
    </rPh>
    <rPh sb="23" eb="25">
      <t>ケントウ</t>
    </rPh>
    <rPh sb="27" eb="30">
      <t>イインカイ</t>
    </rPh>
    <rPh sb="31" eb="34">
      <t>テイキテキ</t>
    </rPh>
    <rPh sb="35" eb="37">
      <t>カイサイ</t>
    </rPh>
    <rPh sb="46" eb="48">
      <t>ケッカ</t>
    </rPh>
    <rPh sb="53" eb="60">
      <t>カイゴシエンセンモンイン</t>
    </rPh>
    <rPh sb="61" eb="63">
      <t>シュウチ</t>
    </rPh>
    <rPh sb="63" eb="65">
      <t>テッテイ</t>
    </rPh>
    <rPh sb="66" eb="67">
      <t>ハカ</t>
    </rPh>
    <phoneticPr fontId="2"/>
  </si>
  <si>
    <t>　虐待の防止のための指針を整備している。</t>
    <rPh sb="1" eb="3">
      <t>ギャクタイ</t>
    </rPh>
    <rPh sb="4" eb="6">
      <t>ボウシ</t>
    </rPh>
    <rPh sb="10" eb="12">
      <t>シシン</t>
    </rPh>
    <rPh sb="13" eb="15">
      <t>セイビ</t>
    </rPh>
    <phoneticPr fontId="2"/>
  </si>
  <si>
    <t>　介護支援専門員に対し、虐待の防止のための研修を定期的に実施している。</t>
    <rPh sb="1" eb="8">
      <t>カイゴシエンセンモンイン</t>
    </rPh>
    <rPh sb="9" eb="10">
      <t>タイ</t>
    </rPh>
    <rPh sb="12" eb="14">
      <t>ギャクタイ</t>
    </rPh>
    <rPh sb="15" eb="17">
      <t>ボウシ</t>
    </rPh>
    <rPh sb="21" eb="23">
      <t>ケンシュウ</t>
    </rPh>
    <rPh sb="24" eb="27">
      <t>テイキテキ</t>
    </rPh>
    <rPh sb="28" eb="30">
      <t>ジッシ</t>
    </rPh>
    <phoneticPr fontId="2"/>
  </si>
  <si>
    <t>　虐待の発生又はその再発を防止するための措置を適正に実施するための担当者を置いている。</t>
    <rPh sb="1" eb="3">
      <t>ギャクタイ</t>
    </rPh>
    <rPh sb="4" eb="6">
      <t>ハッセイ</t>
    </rPh>
    <rPh sb="6" eb="7">
      <t>マタ</t>
    </rPh>
    <rPh sb="10" eb="12">
      <t>サイハツ</t>
    </rPh>
    <rPh sb="13" eb="15">
      <t>ボウシ</t>
    </rPh>
    <rPh sb="20" eb="22">
      <t>ソチ</t>
    </rPh>
    <rPh sb="23" eb="25">
      <t>テキセイ</t>
    </rPh>
    <rPh sb="26" eb="28">
      <t>ジッシ</t>
    </rPh>
    <rPh sb="33" eb="36">
      <t>タントウシャ</t>
    </rPh>
    <rPh sb="37" eb="38">
      <t>オ</t>
    </rPh>
    <phoneticPr fontId="2"/>
  </si>
  <si>
    <t>居宅介護支援費（Ⅰ）は、上記の方法で取扱件数を算出し、次表に基づき算定している。　</t>
    <phoneticPr fontId="2"/>
  </si>
  <si>
    <t>問１</t>
    <rPh sb="0" eb="1">
      <t>トイ</t>
    </rPh>
    <phoneticPr fontId="2"/>
  </si>
  <si>
    <t>　算定日が属する月の利用者の総数のうち、要介護３、要介護４及び要介護５である者の割合が４割以上であり、毎月その割合を記録している。</t>
    <rPh sb="51" eb="53">
      <t>マイツキ</t>
    </rPh>
    <rPh sb="55" eb="57">
      <t>ワリアイ</t>
    </rPh>
    <rPh sb="58" eb="60">
      <t>キロク</t>
    </rPh>
    <phoneticPr fontId="2"/>
  </si>
  <si>
    <t>　介護支援専門員実務研修における科目「ケアマネジメントの基礎技術に関する実習」等に協力又は協力できる体制を確保している（実習等の受入に係る同意書類の作成・保管が必要）。</t>
    <phoneticPr fontId="2"/>
  </si>
  <si>
    <t>　必要に応じて、多様な主体により提供される利用者の日常生活全般を支援するサービス（介護給付等対象サービス以外の保健医療サービス又は福祉サービス、当該地域の住民による自発的な活動によるサービス等をいう。）が包括的に提供されるような居宅サービス計画を作成している。</t>
    <rPh sb="1" eb="3">
      <t>ヒツヨウ</t>
    </rPh>
    <rPh sb="4" eb="5">
      <t>オウ</t>
    </rPh>
    <rPh sb="8" eb="10">
      <t>タヨウ</t>
    </rPh>
    <rPh sb="11" eb="13">
      <t>シュタイ</t>
    </rPh>
    <rPh sb="16" eb="18">
      <t>テイキョウ</t>
    </rPh>
    <rPh sb="21" eb="24">
      <t>リヨウシャ</t>
    </rPh>
    <rPh sb="25" eb="27">
      <t>ニチジョウ</t>
    </rPh>
    <rPh sb="27" eb="29">
      <t>セイカツ</t>
    </rPh>
    <rPh sb="29" eb="31">
      <t>ゼンパン</t>
    </rPh>
    <rPh sb="32" eb="34">
      <t>シエン</t>
    </rPh>
    <rPh sb="41" eb="43">
      <t>カイゴ</t>
    </rPh>
    <rPh sb="43" eb="45">
      <t>キュウフ</t>
    </rPh>
    <rPh sb="45" eb="46">
      <t>トウ</t>
    </rPh>
    <rPh sb="46" eb="48">
      <t>タイショウ</t>
    </rPh>
    <rPh sb="52" eb="54">
      <t>イガイ</t>
    </rPh>
    <rPh sb="55" eb="57">
      <t>ホケン</t>
    </rPh>
    <rPh sb="57" eb="59">
      <t>イリョウ</t>
    </rPh>
    <rPh sb="63" eb="64">
      <t>マタ</t>
    </rPh>
    <rPh sb="65" eb="67">
      <t>フクシ</t>
    </rPh>
    <rPh sb="72" eb="74">
      <t>トウガイ</t>
    </rPh>
    <rPh sb="74" eb="76">
      <t>チイキ</t>
    </rPh>
    <rPh sb="77" eb="79">
      <t>ジュウミン</t>
    </rPh>
    <rPh sb="82" eb="85">
      <t>ジハツテキ</t>
    </rPh>
    <rPh sb="86" eb="88">
      <t>カツドウ</t>
    </rPh>
    <rPh sb="95" eb="96">
      <t>トウ</t>
    </rPh>
    <rPh sb="102" eb="105">
      <t>ホウカツテキ</t>
    </rPh>
    <rPh sb="106" eb="108">
      <t>テイキョウ</t>
    </rPh>
    <rPh sb="114" eb="116">
      <t>キョタク</t>
    </rPh>
    <rPh sb="120" eb="122">
      <t>ケイカク</t>
    </rPh>
    <rPh sb="123" eb="125">
      <t>サクセイ</t>
    </rPh>
    <phoneticPr fontId="2"/>
  </si>
  <si>
    <t>　必要に応じて、多様な主体により提供される利用者の日常生活全般を支援するサービス（介護給付等対象サービス以外の保健医療サービス又は福祉サービス、当該地域の住民による自発的な活動によるサービス等をいう。）が包括的に提供されるような居宅サービス計画を作成している。</t>
  </si>
  <si>
    <t>　必要に応じて、多様な主体により提供される利用者の日常生活全般を支援するサービス（介護給付等対象サービス以外の保健医療サービス又は福祉サービス、当該地域の住民による自発的な活動によるサービス等をいう。）が包括的に提供されるような居宅サービス計画を作成している。</t>
    <phoneticPr fontId="2"/>
  </si>
  <si>
    <t>　問１の主任介護支援専門員と問２の介護支援専門員とは別に、介護支援専門員を常勤換算方法で１名以上配置している。</t>
    <rPh sb="14" eb="15">
      <t>トイ</t>
    </rPh>
    <rPh sb="17" eb="24">
      <t>カイゴシエンセンモンイン</t>
    </rPh>
    <rPh sb="29" eb="36">
      <t>カイゴシエンセンモンイン</t>
    </rPh>
    <rPh sb="39" eb="41">
      <t>カンサン</t>
    </rPh>
    <rPh sb="41" eb="43">
      <t>ホウホウ</t>
    </rPh>
    <phoneticPr fontId="2"/>
  </si>
  <si>
    <t>（７）　入院時情報連携加算(Ⅰ)</t>
    <rPh sb="4" eb="6">
      <t>ニュウイン</t>
    </rPh>
    <rPh sb="6" eb="7">
      <t>ジ</t>
    </rPh>
    <rPh sb="7" eb="9">
      <t>ジョウホウ</t>
    </rPh>
    <phoneticPr fontId="2"/>
  </si>
  <si>
    <t>（８）　入院時情報連携加算(Ⅱ)</t>
    <rPh sb="4" eb="6">
      <t>ニュウイン</t>
    </rPh>
    <rPh sb="6" eb="7">
      <t>ジ</t>
    </rPh>
    <rPh sb="7" eb="9">
      <t>ジョウホウ</t>
    </rPh>
    <phoneticPr fontId="2"/>
  </si>
  <si>
    <t>問３</t>
    <rPh sb="0" eb="1">
      <t>ト</t>
    </rPh>
    <phoneticPr fontId="2"/>
  </si>
  <si>
    <t>問６</t>
    <phoneticPr fontId="2"/>
  </si>
  <si>
    <t>担当件数（件）
((ｂ)+（ｃ）/2）÷(ａ)</t>
    <phoneticPr fontId="2"/>
  </si>
  <si>
    <t>※点検月</t>
    <rPh sb="1" eb="3">
      <t>テンケン</t>
    </rPh>
    <rPh sb="3" eb="4">
      <t>ヅキ</t>
    </rPh>
    <phoneticPr fontId="2"/>
  </si>
  <si>
    <r>
      <t>（ア）</t>
    </r>
    <r>
      <rPr>
        <sz val="11"/>
        <color theme="1"/>
        <rFont val="ＭＳ Ｐゴシック"/>
        <family val="3"/>
        <charset val="128"/>
      </rPr>
      <t/>
    </r>
    <phoneticPr fontId="2"/>
  </si>
  <si>
    <t>点検月から過去６か月の配置状況</t>
    <phoneticPr fontId="2"/>
  </si>
  <si>
    <t>（イ）　</t>
    <phoneticPr fontId="2"/>
  </si>
  <si>
    <t>点検月から過去６か月の１人当たりの要介護者及び介護予防支援事業所から委託を受けた要支援者の数の利用者数を記載してください。</t>
    <phoneticPr fontId="2"/>
  </si>
  <si>
    <t>利用者数(ｂ)、(c)と上記(ア)常勤換算後の員数(a)を使って担当件数を算出してください。</t>
  </si>
  <si>
    <t>（ウ）</t>
    <phoneticPr fontId="2"/>
  </si>
  <si>
    <t>　介護予防支援業務の受託について、受託件数の上限は廃止されましたが、委託を受けるに当たっては、本来業務である居宅介護支援業務が適正に実施できるよう配慮しなければなりません。</t>
    <phoneticPr fontId="2"/>
  </si>
  <si>
    <t>　指定居宅介護支援の提供の開始に際し、あらかじめ、利用申込者又はその家族に対し、運営規程の概要その他の利用申込者のサービスの選択に資すると認められる重要事項を記した文書を交付して説明を行い、当該提供の開始について利用申込者の同意を得ている。</t>
    <phoneticPr fontId="2"/>
  </si>
  <si>
    <t>　居宅サービス計画に医療サービスを位置付ける場合にあっては、主治の医師等の指示がある場合に限っており、医療サービス以外の居宅サービス等を位置付ける場合に主治の医師等の医学的観点からの留意事項が示されているときは、当該留意点を尊重して、居宅サービス計画に位置付けている。</t>
    <phoneticPr fontId="2"/>
  </si>
  <si>
    <t>通常の事業の実施地域</t>
    <phoneticPr fontId="2"/>
  </si>
  <si>
    <t>虐待の防止のための措置に関する事項</t>
    <rPh sb="0" eb="2">
      <t>ギャクタイ</t>
    </rPh>
    <rPh sb="3" eb="5">
      <t>ボウシ</t>
    </rPh>
    <rPh sb="9" eb="11">
      <t>ソチ</t>
    </rPh>
    <rPh sb="12" eb="13">
      <t>カン</t>
    </rPh>
    <rPh sb="15" eb="17">
      <t>ジコウ</t>
    </rPh>
    <phoneticPr fontId="2"/>
  </si>
  <si>
    <t>その他運営に関する重要事項</t>
    <phoneticPr fontId="2"/>
  </si>
  <si>
    <t>　指定居宅介護支援事業所ごとに、当該指定居宅介護支援事業所の介護支援専門員に指定居宅介護支援の業務を担当させている。</t>
    <phoneticPr fontId="2"/>
  </si>
  <si>
    <t>指定居宅サービス事業者等との連絡調整に関する記録</t>
    <phoneticPr fontId="2"/>
  </si>
  <si>
    <t>個々の利用者ごとに次に掲げる事項を記載した居宅介護支援台帳
・居宅サービス計画
・アセスメントの結果の記録
・サービス担当者会議等の記録
・モニタリングの結果の記録</t>
    <phoneticPr fontId="2"/>
  </si>
  <si>
    <t>市町村への通知に係る記録</t>
    <phoneticPr fontId="2"/>
  </si>
  <si>
    <t>苦情の内容等の記録</t>
    <phoneticPr fontId="2"/>
  </si>
  <si>
    <t>事故の状況及び事故に際して採った処置についての記録</t>
    <phoneticPr fontId="2"/>
  </si>
  <si>
    <t>　　この点検書は、運営指導時等に事前提出書類等として拝見することがあります。</t>
    <rPh sb="4" eb="6">
      <t>テンケン</t>
    </rPh>
    <rPh sb="6" eb="7">
      <t>ショ</t>
    </rPh>
    <rPh sb="9" eb="11">
      <t>ウンエイ</t>
    </rPh>
    <rPh sb="11" eb="13">
      <t>シドウ</t>
    </rPh>
    <rPh sb="13" eb="14">
      <t>ジ</t>
    </rPh>
    <rPh sb="14" eb="15">
      <t>トウ</t>
    </rPh>
    <rPh sb="16" eb="18">
      <t>ジゼン</t>
    </rPh>
    <rPh sb="18" eb="20">
      <t>テイシュツ</t>
    </rPh>
    <rPh sb="20" eb="22">
      <t>ショルイ</t>
    </rPh>
    <rPh sb="22" eb="23">
      <t>トウ</t>
    </rPh>
    <rPh sb="26" eb="28">
      <t>ハイケン</t>
    </rPh>
    <phoneticPr fontId="2"/>
  </si>
  <si>
    <t>疾病その他の原因により、状態が変動しやすく、日によって又は時間帯によって頻繁に第94号告示第31号のイに該当する者（例　パーキンソン病の治療薬によるON・OFF現象）</t>
    <rPh sb="52" eb="54">
      <t>ガイトウ</t>
    </rPh>
    <rPh sb="56" eb="57">
      <t>モノ</t>
    </rPh>
    <phoneticPr fontId="2"/>
  </si>
  <si>
    <t>疾病その他の原因により、状態が急速に悪化し、短期間のうちに第94号告示第31号のイに該当することが確実に見込まれる者（例　がん末期の急速な状態悪化）</t>
    <rPh sb="42" eb="44">
      <t>ガイトウ</t>
    </rPh>
    <phoneticPr fontId="2"/>
  </si>
  <si>
    <t>②</t>
    <phoneticPr fontId="2"/>
  </si>
  <si>
    <t>③</t>
    <phoneticPr fontId="2"/>
  </si>
  <si>
    <t>イ</t>
    <phoneticPr fontId="2"/>
  </si>
  <si>
    <t>①</t>
    <phoneticPr fontId="2"/>
  </si>
  <si>
    <t>　少なくとも１月に１回、利用者の居宅を訪問し、利用者に面接すること</t>
    <phoneticPr fontId="2"/>
  </si>
  <si>
    <t>問15</t>
    <phoneticPr fontId="2"/>
  </si>
  <si>
    <t>問16</t>
    <phoneticPr fontId="2"/>
  </si>
  <si>
    <t>問26</t>
    <rPh sb="0" eb="1">
      <t>トイ</t>
    </rPh>
    <phoneticPr fontId="2"/>
  </si>
  <si>
    <t>問27</t>
    <rPh sb="0" eb="1">
      <t>トイ</t>
    </rPh>
    <phoneticPr fontId="2"/>
  </si>
  <si>
    <t>問28</t>
    <rPh sb="0" eb="1">
      <t>トイ</t>
    </rPh>
    <phoneticPr fontId="2"/>
  </si>
  <si>
    <t>問29</t>
    <rPh sb="0" eb="1">
      <t>トイ</t>
    </rPh>
    <phoneticPr fontId="2"/>
  </si>
  <si>
    <t>問30</t>
    <rPh sb="0" eb="1">
      <t>トイ</t>
    </rPh>
    <phoneticPr fontId="2"/>
  </si>
  <si>
    <t>問31</t>
    <rPh sb="0" eb="1">
      <t>トイ</t>
    </rPh>
    <phoneticPr fontId="2"/>
  </si>
  <si>
    <t>問32</t>
    <rPh sb="0" eb="1">
      <t>トイ</t>
    </rPh>
    <phoneticPr fontId="2"/>
  </si>
  <si>
    <t>問33</t>
    <rPh sb="0" eb="1">
      <t>トイ</t>
    </rPh>
    <phoneticPr fontId="2"/>
  </si>
  <si>
    <t>問34</t>
    <rPh sb="0" eb="1">
      <t>トイ</t>
    </rPh>
    <phoneticPr fontId="2"/>
  </si>
  <si>
    <t>問35</t>
    <rPh sb="0" eb="1">
      <t>トイ</t>
    </rPh>
    <phoneticPr fontId="2"/>
  </si>
  <si>
    <t>問38</t>
    <rPh sb="0" eb="1">
      <t>トイ</t>
    </rPh>
    <phoneticPr fontId="2"/>
  </si>
  <si>
    <t>問10</t>
    <rPh sb="0" eb="1">
      <t>トイ</t>
    </rPh>
    <phoneticPr fontId="2"/>
  </si>
  <si>
    <t>問11</t>
    <rPh sb="0" eb="1">
      <t>トイ</t>
    </rPh>
    <phoneticPr fontId="2"/>
  </si>
  <si>
    <t>問12</t>
    <rPh sb="0" eb="1">
      <t>トイ</t>
    </rPh>
    <phoneticPr fontId="2"/>
  </si>
  <si>
    <t>問13</t>
    <rPh sb="0" eb="1">
      <t>トイ</t>
    </rPh>
    <phoneticPr fontId="2"/>
  </si>
  <si>
    <t>　上記の地域を、運営規程で「通常の事業の実施地域」に定めていない。</t>
    <phoneticPr fontId="2"/>
  </si>
  <si>
    <t>　当該加算を算定する利用者から交通費の支払いを受けていない。</t>
    <phoneticPr fontId="2"/>
  </si>
  <si>
    <t>問５</t>
    <rPh sb="0" eb="1">
      <t>トイ</t>
    </rPh>
    <phoneticPr fontId="2"/>
  </si>
  <si>
    <t>問４</t>
    <rPh sb="0" eb="1">
      <t>トイ</t>
    </rPh>
    <phoneticPr fontId="2"/>
  </si>
  <si>
    <t>問７</t>
    <rPh sb="0" eb="1">
      <t>トイ</t>
    </rPh>
    <phoneticPr fontId="2"/>
  </si>
  <si>
    <t>問８</t>
    <rPh sb="0" eb="1">
      <t>トイ</t>
    </rPh>
    <phoneticPr fontId="2"/>
  </si>
  <si>
    <t>　感染症や非常災害の発生時において、利用者に対するサービスの提供を継続的に実施するための、及び非常時の体制で早期の業務再開を図るための計画（業務継続計画）を策定している。</t>
    <phoneticPr fontId="2"/>
  </si>
  <si>
    <t>　事業所の所在する建物と同一の敷地内、隣接する敷地内の建物又は事業所と同一の建物に居住する利用者はいない。</t>
    <phoneticPr fontId="2"/>
  </si>
  <si>
    <t>他の事業所（他のサ－ビス）で兼務している場合には、事業所名、職種及び１週間あたりの勤務時間数を記載してください。</t>
    <phoneticPr fontId="2"/>
  </si>
  <si>
    <t>　管理者は、日頃から業務が適正に執行されているか把握するとともに、従業者の資質向上や健康管理等、ワーク・ライフ・バランスの取れた働きやすい職場環境の醸成に努めている。</t>
    <rPh sb="1" eb="4">
      <t>カンリシャ</t>
    </rPh>
    <rPh sb="6" eb="8">
      <t>ヒゴロ</t>
    </rPh>
    <rPh sb="10" eb="12">
      <t>ギョウム</t>
    </rPh>
    <rPh sb="13" eb="15">
      <t>テキセイ</t>
    </rPh>
    <rPh sb="16" eb="18">
      <t>シッコウ</t>
    </rPh>
    <rPh sb="24" eb="26">
      <t>ハアク</t>
    </rPh>
    <rPh sb="33" eb="36">
      <t>ジュウギョウシャ</t>
    </rPh>
    <rPh sb="37" eb="39">
      <t>シシツ</t>
    </rPh>
    <rPh sb="39" eb="41">
      <t>コウジョウ</t>
    </rPh>
    <rPh sb="42" eb="44">
      <t>ケンコウ</t>
    </rPh>
    <rPh sb="44" eb="46">
      <t>カンリ</t>
    </rPh>
    <rPh sb="46" eb="47">
      <t>トウ</t>
    </rPh>
    <rPh sb="61" eb="62">
      <t>ト</t>
    </rPh>
    <rPh sb="64" eb="65">
      <t>ハタラ</t>
    </rPh>
    <rPh sb="69" eb="71">
      <t>ショクバ</t>
    </rPh>
    <rPh sb="71" eb="73">
      <t>カンキョウ</t>
    </rPh>
    <rPh sb="74" eb="76">
      <t>ジョウセイ</t>
    </rPh>
    <rPh sb="77" eb="78">
      <t>ツト</t>
    </rPh>
    <phoneticPr fontId="2"/>
  </si>
  <si>
    <t>　　令和　　　年</t>
    <rPh sb="2" eb="4">
      <t>レイワ</t>
    </rPh>
    <rPh sb="7" eb="8">
      <t>ネン</t>
    </rPh>
    <phoneticPr fontId="2"/>
  </si>
  <si>
    <t>身体的拘束等の態様及び時間、その際の利用者の心身の状況並びに緊急やむを得ない理由の記録</t>
    <phoneticPr fontId="2"/>
  </si>
  <si>
    <t>50件未満又は50件以上である場合において、50未満の部分について適用　（i）</t>
    <rPh sb="5" eb="6">
      <t>マタ</t>
    </rPh>
    <rPh sb="9" eb="10">
      <t>ケン</t>
    </rPh>
    <rPh sb="10" eb="12">
      <t>イジョウ</t>
    </rPh>
    <rPh sb="15" eb="17">
      <t>バアイ</t>
    </rPh>
    <rPh sb="24" eb="26">
      <t>ミマン</t>
    </rPh>
    <rPh sb="27" eb="29">
      <t>ブブン</t>
    </rPh>
    <rPh sb="33" eb="35">
      <t>テキヨウ</t>
    </rPh>
    <phoneticPr fontId="2"/>
  </si>
  <si>
    <t>50件以上である場合において、50件以上60件未満の部分について適用　（ii）</t>
    <rPh sb="2" eb="3">
      <t>ケン</t>
    </rPh>
    <rPh sb="3" eb="5">
      <t>イジョウ</t>
    </rPh>
    <rPh sb="8" eb="10">
      <t>バアイ</t>
    </rPh>
    <rPh sb="17" eb="18">
      <t>ケン</t>
    </rPh>
    <rPh sb="18" eb="20">
      <t>イジョウ</t>
    </rPh>
    <rPh sb="26" eb="28">
      <t>ブブン</t>
    </rPh>
    <rPh sb="32" eb="34">
      <t>テキヨウ</t>
    </rPh>
    <phoneticPr fontId="2"/>
  </si>
  <si>
    <t>50件以上である場合において、60件以上の部分について適用　（iii）</t>
    <rPh sb="2" eb="3">
      <t>ケン</t>
    </rPh>
    <rPh sb="3" eb="5">
      <t>イジョウ</t>
    </rPh>
    <rPh sb="8" eb="10">
      <t>バアイ</t>
    </rPh>
    <rPh sb="21" eb="23">
      <t>ブブン</t>
    </rPh>
    <rPh sb="27" eb="29">
      <t>テキヨウ</t>
    </rPh>
    <phoneticPr fontId="2"/>
  </si>
  <si>
    <t>問９</t>
    <rPh sb="0" eb="1">
      <t>トイ</t>
    </rPh>
    <phoneticPr fontId="2"/>
  </si>
  <si>
    <t>　別に厚生労働大臣が定める地域（特定農山村地域、過疎地域等（※））に居住する利用者に対し、指定居宅介護支援事業所の介護支援専門員が通常の事業の地域を超えて指定居宅介護支援を行っている。
※県内の該当地域は、山北町、湯河原町、清川村、相模原市緑区（旧津久井町、旧藤野町）、南足柄市（旧北足柄村＝内山、矢倉沢）、大井町（旧相和村＝赤田、高尾、柳、篠窪）、松田町（旧寄村、旧松田町＝松田町全域）、真鶴町です。</t>
    <rPh sb="1" eb="2">
      <t>ベツ</t>
    </rPh>
    <rPh sb="3" eb="5">
      <t>コウセイ</t>
    </rPh>
    <rPh sb="5" eb="7">
      <t>ロウドウ</t>
    </rPh>
    <rPh sb="7" eb="9">
      <t>ダイジン</t>
    </rPh>
    <rPh sb="10" eb="11">
      <t>サダ</t>
    </rPh>
    <rPh sb="13" eb="15">
      <t>チイキ</t>
    </rPh>
    <rPh sb="16" eb="18">
      <t>トクテイ</t>
    </rPh>
    <rPh sb="18" eb="21">
      <t>ノウサンソン</t>
    </rPh>
    <rPh sb="21" eb="23">
      <t>チイキ</t>
    </rPh>
    <rPh sb="24" eb="26">
      <t>カソ</t>
    </rPh>
    <rPh sb="26" eb="28">
      <t>チイキ</t>
    </rPh>
    <rPh sb="28" eb="29">
      <t>トウ</t>
    </rPh>
    <rPh sb="34" eb="36">
      <t>キョジュウ</t>
    </rPh>
    <rPh sb="38" eb="40">
      <t>リヨウ</t>
    </rPh>
    <rPh sb="40" eb="41">
      <t>シャ</t>
    </rPh>
    <rPh sb="42" eb="43">
      <t>タイ</t>
    </rPh>
    <rPh sb="45" eb="47">
      <t>シテイ</t>
    </rPh>
    <rPh sb="47" eb="49">
      <t>キョタク</t>
    </rPh>
    <rPh sb="49" eb="51">
      <t>カイゴ</t>
    </rPh>
    <rPh sb="51" eb="53">
      <t>シエン</t>
    </rPh>
    <rPh sb="53" eb="56">
      <t>ジギョウショ</t>
    </rPh>
    <rPh sb="57" eb="59">
      <t>カイゴ</t>
    </rPh>
    <rPh sb="59" eb="61">
      <t>シエン</t>
    </rPh>
    <rPh sb="61" eb="64">
      <t>センモンイン</t>
    </rPh>
    <rPh sb="65" eb="67">
      <t>ツウジョウ</t>
    </rPh>
    <rPh sb="68" eb="70">
      <t>ジギョウ</t>
    </rPh>
    <rPh sb="71" eb="73">
      <t>チイキ</t>
    </rPh>
    <rPh sb="74" eb="75">
      <t>コ</t>
    </rPh>
    <rPh sb="77" eb="79">
      <t>シテイ</t>
    </rPh>
    <rPh sb="79" eb="81">
      <t>キョタク</t>
    </rPh>
    <rPh sb="81" eb="83">
      <t>カイゴ</t>
    </rPh>
    <rPh sb="83" eb="85">
      <t>シエン</t>
    </rPh>
    <rPh sb="86" eb="87">
      <t>オコナ</t>
    </rPh>
    <rPh sb="94" eb="96">
      <t>ケンナイ</t>
    </rPh>
    <rPh sb="97" eb="101">
      <t>ガイトウチイキ</t>
    </rPh>
    <rPh sb="195" eb="198">
      <t>マナヅルマチ</t>
    </rPh>
    <phoneticPr fontId="2"/>
  </si>
  <si>
    <t>（参考様式1）</t>
    <rPh sb="1" eb="3">
      <t>サンコウ</t>
    </rPh>
    <rPh sb="3" eb="5">
      <t>ヨウシキ</t>
    </rPh>
    <phoneticPr fontId="2"/>
  </si>
  <si>
    <t>従業者の勤務の体制及び勤務形態一覧表</t>
    <phoneticPr fontId="6"/>
  </si>
  <si>
    <t>サービス種別</t>
    <rPh sb="4" eb="6">
      <t>シュベツ</t>
    </rPh>
    <phoneticPr fontId="6"/>
  </si>
  <si>
    <t>(</t>
    <phoneticPr fontId="6"/>
  </si>
  <si>
    <t>居宅介護支援</t>
    <rPh sb="0" eb="2">
      <t>キョタク</t>
    </rPh>
    <rPh sb="2" eb="4">
      <t>カイゴ</t>
    </rPh>
    <rPh sb="4" eb="6">
      <t>シエン</t>
    </rPh>
    <phoneticPr fontId="6"/>
  </si>
  <si>
    <t>）</t>
    <phoneticPr fontId="6"/>
  </si>
  <si>
    <t>令和</t>
    <rPh sb="0" eb="2">
      <t>レイワ</t>
    </rPh>
    <phoneticPr fontId="6"/>
  </si>
  <si>
    <t>)</t>
    <phoneticPr fontId="6"/>
  </si>
  <si>
    <t>年</t>
    <rPh sb="0" eb="1">
      <t>ネン</t>
    </rPh>
    <phoneticPr fontId="6"/>
  </si>
  <si>
    <t>月</t>
    <rPh sb="0" eb="1">
      <t>ゲツ</t>
    </rPh>
    <phoneticPr fontId="6"/>
  </si>
  <si>
    <t>事業所名</t>
    <rPh sb="0" eb="3">
      <t>ジギョウショ</t>
    </rPh>
    <rPh sb="3" eb="4">
      <t>メイ</t>
    </rPh>
    <phoneticPr fontId="6"/>
  </si>
  <si>
    <t>(1)</t>
    <phoneticPr fontId="6"/>
  </si>
  <si>
    <t>暦月</t>
  </si>
  <si>
    <t>(2)</t>
    <phoneticPr fontId="6"/>
  </si>
  <si>
    <t>実績</t>
  </si>
  <si>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6"/>
  </si>
  <si>
    <t>時間/週</t>
    <rPh sb="0" eb="2">
      <t>ジカン</t>
    </rPh>
    <rPh sb="3" eb="4">
      <t>シュウ</t>
    </rPh>
    <phoneticPr fontId="6"/>
  </si>
  <si>
    <t>時間/月</t>
    <rPh sb="0" eb="2">
      <t>ジカン</t>
    </rPh>
    <rPh sb="3" eb="4">
      <t>ツキ</t>
    </rPh>
    <phoneticPr fontId="6"/>
  </si>
  <si>
    <t>(4) 利用者数（新規の場合は推定数）</t>
  </si>
  <si>
    <t>人</t>
    <rPh sb="0" eb="1">
      <t>ニン</t>
    </rPh>
    <phoneticPr fontId="6"/>
  </si>
  <si>
    <t>当月の日数</t>
    <rPh sb="0" eb="2">
      <t>トウゲツ</t>
    </rPh>
    <rPh sb="3" eb="5">
      <t>ニッスウ</t>
    </rPh>
    <phoneticPr fontId="6"/>
  </si>
  <si>
    <t>日</t>
    <rPh sb="0" eb="1">
      <t>ニチ</t>
    </rPh>
    <phoneticPr fontId="6"/>
  </si>
  <si>
    <t>No</t>
    <phoneticPr fontId="6"/>
  </si>
  <si>
    <t>(5) 
職種</t>
    <phoneticPr fontId="2"/>
  </si>
  <si>
    <t>(6)
勤務
形態</t>
    <phoneticPr fontId="2"/>
  </si>
  <si>
    <t>(7)
資格</t>
    <rPh sb="4" eb="6">
      <t>シカク</t>
    </rPh>
    <phoneticPr fontId="6"/>
  </si>
  <si>
    <t>(8) 氏　名</t>
    <phoneticPr fontId="2"/>
  </si>
  <si>
    <t>(9)</t>
    <phoneticPr fontId="6"/>
  </si>
  <si>
    <r>
      <t xml:space="preserve">(11)
</t>
    </r>
    <r>
      <rPr>
        <sz val="11"/>
        <rFont val="HGSｺﾞｼｯｸM"/>
        <family val="3"/>
        <charset val="128"/>
      </rPr>
      <t>週平均
勤務時間数</t>
    </r>
    <rPh sb="6" eb="8">
      <t>ヘイキン</t>
    </rPh>
    <rPh sb="9" eb="11">
      <t>キンム</t>
    </rPh>
    <rPh sb="11" eb="13">
      <t>ジカン</t>
    </rPh>
    <rPh sb="13" eb="14">
      <t>スウ</t>
    </rPh>
    <phoneticPr fontId="2"/>
  </si>
  <si>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2"/>
  </si>
  <si>
    <t>1週目</t>
    <rPh sb="1" eb="2">
      <t>シュウ</t>
    </rPh>
    <rPh sb="2" eb="3">
      <t>メ</t>
    </rPh>
    <phoneticPr fontId="6"/>
  </si>
  <si>
    <t>2週目</t>
    <rPh sb="1" eb="2">
      <t>シュウ</t>
    </rPh>
    <rPh sb="2" eb="3">
      <t>メ</t>
    </rPh>
    <phoneticPr fontId="6"/>
  </si>
  <si>
    <t>3週目</t>
    <rPh sb="1" eb="2">
      <t>シュウ</t>
    </rPh>
    <rPh sb="2" eb="3">
      <t>メ</t>
    </rPh>
    <phoneticPr fontId="6"/>
  </si>
  <si>
    <t>4週目</t>
    <rPh sb="1" eb="2">
      <t>シュウ</t>
    </rPh>
    <rPh sb="2" eb="3">
      <t>メ</t>
    </rPh>
    <phoneticPr fontId="6"/>
  </si>
  <si>
    <t>5週目</t>
    <rPh sb="1" eb="2">
      <t>シュウ</t>
    </rPh>
    <rPh sb="2" eb="3">
      <t>メ</t>
    </rPh>
    <phoneticPr fontId="6"/>
  </si>
  <si>
    <t>管理者</t>
    <rPh sb="0" eb="3">
      <t>カンリシャ</t>
    </rPh>
    <phoneticPr fontId="6"/>
  </si>
  <si>
    <t>A</t>
  </si>
  <si>
    <t>主任介護支援専門員</t>
    <rPh sb="0" eb="2">
      <t>シュニン</t>
    </rPh>
    <rPh sb="2" eb="4">
      <t>カイゴ</t>
    </rPh>
    <rPh sb="4" eb="6">
      <t>シエン</t>
    </rPh>
    <rPh sb="6" eb="9">
      <t>センモンイン</t>
    </rPh>
    <phoneticPr fontId="6"/>
  </si>
  <si>
    <t>(13)【任意入力】人員基準の確認（介護支援専門員（居宅介護支援））</t>
    <rPh sb="5" eb="7">
      <t>ニンイ</t>
    </rPh>
    <rPh sb="7" eb="9">
      <t>ニュウリョク</t>
    </rPh>
    <rPh sb="10" eb="12">
      <t>ジンイン</t>
    </rPh>
    <rPh sb="12" eb="14">
      <t>キジュン</t>
    </rPh>
    <rPh sb="15" eb="17">
      <t>カクニン</t>
    </rPh>
    <rPh sb="18" eb="20">
      <t>カイゴ</t>
    </rPh>
    <rPh sb="20" eb="22">
      <t>シエン</t>
    </rPh>
    <rPh sb="22" eb="25">
      <t>センモンイン</t>
    </rPh>
    <rPh sb="26" eb="28">
      <t>キョタク</t>
    </rPh>
    <rPh sb="28" eb="30">
      <t>カイゴ</t>
    </rPh>
    <rPh sb="30" eb="32">
      <t>シエン</t>
    </rPh>
    <phoneticPr fontId="6"/>
  </si>
  <si>
    <t>（勤務形態の記号）</t>
    <rPh sb="1" eb="3">
      <t>キンム</t>
    </rPh>
    <rPh sb="3" eb="5">
      <t>ケイタイ</t>
    </rPh>
    <rPh sb="6" eb="8">
      <t>キゴウ</t>
    </rPh>
    <phoneticPr fontId="6"/>
  </si>
  <si>
    <t>勤務形態</t>
    <rPh sb="0" eb="2">
      <t>キンム</t>
    </rPh>
    <rPh sb="2" eb="4">
      <t>ケイタイ</t>
    </rPh>
    <phoneticPr fontId="6"/>
  </si>
  <si>
    <t>勤務時間数合計</t>
    <rPh sb="0" eb="2">
      <t>キンム</t>
    </rPh>
    <rPh sb="2" eb="5">
      <t>ジカンスウ</t>
    </rPh>
    <rPh sb="5" eb="7">
      <t>ゴウケイ</t>
    </rPh>
    <phoneticPr fontId="6"/>
  </si>
  <si>
    <t>常勤換算の対象時間数</t>
    <rPh sb="0" eb="2">
      <t>ジョウキン</t>
    </rPh>
    <rPh sb="2" eb="4">
      <t>カンサン</t>
    </rPh>
    <rPh sb="5" eb="7">
      <t>タイショウ</t>
    </rPh>
    <rPh sb="7" eb="9">
      <t>ジカン</t>
    </rPh>
    <rPh sb="9" eb="10">
      <t>スウ</t>
    </rPh>
    <phoneticPr fontId="6"/>
  </si>
  <si>
    <t>常勤換算方法対象外の</t>
    <rPh sb="0" eb="2">
      <t>ジョウキン</t>
    </rPh>
    <rPh sb="2" eb="4">
      <t>カンサン</t>
    </rPh>
    <rPh sb="4" eb="6">
      <t>ホウホウ</t>
    </rPh>
    <rPh sb="6" eb="9">
      <t>タイショウガイ</t>
    </rPh>
    <phoneticPr fontId="6"/>
  </si>
  <si>
    <t>記号</t>
    <rPh sb="0" eb="2">
      <t>キゴウ</t>
    </rPh>
    <phoneticPr fontId="6"/>
  </si>
  <si>
    <t>区分</t>
    <rPh sb="0" eb="2">
      <t>クブン</t>
    </rPh>
    <phoneticPr fontId="6"/>
  </si>
  <si>
    <t>当月合計</t>
    <rPh sb="0" eb="2">
      <t>トウゲツ</t>
    </rPh>
    <rPh sb="2" eb="4">
      <t>ゴウケイ</t>
    </rPh>
    <phoneticPr fontId="6"/>
  </si>
  <si>
    <t>週平均</t>
    <rPh sb="0" eb="3">
      <t>シュウヘイキン</t>
    </rPh>
    <phoneticPr fontId="6"/>
  </si>
  <si>
    <t>常勤の従業者の人数</t>
    <rPh sb="0" eb="2">
      <t>ジョウキン</t>
    </rPh>
    <rPh sb="3" eb="6">
      <t>ジュウギョウシャ</t>
    </rPh>
    <rPh sb="7" eb="9">
      <t>ニンズウ</t>
    </rPh>
    <phoneticPr fontId="6"/>
  </si>
  <si>
    <t>A</t>
    <phoneticPr fontId="6"/>
  </si>
  <si>
    <t>常勤で専従</t>
    <rPh sb="0" eb="2">
      <t>ジョウキン</t>
    </rPh>
    <rPh sb="3" eb="5">
      <t>センジュウ</t>
    </rPh>
    <phoneticPr fontId="6"/>
  </si>
  <si>
    <t>B</t>
    <phoneticPr fontId="6"/>
  </si>
  <si>
    <t>常勤で兼務</t>
    <rPh sb="0" eb="2">
      <t>ジョウキン</t>
    </rPh>
    <rPh sb="3" eb="5">
      <t>ケンム</t>
    </rPh>
    <phoneticPr fontId="6"/>
  </si>
  <si>
    <t>C</t>
    <phoneticPr fontId="6"/>
  </si>
  <si>
    <t>非常勤で専従</t>
    <rPh sb="0" eb="3">
      <t>ヒジョウキン</t>
    </rPh>
    <rPh sb="4" eb="6">
      <t>センジュウ</t>
    </rPh>
    <phoneticPr fontId="6"/>
  </si>
  <si>
    <t>-</t>
    <phoneticPr fontId="6"/>
  </si>
  <si>
    <t>D</t>
    <phoneticPr fontId="6"/>
  </si>
  <si>
    <t>非常勤で兼務</t>
    <rPh sb="0" eb="3">
      <t>ヒジョウキン</t>
    </rPh>
    <rPh sb="4" eb="6">
      <t>ケンム</t>
    </rPh>
    <phoneticPr fontId="6"/>
  </si>
  <si>
    <t>合計</t>
    <rPh sb="0" eb="2">
      <t>ゴウケイ</t>
    </rPh>
    <phoneticPr fontId="6"/>
  </si>
  <si>
    <t>■ 常勤換算方法による人数</t>
    <rPh sb="2" eb="4">
      <t>ジョウキン</t>
    </rPh>
    <rPh sb="4" eb="6">
      <t>カンサン</t>
    </rPh>
    <rPh sb="6" eb="8">
      <t>ホウホウ</t>
    </rPh>
    <rPh sb="11" eb="13">
      <t>ニンズウ</t>
    </rPh>
    <phoneticPr fontId="6"/>
  </si>
  <si>
    <t>基準：</t>
    <rPh sb="0" eb="2">
      <t>キジュン</t>
    </rPh>
    <phoneticPr fontId="6"/>
  </si>
  <si>
    <t>週</t>
  </si>
  <si>
    <t>常勤換算の</t>
    <rPh sb="0" eb="2">
      <t>ジョウキン</t>
    </rPh>
    <rPh sb="2" eb="4">
      <t>カンサン</t>
    </rPh>
    <phoneticPr fontId="6"/>
  </si>
  <si>
    <t>常勤の従業者が</t>
    <rPh sb="0" eb="2">
      <t>ジョウキン</t>
    </rPh>
    <rPh sb="3" eb="6">
      <t>ジュウギョウシャ</t>
    </rPh>
    <phoneticPr fontId="6"/>
  </si>
  <si>
    <t>常勤換算後の人数</t>
    <rPh sb="0" eb="2">
      <t>ジョウキン</t>
    </rPh>
    <rPh sb="2" eb="4">
      <t>カンサン</t>
    </rPh>
    <rPh sb="4" eb="5">
      <t>ゴ</t>
    </rPh>
    <rPh sb="6" eb="8">
      <t>ニンズウ</t>
    </rPh>
    <phoneticPr fontId="6"/>
  </si>
  <si>
    <t>÷</t>
    <phoneticPr fontId="6"/>
  </si>
  <si>
    <t>＝</t>
    <phoneticPr fontId="6"/>
  </si>
  <si>
    <t>（小数点第2位以下切り捨て）</t>
    <rPh sb="1" eb="4">
      <t>ショウスウテン</t>
    </rPh>
    <rPh sb="4" eb="5">
      <t>ダイ</t>
    </rPh>
    <rPh sb="6" eb="7">
      <t>イ</t>
    </rPh>
    <rPh sb="7" eb="9">
      <t>イカ</t>
    </rPh>
    <rPh sb="9" eb="10">
      <t>キ</t>
    </rPh>
    <rPh sb="11" eb="12">
      <t>ス</t>
    </rPh>
    <phoneticPr fontId="6"/>
  </si>
  <si>
    <t>■ 介護支援専門員の常勤換算方法による人数</t>
    <rPh sb="2" eb="4">
      <t>カイゴ</t>
    </rPh>
    <rPh sb="4" eb="6">
      <t>シエン</t>
    </rPh>
    <rPh sb="6" eb="9">
      <t>センモンイン</t>
    </rPh>
    <rPh sb="10" eb="12">
      <t>ジョウキン</t>
    </rPh>
    <rPh sb="12" eb="14">
      <t>カンサン</t>
    </rPh>
    <rPh sb="14" eb="16">
      <t>ホウホウ</t>
    </rPh>
    <rPh sb="19" eb="21">
      <t>ニンズウ</t>
    </rPh>
    <phoneticPr fontId="6"/>
  </si>
  <si>
    <t>常勤の従業者の人数</t>
  </si>
  <si>
    <t>常勤換算方法による人数</t>
    <rPh sb="0" eb="2">
      <t>ジョウキン</t>
    </rPh>
    <rPh sb="2" eb="4">
      <t>カンサン</t>
    </rPh>
    <rPh sb="4" eb="6">
      <t>ホウホウ</t>
    </rPh>
    <rPh sb="9" eb="11">
      <t>ニンズウ</t>
    </rPh>
    <phoneticPr fontId="6"/>
  </si>
  <si>
    <t>＋</t>
    <phoneticPr fontId="6"/>
  </si>
  <si>
    <t>≪提出不要≫</t>
    <rPh sb="1" eb="3">
      <t>テイシュツ</t>
    </rPh>
    <rPh sb="3" eb="5">
      <t>フヨウ</t>
    </rPh>
    <phoneticPr fontId="6"/>
  </si>
  <si>
    <t>従業者の勤務の体制及び勤務形態一覧表　記入方法　（居宅介護支援）</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キョタク</t>
    </rPh>
    <rPh sb="27" eb="29">
      <t>カイゴ</t>
    </rPh>
    <rPh sb="29" eb="31">
      <t>シエン</t>
    </rPh>
    <phoneticPr fontId="2"/>
  </si>
  <si>
    <t>・・・直接入力する必要がある箇所です。</t>
    <rPh sb="3" eb="5">
      <t>チョクセツ</t>
    </rPh>
    <rPh sb="5" eb="7">
      <t>ニュウリョク</t>
    </rPh>
    <rPh sb="9" eb="11">
      <t>ヒツヨウ</t>
    </rPh>
    <rPh sb="14" eb="16">
      <t>カショ</t>
    </rPh>
    <phoneticPr fontId="6"/>
  </si>
  <si>
    <t>下記の記入方法に従って、入力してください。</t>
    <rPh sb="0" eb="2">
      <t>カキ</t>
    </rPh>
    <rPh sb="3" eb="5">
      <t>キニュウ</t>
    </rPh>
    <rPh sb="5" eb="7">
      <t>ホウホウ</t>
    </rPh>
    <rPh sb="8" eb="9">
      <t>シタガ</t>
    </rPh>
    <rPh sb="12" eb="14">
      <t>ニュウリョク</t>
    </rPh>
    <phoneticPr fontId="6"/>
  </si>
  <si>
    <t>・・・プルダウンから選択して入力する必要がある箇所です。</t>
    <rPh sb="10" eb="12">
      <t>センタク</t>
    </rPh>
    <rPh sb="14" eb="16">
      <t>ニュウリョク</t>
    </rPh>
    <rPh sb="18" eb="20">
      <t>ヒツヨウ</t>
    </rPh>
    <rPh sb="23" eb="25">
      <t>カショ</t>
    </rPh>
    <phoneticPr fontId="6"/>
  </si>
  <si>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6"/>
  </si>
  <si>
    <t>　(1) 「歴月」を選択してください。</t>
    <rPh sb="6" eb="8">
      <t>レキゲツ</t>
    </rPh>
    <phoneticPr fontId="6"/>
  </si>
  <si>
    <t>　(2) 「実績」を選択してください。</t>
    <rPh sb="6" eb="8">
      <t>ジッセキ</t>
    </rPh>
    <rPh sb="10" eb="12">
      <t>センタク</t>
    </rPh>
    <phoneticPr fontId="6"/>
  </si>
  <si>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6"/>
  </si>
  <si>
    <t>　(4) 利用者の数（新規・再開の場合は推定数）を入力してください。</t>
    <rPh sb="5" eb="8">
      <t>リヨウシャ</t>
    </rPh>
    <rPh sb="9" eb="10">
      <t>カズ</t>
    </rPh>
    <rPh sb="11" eb="13">
      <t>シンキ</t>
    </rPh>
    <rPh sb="14" eb="16">
      <t>サイカイ</t>
    </rPh>
    <rPh sb="17" eb="19">
      <t>バアイ</t>
    </rPh>
    <rPh sb="20" eb="23">
      <t>スイテイスウ</t>
    </rPh>
    <rPh sb="25" eb="27">
      <t>ニュウリョク</t>
    </rPh>
    <phoneticPr fontId="6"/>
  </si>
  <si>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rPh sb="45" eb="47">
      <t>チョクセツ</t>
    </rPh>
    <rPh sb="47" eb="49">
      <t>ニュウリョク</t>
    </rPh>
    <rPh sb="50" eb="52">
      <t>カノウ</t>
    </rPh>
    <phoneticPr fontId="6"/>
  </si>
  <si>
    <t xml:space="preserve"> 　　 記入の順序は、職種ごとにまとめてください。</t>
    <rPh sb="4" eb="6">
      <t>キニュウ</t>
    </rPh>
    <rPh sb="7" eb="9">
      <t>ジュンジョ</t>
    </rPh>
    <rPh sb="11" eb="13">
      <t>ショクシュ</t>
    </rPh>
    <phoneticPr fontId="6"/>
  </si>
  <si>
    <t>職種名</t>
    <rPh sb="0" eb="2">
      <t>ショクシュ</t>
    </rPh>
    <rPh sb="2" eb="3">
      <t>メイ</t>
    </rPh>
    <phoneticPr fontId="6"/>
  </si>
  <si>
    <t>介護支援専門員</t>
    <rPh sb="0" eb="2">
      <t>カイゴ</t>
    </rPh>
    <rPh sb="2" eb="4">
      <t>シエン</t>
    </rPh>
    <rPh sb="4" eb="7">
      <t>センモンイン</t>
    </rPh>
    <phoneticPr fontId="6"/>
  </si>
  <si>
    <t>介護予防支援担当職員</t>
    <rPh sb="0" eb="2">
      <t>カイゴ</t>
    </rPh>
    <rPh sb="2" eb="4">
      <t>ヨボウ</t>
    </rPh>
    <rPh sb="4" eb="6">
      <t>シエン</t>
    </rPh>
    <rPh sb="6" eb="8">
      <t>タントウ</t>
    </rPh>
    <rPh sb="8" eb="10">
      <t>ショクイン</t>
    </rPh>
    <phoneticPr fontId="6"/>
  </si>
  <si>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</si>
  <si>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6"/>
  </si>
  <si>
    <t>（注）常勤・非常勤の区分について</t>
    <rPh sb="1" eb="2">
      <t>チュウ</t>
    </rPh>
    <rPh sb="3" eb="5">
      <t>ジョウキン</t>
    </rPh>
    <rPh sb="6" eb="9">
      <t>ヒジョウキン</t>
    </rPh>
    <rPh sb="10" eb="12">
      <t>クブン</t>
    </rPh>
    <phoneticPr fontId="6"/>
  </si>
  <si>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6"/>
  </si>
  <si>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6"/>
  </si>
  <si>
    <t>　　　兼務の区分について</t>
    <phoneticPr fontId="6"/>
  </si>
  <si>
    <t>　　　 従業者が複数の職種に従事している場合のことをいいます。</t>
    <phoneticPr fontId="6"/>
  </si>
  <si>
    <t>　    （従業者が複数の職務を行っていない場合は事業所が予防サービスの提供を行っていても兼務の扱いにはなりません。）</t>
    <phoneticPr fontId="6"/>
  </si>
  <si>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6"/>
  </si>
  <si>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6"/>
  </si>
  <si>
    <t>　(8) 従業者の氏名を記入してください。</t>
    <rPh sb="5" eb="8">
      <t>ジュウギョウシャ</t>
    </rPh>
    <rPh sb="9" eb="11">
      <t>シメイ</t>
    </rPh>
    <rPh sb="12" eb="14">
      <t>キニュウ</t>
    </rPh>
    <phoneticPr fontId="6"/>
  </si>
  <si>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6"/>
  </si>
  <si>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6"/>
  </si>
  <si>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6"/>
  </si>
  <si>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6"/>
  </si>
  <si>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6"/>
  </si>
  <si>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6"/>
  </si>
  <si>
    <t>　　　 その他、特記事項欄としてもご活用ください。</t>
    <rPh sb="6" eb="7">
      <t>タ</t>
    </rPh>
    <rPh sb="8" eb="10">
      <t>トッキ</t>
    </rPh>
    <rPh sb="10" eb="12">
      <t>ジコウ</t>
    </rPh>
    <rPh sb="12" eb="13">
      <t>ラン</t>
    </rPh>
    <rPh sb="18" eb="20">
      <t>カツヨウ</t>
    </rPh>
    <phoneticPr fontId="2"/>
  </si>
  <si>
    <t>　(13)【任意入力】 常勤換算による配置が求められる職種について、各欄に該当する数字を入力し、常勤換算後の人数を算出してください。</t>
    <rPh sb="6" eb="8">
      <t>ニンイ</t>
    </rPh>
    <rPh sb="8" eb="10">
      <t>ニュウリョク</t>
    </rPh>
    <rPh sb="12" eb="14">
      <t>ジョウキン</t>
    </rPh>
    <rPh sb="14" eb="16">
      <t>カンサン</t>
    </rPh>
    <rPh sb="19" eb="21">
      <t>ハイチ</t>
    </rPh>
    <rPh sb="22" eb="23">
      <t>モト</t>
    </rPh>
    <rPh sb="27" eb="29">
      <t>ショクシュ</t>
    </rPh>
    <rPh sb="34" eb="35">
      <t>カク</t>
    </rPh>
    <rPh sb="35" eb="36">
      <t>ラン</t>
    </rPh>
    <rPh sb="37" eb="39">
      <t>ガイトウ</t>
    </rPh>
    <rPh sb="41" eb="43">
      <t>スウジ</t>
    </rPh>
    <rPh sb="44" eb="46">
      <t>ニュウリョク</t>
    </rPh>
    <rPh sb="48" eb="50">
      <t>ジョウキン</t>
    </rPh>
    <rPh sb="50" eb="52">
      <t>カンサン</t>
    </rPh>
    <rPh sb="52" eb="53">
      <t>ゴ</t>
    </rPh>
    <rPh sb="54" eb="56">
      <t>ニンズウ</t>
    </rPh>
    <rPh sb="57" eb="59">
      <t>サンシュツ</t>
    </rPh>
    <phoneticPr fontId="6"/>
  </si>
  <si>
    <t>　　　　○ 常勤換算方法とは、非常勤の従業者について「事業所の従業者の勤務延時間数を当該事業所において常勤の従業者が勤務すべき時間数で除することにより、</t>
    <phoneticPr fontId="6"/>
  </si>
  <si>
    <t>　　　　　常勤の従業者の員数に換算する方法」であるため、常勤の従業者については常勤換算方法によらず、実人数で計算する。</t>
    <phoneticPr fontId="6"/>
  </si>
  <si>
    <r>
      <t>　　　　　したがって、勤務形態「</t>
    </r>
    <r>
      <rPr>
        <sz val="11"/>
        <color rgb="FF000000"/>
        <rFont val="Calibri"/>
        <family val="2"/>
      </rPr>
      <t>A</t>
    </r>
    <r>
      <rPr>
        <sz val="11"/>
        <color rgb="FF000000"/>
        <rFont val="ＭＳ Ｐゴシック"/>
        <family val="3"/>
        <charset val="128"/>
        <scheme val="minor"/>
      </rPr>
      <t>：常勤で専従」及び「</t>
    </r>
    <r>
      <rPr>
        <sz val="11"/>
        <color rgb="FF000000"/>
        <rFont val="Calibri"/>
        <family val="2"/>
      </rPr>
      <t>B</t>
    </r>
    <r>
      <rPr>
        <sz val="11"/>
        <color rgb="FF000000"/>
        <rFont val="ＭＳ Ｐゴシック"/>
        <family val="3"/>
        <charset val="128"/>
        <scheme val="minor"/>
      </rPr>
      <t>：常勤で兼務」については、実態に応じて「常勤換算の対象時間数」及び「常勤換算方法対象外の常勤の従業者の人数」を確認し、</t>
    </r>
    <phoneticPr fontId="6"/>
  </si>
  <si>
    <t>　　　　　手入力すること。</t>
    <phoneticPr fontId="6"/>
  </si>
  <si>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6"/>
  </si>
  <si>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6"/>
  </si>
  <si>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6"/>
  </si>
  <si>
    <t>○○○○</t>
    <phoneticPr fontId="6"/>
  </si>
  <si>
    <t>厚労　太郎</t>
    <rPh sb="0" eb="2">
      <t>コウロウ</t>
    </rPh>
    <rPh sb="3" eb="5">
      <t>タロウ</t>
    </rPh>
    <phoneticPr fontId="6"/>
  </si>
  <si>
    <t>○○　A郞</t>
    <rPh sb="4" eb="5">
      <t>ロウ</t>
    </rPh>
    <phoneticPr fontId="6"/>
  </si>
  <si>
    <t>○○　B子</t>
    <rPh sb="4" eb="5">
      <t>コ</t>
    </rPh>
    <phoneticPr fontId="6"/>
  </si>
  <si>
    <t>○○　C子</t>
    <rPh sb="4" eb="5">
      <t>コ</t>
    </rPh>
    <phoneticPr fontId="6"/>
  </si>
  <si>
    <t>C</t>
  </si>
  <si>
    <t>○○　D子</t>
    <rPh sb="4" eb="5">
      <t>コ</t>
    </rPh>
    <phoneticPr fontId="6"/>
  </si>
  <si>
    <t>≪提出不要≫</t>
    <phoneticPr fontId="6"/>
  </si>
  <si>
    <t>１．サービス種別</t>
    <rPh sb="6" eb="8">
      <t>シュベツ</t>
    </rPh>
    <phoneticPr fontId="6"/>
  </si>
  <si>
    <t>サービス種別名</t>
    <rPh sb="4" eb="6">
      <t>シュベツ</t>
    </rPh>
    <rPh sb="6" eb="7">
      <t>メイ</t>
    </rPh>
    <phoneticPr fontId="6"/>
  </si>
  <si>
    <t>介護予防支援</t>
    <rPh sb="0" eb="2">
      <t>カイゴ</t>
    </rPh>
    <rPh sb="2" eb="4">
      <t>ヨボウ</t>
    </rPh>
    <rPh sb="4" eb="6">
      <t>シエン</t>
    </rPh>
    <phoneticPr fontId="6"/>
  </si>
  <si>
    <t>２．職種名・資格名称</t>
    <rPh sb="2" eb="4">
      <t>ショクシュ</t>
    </rPh>
    <rPh sb="4" eb="5">
      <t>メイ</t>
    </rPh>
    <rPh sb="6" eb="8">
      <t>シカク</t>
    </rPh>
    <rPh sb="8" eb="10">
      <t>メイショウ</t>
    </rPh>
    <phoneticPr fontId="6"/>
  </si>
  <si>
    <t>ー</t>
    <phoneticPr fontId="6"/>
  </si>
  <si>
    <t>資格</t>
    <rPh sb="0" eb="2">
      <t>シカク</t>
    </rPh>
    <phoneticPr fontId="6"/>
  </si>
  <si>
    <t>ー</t>
  </si>
  <si>
    <t>※ただし、令和9年3月31日までの間は、令和3年3月31日時点で主任介護支援専門員でない者が管理者である事業所については、当該管理者が管理者である限り、要件の適用が猶予されます。</t>
    <phoneticPr fontId="2"/>
  </si>
  <si>
    <t>管理者が他の職務を兼ねることができるのは、①当該事業所の介護支援専門員としての職務に従事する場合、または、②同一の事業者によって設置された他の事業所、施設等の管理者又は従業者としての職務に従事する場合であって、当該他の事業所、施設等の管理者又は従業者としての職務に従事する時間帯も、当該事業所の利用者へのサービス提供の場面等で生じる事象を適時かつ適切に把握できる場合です。
※いずれの場合も管理者としての業務に支障がないことが前提です。</t>
    <phoneticPr fontId="2"/>
  </si>
  <si>
    <t>　介護支援専門員１人当たりの標準担当件数は４４件です。（介護予防支援１／３で換算）
※ケアプランデータ連携システムを活用し、かつ、事務職員を配置している場合は、介護支援専門員１人当たりの標準担当件数は４９件となります。</t>
    <rPh sb="38" eb="40">
      <t>カンサン</t>
    </rPh>
    <phoneticPr fontId="2"/>
  </si>
  <si>
    <t>　前６月間に事業所において作成された居宅サービス計画の総数のうちに訪問介護、通所介護、福祉用具貸与及び地域密着型通所介護（以下「訪問介護等」という。）がそれぞれ位置付けられた居宅サービス計画の数が占める割合、前６月間に事業所において作成された居宅サービス計画に位置付けられた訪問介護等ごとの回数のうちに同一の事業者によって提供されたものが占める割合（上位３位まで）等につき十分説明を行い、理解を得るよう努めている。</t>
    <rPh sb="186" eb="188">
      <t>ジュウブン</t>
    </rPh>
    <rPh sb="194" eb="196">
      <t>リカイ</t>
    </rPh>
    <rPh sb="197" eb="198">
      <t>エ</t>
    </rPh>
    <rPh sb="201" eb="202">
      <t>ツト</t>
    </rPh>
    <phoneticPr fontId="2"/>
  </si>
  <si>
    <t xml:space="preserve">  指定居宅介護支援の提供の開始に際し、あらかじめ、利用者又はその家族に対し、指定居宅介護支援事業者と入院先医療期間との早期からの連携を促進する観点から、利用者が病院又は診療所に入院する必要が生じた場合には、担当の介護支援専門員の氏名及び連絡先を当該病院又は診療所に伝えるよう事前に協力を求めている。
（例：介護支援専門員の連絡先等を介護保険被保険者証や健康保険被保険者証、お薬手帳等と合わせて保管するよう依頼している。）</t>
    <rPh sb="151" eb="152">
      <t>レイ</t>
    </rPh>
    <phoneticPr fontId="2"/>
  </si>
  <si>
    <t>　要介護認定の更新の申請が、遅くとも当該利用者が受けている要介護認定の有効期間の満了日の３０日前には行われるよう、必要な援助を行っている。</t>
    <phoneticPr fontId="2"/>
  </si>
  <si>
    <t>　当該利用者又は他の利用者等の生命又は身体を保護するため緊急やむを得ない場合を除き、身体的拘束その他利用者の行動を制限する行為（身体的拘束等）を行っていない。</t>
    <phoneticPr fontId="2"/>
  </si>
  <si>
    <t>　身体的拘束等を行う場合には、その態様及び時間、その際の利用者の心身の状況並びに緊急やむを得ない理由を記録している。</t>
    <phoneticPr fontId="2"/>
  </si>
  <si>
    <t>問18</t>
    <phoneticPr fontId="2"/>
  </si>
  <si>
    <t>問19</t>
    <rPh sb="0" eb="1">
      <t>ト</t>
    </rPh>
    <phoneticPr fontId="2"/>
  </si>
  <si>
    <t>問37</t>
    <rPh sb="0" eb="1">
      <t>トイ</t>
    </rPh>
    <phoneticPr fontId="2"/>
  </si>
  <si>
    <t>　居宅サービス計画は全表（第１～第３表及び第６表、第７表）を作成している。</t>
    <rPh sb="13" eb="14">
      <t>ダイ</t>
    </rPh>
    <rPh sb="16" eb="17">
      <t>ダイ</t>
    </rPh>
    <rPh sb="21" eb="22">
      <t>ダイ</t>
    </rPh>
    <rPh sb="23" eb="24">
      <t>ヒョウ</t>
    </rPh>
    <rPh sb="25" eb="26">
      <t>ダイ</t>
    </rPh>
    <phoneticPr fontId="2"/>
  </si>
  <si>
    <t>　少なくとも１月に１回、利用者の居宅を訪問し、利用者に面接している。</t>
    <phoneticPr fontId="2"/>
  </si>
  <si>
    <t>　面接は、利用者の居宅を訪問することによって行うこと。ただし、次のいずれにも該当する場合であって、少なくとも２月に１回、利用者の居宅を訪問し、利用者に面接するときは、利用者の居宅を訪問しない月においては、テレビ電話装置等を活用して、利用者に面接している。</t>
    <phoneticPr fontId="2"/>
  </si>
  <si>
    <t>　テレビ電話装置等を活用して面接を行うことについて、文書により利用者の同意を得ている。</t>
    <phoneticPr fontId="2"/>
  </si>
  <si>
    <t>　サービス担当者会議等において、次に掲げる事項について主治の医師、担当者その他の関係者の合意を得ている。</t>
    <phoneticPr fontId="2"/>
  </si>
  <si>
    <t>　利用者の心身の状況が安定している。</t>
    <phoneticPr fontId="2"/>
  </si>
  <si>
    <t>　利用者がテレビ電話装置等を活用して意思疎通を行うことができる。</t>
    <phoneticPr fontId="2"/>
  </si>
  <si>
    <t>　介護支援専門員が、テレビ電話装置等を活用したモニタリングでは把握できない情報について、担当者から提供を受けている。</t>
    <phoneticPr fontId="2"/>
  </si>
  <si>
    <t>　重要事項を事業所のウェブサイトに掲載している。
　※ウェブサイトとは、法人のホームページ等又は介護サービス情報公表システムのことをいう。
　※令和７年度より義務化</t>
    <phoneticPr fontId="2"/>
  </si>
  <si>
    <t>45件未満　（i）</t>
    <phoneticPr fontId="2"/>
  </si>
  <si>
    <t>45件以上60件未満　（ii）
※45件以上60件未満の部分のみ適用。45件未満の部分は(Ⅰ)を適用。</t>
    <rPh sb="2" eb="3">
      <t>ケン</t>
    </rPh>
    <rPh sb="3" eb="5">
      <t>イジョウ</t>
    </rPh>
    <rPh sb="28" eb="30">
      <t>ブブン</t>
    </rPh>
    <rPh sb="41" eb="43">
      <t>ブブン</t>
    </rPh>
    <phoneticPr fontId="2"/>
  </si>
  <si>
    <t>60件以上　（iii）
※60件以上の部分のみ適用。45件未満の部分は(Ⅰ)、45件以上60件未満の部分は(Ⅱ)を適用。</t>
    <rPh sb="19" eb="21">
      <t>ブブン</t>
    </rPh>
    <rPh sb="32" eb="34">
      <t>ブブン</t>
    </rPh>
    <rPh sb="41" eb="42">
      <t>ケン</t>
    </rPh>
    <rPh sb="42" eb="44">
      <t>イジョウ</t>
    </rPh>
    <rPh sb="47" eb="49">
      <t>ミマン</t>
    </rPh>
    <rPh sb="50" eb="52">
      <t>ブブン</t>
    </rPh>
    <phoneticPr fontId="2"/>
  </si>
  <si>
    <t>居宅介護支援費（Ⅱ）ケアプランデータ連携システムの活用及び事務職員の配置を行っている事業者）は、上記の方法で取扱件数を算出し、次表に基づき算定している。　</t>
    <phoneticPr fontId="2"/>
  </si>
  <si>
    <t>（１）　初回加算</t>
    <phoneticPr fontId="2"/>
  </si>
  <si>
    <t>（２）　特定事業所加算　（Ⅰ）</t>
    <phoneticPr fontId="2"/>
  </si>
  <si>
    <t>（３）　特定事業所加算　（Ⅱ）　　　　　　　　　　　　　　　　　　　　　　　　　　　　　　　　　　</t>
    <phoneticPr fontId="2"/>
  </si>
  <si>
    <t>（４）　特定事業所加算　（Ⅲ）　　　　　　　　　　　　　　　　　　　　　　　　　　　　　　　　　　</t>
    <phoneticPr fontId="2"/>
  </si>
  <si>
    <t>（５）　特定事業所加算　（Ａ）　　　　　　　　　　　　　　　　　　　　　　　　　　　　　　　　　　</t>
    <phoneticPr fontId="2"/>
  </si>
  <si>
    <t>（６）　特定事業所医療介護連携加算　　　　　　　　　　　　　　　　　　　　　　　　　　　　　　　　　</t>
    <rPh sb="9" eb="11">
      <t>イリョウ</t>
    </rPh>
    <rPh sb="11" eb="13">
      <t>カイゴ</t>
    </rPh>
    <rPh sb="13" eb="15">
      <t>レンケイ</t>
    </rPh>
    <phoneticPr fontId="2"/>
  </si>
  <si>
    <t>　対応の当番者を事前に定めておく等、２４時間連絡体制を確保し、かつ、必要に応じて利用者等の相談に対応する体制を確保している（営業日以外も連絡体制を確保している）。</t>
    <phoneticPr fontId="2"/>
  </si>
  <si>
    <t>　家族に対する介護等を日常的に行っている児童、障害者、生活困窮者、難病患者等、介護保険以外の制度や当該制度の対象者への支援に関する事例検討会、研修等に参加している。</t>
    <phoneticPr fontId="2"/>
  </si>
  <si>
    <t>問３</t>
    <phoneticPr fontId="2"/>
  </si>
  <si>
    <t>　対応の当番者を事前に定めておく等、２４時間連絡体制を確保し、かつ、必要に応じて利用者等の相談に対応する体制を確保している（営業日以外も連絡体制を確保している）。</t>
    <rPh sb="62" eb="65">
      <t>エイギョウビ</t>
    </rPh>
    <rPh sb="65" eb="67">
      <t>イガイ</t>
    </rPh>
    <rPh sb="68" eb="70">
      <t>レンラク</t>
    </rPh>
    <rPh sb="70" eb="72">
      <t>タイセイ</t>
    </rPh>
    <rPh sb="73" eb="75">
      <t>カクホ</t>
    </rPh>
    <phoneticPr fontId="2"/>
  </si>
  <si>
    <t>　前々年度の３月から前年度の２月までの間において退院・退所加算(Ⅰ)イ、(Ⅰ)ロ、(Ⅱ)イ、(Ⅱ)ロ又は(Ⅲ)の算定に係る病院、診療所、地域密着型介護老人福祉施設又は介護保険施設との連携の回数（情報提供をカンファレンス又はカンファレンス以外の方法で受けている等）の合計が３５回以上である。</t>
    <phoneticPr fontId="2"/>
  </si>
  <si>
    <t>　利用者が病院又は診療所において医師又は歯科医師の診察を受けるときに介護支援専門員が同席し、医師又は歯科医師等に対して当該利用者の心身の状況や生活環境等の当該利用者に係る必要な情報の提供を行うとともに、医師又は歯科医師等から当該利用者に関する必要な情報の提供を受けた上で、居宅サービス計画に記録した場合に算定している。</t>
    <rPh sb="5" eb="7">
      <t>ビョウイン</t>
    </rPh>
    <rPh sb="7" eb="8">
      <t>マタ</t>
    </rPh>
    <rPh sb="9" eb="12">
      <t>シンリョウジョ</t>
    </rPh>
    <rPh sb="16" eb="18">
      <t>イシ</t>
    </rPh>
    <rPh sb="18" eb="19">
      <t>マタ</t>
    </rPh>
    <rPh sb="20" eb="22">
      <t>シカ</t>
    </rPh>
    <rPh sb="22" eb="24">
      <t>イシ</t>
    </rPh>
    <rPh sb="25" eb="27">
      <t>シンサツ</t>
    </rPh>
    <rPh sb="28" eb="29">
      <t>ウ</t>
    </rPh>
    <rPh sb="34" eb="41">
      <t>カイゴシエンセンモンイン</t>
    </rPh>
    <rPh sb="42" eb="44">
      <t>ドウセキ</t>
    </rPh>
    <rPh sb="46" eb="48">
      <t>イシ</t>
    </rPh>
    <rPh sb="56" eb="57">
      <t>タイ</t>
    </rPh>
    <rPh sb="59" eb="61">
      <t>トウガイ</t>
    </rPh>
    <rPh sb="61" eb="64">
      <t>リヨウシャ</t>
    </rPh>
    <rPh sb="65" eb="67">
      <t>シンシン</t>
    </rPh>
    <rPh sb="68" eb="70">
      <t>ジョウキョウ</t>
    </rPh>
    <rPh sb="71" eb="73">
      <t>セイカツ</t>
    </rPh>
    <rPh sb="73" eb="75">
      <t>カンキョウ</t>
    </rPh>
    <rPh sb="75" eb="76">
      <t>トウ</t>
    </rPh>
    <rPh sb="77" eb="79">
      <t>トウガイ</t>
    </rPh>
    <rPh sb="79" eb="82">
      <t>リヨウシャ</t>
    </rPh>
    <rPh sb="83" eb="84">
      <t>カカ</t>
    </rPh>
    <rPh sb="85" eb="87">
      <t>ヒツヨウ</t>
    </rPh>
    <rPh sb="88" eb="90">
      <t>ジョウホウ</t>
    </rPh>
    <rPh sb="91" eb="93">
      <t>テイキョウ</t>
    </rPh>
    <rPh sb="94" eb="95">
      <t>オコナ</t>
    </rPh>
    <rPh sb="101" eb="103">
      <t>イシ</t>
    </rPh>
    <rPh sb="103" eb="104">
      <t>マタ</t>
    </rPh>
    <rPh sb="105" eb="107">
      <t>シカ</t>
    </rPh>
    <rPh sb="107" eb="109">
      <t>イシ</t>
    </rPh>
    <rPh sb="109" eb="110">
      <t>トウ</t>
    </rPh>
    <rPh sb="112" eb="114">
      <t>トウガイ</t>
    </rPh>
    <rPh sb="114" eb="117">
      <t>リヨウシャ</t>
    </rPh>
    <rPh sb="118" eb="119">
      <t>カン</t>
    </rPh>
    <rPh sb="121" eb="123">
      <t>ヒツヨウ</t>
    </rPh>
    <rPh sb="124" eb="126">
      <t>ジョウホウ</t>
    </rPh>
    <rPh sb="127" eb="129">
      <t>テイキョウ</t>
    </rPh>
    <rPh sb="130" eb="131">
      <t>ウ</t>
    </rPh>
    <rPh sb="133" eb="134">
      <t>ウエ</t>
    </rPh>
    <rPh sb="136" eb="138">
      <t>キョタク</t>
    </rPh>
    <rPh sb="142" eb="144">
      <t>ケイカク</t>
    </rPh>
    <rPh sb="145" eb="147">
      <t>キロク</t>
    </rPh>
    <rPh sb="149" eb="151">
      <t>バアイ</t>
    </rPh>
    <rPh sb="152" eb="154">
      <t>サンテイ</t>
    </rPh>
    <phoneticPr fontId="2"/>
  </si>
  <si>
    <t>　利用者が医師又は歯科医師の診察を受けるときに介護支援専門員が同席するにあたっては、利用者の同意を得た上で、医師又は歯科医師等と連携を行っている。</t>
    <rPh sb="7" eb="8">
      <t>マタ</t>
    </rPh>
    <rPh sb="9" eb="11">
      <t>シカ</t>
    </rPh>
    <rPh sb="11" eb="13">
      <t>イシ</t>
    </rPh>
    <rPh sb="56" eb="57">
      <t>マタ</t>
    </rPh>
    <rPh sb="58" eb="60">
      <t>シカ</t>
    </rPh>
    <rPh sb="60" eb="62">
      <t>イシ</t>
    </rPh>
    <phoneticPr fontId="2"/>
  </si>
  <si>
    <t>　在宅で死亡した利用者に対して、その死亡日及び死亡日前１４日以内に２日以上、当該利用者又はその家族の同意を得て、当該利用者の居宅を訪問し、当該利用者の心身の状況等を記録し、主治の医師及び居宅サービス計画に位置付けた居宅サービス事業者に提供した場合に、算定している。</t>
    <rPh sb="38" eb="40">
      <t>トウガイ</t>
    </rPh>
    <rPh sb="40" eb="43">
      <t>リヨウシャ</t>
    </rPh>
    <rPh sb="43" eb="44">
      <t>マタ</t>
    </rPh>
    <rPh sb="47" eb="49">
      <t>カゾク</t>
    </rPh>
    <rPh sb="50" eb="52">
      <t>ドウイ</t>
    </rPh>
    <rPh sb="53" eb="54">
      <t>エ</t>
    </rPh>
    <rPh sb="56" eb="58">
      <t>トウガイ</t>
    </rPh>
    <rPh sb="58" eb="61">
      <t>リヨウシャ</t>
    </rPh>
    <rPh sb="62" eb="64">
      <t>キョタク</t>
    </rPh>
    <rPh sb="65" eb="67">
      <t>ホウモン</t>
    </rPh>
    <phoneticPr fontId="2"/>
  </si>
  <si>
    <t>　ターミナルケアマネジメントを受けることに同意した利用者について、２４時間連絡できる体制を確保しており、かつ、必要に応じて指定居宅介護支援を行うことができる体制を整備している。</t>
    <phoneticPr fontId="2"/>
  </si>
  <si>
    <t>　算定要件を満たす事業所が複数ある場合には、当該利用者が死亡日又はそれに最も近い日に利用した指定居宅サービスを位置づけた居宅サービス計画を作成した事業所が加算を算定することとしている。</t>
    <rPh sb="11" eb="12">
      <t>ショ</t>
    </rPh>
    <rPh sb="75" eb="76">
      <t>ショ</t>
    </rPh>
    <phoneticPr fontId="2"/>
  </si>
  <si>
    <t>　特別地域居宅介護支援加算対象地域を除く中山間地域等（特定農山村地域、過疎地域等）に所在する事業所である。
※県内の該当地域は、山北町（三保、共和、清水を除く）、湯河原町、南足柄市（旧北足柄村＝内山、矢倉沢）、大井町（旧相和村＝赤田、高尾、柳、篠窪、山田）、松田町（旧寄村、旧松田町＝松田町全域）、相模原市緑区（旧津久井町（鳥屋、青根を除く）、旧藤野町（牧野を除く）、真鶴町です。</t>
    <rPh sb="1" eb="3">
      <t>トクベツ</t>
    </rPh>
    <rPh sb="3" eb="5">
      <t>チイキ</t>
    </rPh>
    <rPh sb="5" eb="7">
      <t>キョタク</t>
    </rPh>
    <rPh sb="7" eb="9">
      <t>カイゴ</t>
    </rPh>
    <rPh sb="9" eb="11">
      <t>シエン</t>
    </rPh>
    <rPh sb="11" eb="13">
      <t>カサン</t>
    </rPh>
    <rPh sb="13" eb="15">
      <t>タイショウ</t>
    </rPh>
    <rPh sb="15" eb="17">
      <t>チイキ</t>
    </rPh>
    <rPh sb="18" eb="19">
      <t>ノゾ</t>
    </rPh>
    <rPh sb="20" eb="21">
      <t>チュウ</t>
    </rPh>
    <rPh sb="21" eb="23">
      <t>サンカン</t>
    </rPh>
    <rPh sb="23" eb="25">
      <t>チイキ</t>
    </rPh>
    <rPh sb="25" eb="26">
      <t>トウ</t>
    </rPh>
    <rPh sb="27" eb="29">
      <t>トクテイ</t>
    </rPh>
    <rPh sb="29" eb="32">
      <t>ノウサンソン</t>
    </rPh>
    <rPh sb="32" eb="34">
      <t>チイキ</t>
    </rPh>
    <rPh sb="35" eb="37">
      <t>カソ</t>
    </rPh>
    <rPh sb="37" eb="39">
      <t>チイキ</t>
    </rPh>
    <rPh sb="39" eb="40">
      <t>ナド</t>
    </rPh>
    <rPh sb="42" eb="44">
      <t>ショザイ</t>
    </rPh>
    <rPh sb="46" eb="49">
      <t>ジギョウショ</t>
    </rPh>
    <rPh sb="55" eb="57">
      <t>ケンナイ</t>
    </rPh>
    <rPh sb="58" eb="62">
      <t>ガイトウチイキ</t>
    </rPh>
    <rPh sb="125" eb="127">
      <t>ヤマダ</t>
    </rPh>
    <rPh sb="184" eb="187">
      <t>マナヅルマチ</t>
    </rPh>
    <phoneticPr fontId="2"/>
  </si>
  <si>
    <t>（２）　高齢者虐待防止措置未実施減算</t>
    <phoneticPr fontId="2"/>
  </si>
  <si>
    <t>（４）　同一建物減算</t>
    <rPh sb="4" eb="6">
      <t>ドウイツ</t>
    </rPh>
    <rPh sb="6" eb="8">
      <t>タテモノ</t>
    </rPh>
    <rPh sb="8" eb="10">
      <t>ゲンサン</t>
    </rPh>
    <phoneticPr fontId="2"/>
  </si>
  <si>
    <t>（５）　特定事業所集中減算</t>
    <phoneticPr fontId="2"/>
  </si>
  <si>
    <t>　１月当たりの利用者について、同一の建物に２０人以上居住する建物（同一敷地内建物等を除く。）に居住する利用者はいない。</t>
    <phoneticPr fontId="2"/>
  </si>
  <si>
    <t>　■介護支援専門員の員数</t>
    <phoneticPr fontId="2"/>
  </si>
  <si>
    <t>B</t>
  </si>
  <si>
    <t>（綾瀬市に所在する事業所用）</t>
    <rPh sb="1" eb="3">
      <t>アヤセ</t>
    </rPh>
    <rPh sb="3" eb="4">
      <t>シ</t>
    </rPh>
    <rPh sb="5" eb="7">
      <t>ショザイ</t>
    </rPh>
    <rPh sb="9" eb="12">
      <t>ジギョウショ</t>
    </rPh>
    <rPh sb="12" eb="13">
      <t>ヨウ</t>
    </rPh>
    <phoneticPr fontId="29"/>
  </si>
  <si>
    <t>居宅介護支援における特定事業所加算に係る基準の遵守状況に関する記録</t>
    <phoneticPr fontId="31"/>
  </si>
  <si>
    <r>
      <rPr>
        <sz val="11"/>
        <rFont val="ＭＳ Ｐゴシック"/>
        <family val="3"/>
      </rPr>
      <t>　</t>
    </r>
    <r>
      <rPr>
        <u/>
        <sz val="11"/>
        <rFont val="ＭＳ Ｐゴシック"/>
        <family val="3"/>
      </rPr>
      <t xml:space="preserve">  </t>
    </r>
    <r>
      <rPr>
        <b/>
        <u/>
        <sz val="11"/>
        <rFont val="ＭＳ Ｐゴシック"/>
        <family val="3"/>
      </rPr>
      <t>令和  　年　　月　サービス提供分</t>
    </r>
    <rPh sb="3" eb="5">
      <t>レイワ</t>
    </rPh>
    <rPh sb="11" eb="12">
      <t>ガツ</t>
    </rPh>
    <phoneticPr fontId="29"/>
  </si>
  <si>
    <t>事業所名</t>
  </si>
  <si>
    <t>事業所番号</t>
    <rPh sb="0" eb="3">
      <t>ジギョウショ</t>
    </rPh>
    <rPh sb="3" eb="5">
      <t>バンゴウ</t>
    </rPh>
    <phoneticPr fontId="31"/>
  </si>
  <si>
    <t>作成者</t>
    <rPh sb="0" eb="3">
      <t>サクセイシャ</t>
    </rPh>
    <phoneticPr fontId="29"/>
  </si>
  <si>
    <t>職名</t>
    <rPh sb="0" eb="2">
      <t>ショクメイ</t>
    </rPh>
    <phoneticPr fontId="29"/>
  </si>
  <si>
    <t>氏名</t>
    <rPh sb="0" eb="2">
      <t>シメイ</t>
    </rPh>
    <phoneticPr fontId="29"/>
  </si>
  <si>
    <t>作成日</t>
    <rPh sb="0" eb="3">
      <t>サクセイビ</t>
    </rPh>
    <phoneticPr fontId="29"/>
  </si>
  <si>
    <t>※各項目に内容を記入し、該当する選択肢の□に　☑　をしてください。PCで入力する場合、薄い色付き部分のセルに入力すると自動計算された数字が濃い色のセルに反映されます。</t>
    <rPh sb="1" eb="2">
      <t>カク</t>
    </rPh>
    <rPh sb="2" eb="4">
      <t>コウモク</t>
    </rPh>
    <rPh sb="5" eb="7">
      <t>ナイヨウ</t>
    </rPh>
    <rPh sb="8" eb="10">
      <t>キニュウ</t>
    </rPh>
    <rPh sb="12" eb="14">
      <t>ガイトウ</t>
    </rPh>
    <rPh sb="36" eb="38">
      <t>ニュウリョク</t>
    </rPh>
    <rPh sb="40" eb="42">
      <t>バアイ</t>
    </rPh>
    <rPh sb="43" eb="44">
      <t>ウス</t>
    </rPh>
    <rPh sb="45" eb="46">
      <t>イロ</t>
    </rPh>
    <rPh sb="46" eb="47">
      <t>ツ</t>
    </rPh>
    <rPh sb="48" eb="50">
      <t>ブブン</t>
    </rPh>
    <rPh sb="54" eb="56">
      <t>ニュウリョク</t>
    </rPh>
    <rPh sb="59" eb="61">
      <t>ジドウ</t>
    </rPh>
    <rPh sb="61" eb="63">
      <t>ケイサン</t>
    </rPh>
    <rPh sb="66" eb="68">
      <t>スウジ</t>
    </rPh>
    <rPh sb="69" eb="70">
      <t>コ</t>
    </rPh>
    <rPh sb="71" eb="72">
      <t>イロ</t>
    </rPh>
    <rPh sb="76" eb="78">
      <t>ハンエイ</t>
    </rPh>
    <phoneticPr fontId="31"/>
  </si>
  <si>
    <t>１　主任介護支援専門員の状況　※２人目は加算（Ⅰ）を算定している事業者のみ記入</t>
    <rPh sb="17" eb="18">
      <t>ヒト</t>
    </rPh>
    <rPh sb="18" eb="19">
      <t>メ</t>
    </rPh>
    <rPh sb="20" eb="22">
      <t>カサン</t>
    </rPh>
    <rPh sb="26" eb="28">
      <t>サンテイ</t>
    </rPh>
    <rPh sb="32" eb="34">
      <t>ジギョウ</t>
    </rPh>
    <rPh sb="34" eb="35">
      <t>シャ</t>
    </rPh>
    <rPh sb="37" eb="39">
      <t>キニュウ</t>
    </rPh>
    <phoneticPr fontId="29"/>
  </si>
  <si>
    <t>①　主任介護支援専門員研修</t>
    <phoneticPr fontId="31"/>
  </si>
  <si>
    <t>１　修了　　　　２　未修了</t>
    <phoneticPr fontId="31"/>
  </si>
  <si>
    <t>氏名：</t>
    <rPh sb="0" eb="2">
      <t>シメイ</t>
    </rPh>
    <phoneticPr fontId="29"/>
  </si>
  <si>
    <t>　修了年月日：</t>
    <phoneticPr fontId="31"/>
  </si>
  <si>
    <t>　　　　　年　　月　　日</t>
    <rPh sb="5" eb="6">
      <t>ネン</t>
    </rPh>
    <rPh sb="8" eb="9">
      <t>ガツ</t>
    </rPh>
    <rPh sb="11" eb="12">
      <t>ニチ</t>
    </rPh>
    <phoneticPr fontId="31"/>
  </si>
  <si>
    <t>　研修機関名：</t>
    <phoneticPr fontId="31"/>
  </si>
  <si>
    <t>②　主任介護支援専門員研修</t>
    <phoneticPr fontId="31"/>
  </si>
  <si>
    <t>２　介護支援専門員の状況　※１で記載した主任介護支援専門員を除く。</t>
    <rPh sb="16" eb="18">
      <t>キサイ</t>
    </rPh>
    <rPh sb="20" eb="22">
      <t>シュニン</t>
    </rPh>
    <rPh sb="22" eb="24">
      <t>カイゴ</t>
    </rPh>
    <rPh sb="24" eb="26">
      <t>シエン</t>
    </rPh>
    <rPh sb="26" eb="29">
      <t>センモンイン</t>
    </rPh>
    <rPh sb="30" eb="31">
      <t>ノゾ</t>
    </rPh>
    <phoneticPr fontId="31"/>
  </si>
  <si>
    <t>介護支援
専門員数</t>
    <phoneticPr fontId="31"/>
  </si>
  <si>
    <t>常勤</t>
    <phoneticPr fontId="31"/>
  </si>
  <si>
    <t>専従</t>
    <phoneticPr fontId="31"/>
  </si>
  <si>
    <t>非常勤</t>
    <phoneticPr fontId="31"/>
  </si>
  <si>
    <t>合計</t>
    <rPh sb="0" eb="2">
      <t>ゴウケイ</t>
    </rPh>
    <phoneticPr fontId="31"/>
  </si>
  <si>
    <t>兼務</t>
    <phoneticPr fontId="31"/>
  </si>
  <si>
    <t>※　本報告書については、介護支援専門員の名簿（介護支援専門員の登録番号を記載したもの）の
　　添付は必要ありません。</t>
    <phoneticPr fontId="31"/>
  </si>
  <si>
    <t>３　利用者の状況</t>
    <phoneticPr fontId="29"/>
  </si>
  <si>
    <t>＜令和　　年　　月の状況＞</t>
    <rPh sb="1" eb="3">
      <t>レイワ</t>
    </rPh>
    <rPh sb="5" eb="6">
      <t>ネン</t>
    </rPh>
    <phoneticPr fontId="31"/>
  </si>
  <si>
    <r>
      <t>（A）</t>
    </r>
    <r>
      <rPr>
        <sz val="11"/>
        <color indexed="8"/>
        <rFont val="ＭＳ Ｐゴシック"/>
        <family val="3"/>
      </rPr>
      <t>利用者数</t>
    </r>
    <phoneticPr fontId="31"/>
  </si>
  <si>
    <t>（B）介護支援
専門員数
（常勤換算）</t>
    <phoneticPr fontId="31"/>
  </si>
  <si>
    <r>
      <rPr>
        <sz val="10"/>
        <color indexed="8"/>
        <rFont val="ＭＳ Ｐゴシック"/>
        <family val="3"/>
      </rPr>
      <t>１人あたり利用者数</t>
    </r>
    <r>
      <rPr>
        <sz val="11"/>
        <color indexed="8"/>
        <rFont val="ＭＳ Ｐゴシック"/>
        <family val="3"/>
      </rPr>
      <t xml:space="preserve">
</t>
    </r>
    <r>
      <rPr>
        <sz val="10"/>
        <color indexed="8"/>
        <rFont val="ＭＳ Ｐゴシック"/>
        <family val="3"/>
      </rPr>
      <t>（Ａ）÷（Ｂ）</t>
    </r>
    <phoneticPr fontId="31"/>
  </si>
  <si>
    <t>介護予防支援の受託の有無</t>
  </si>
  <si>
    <t>有　　　・　　　無</t>
  </si>
  <si>
    <t>＜前３月の利用者数＞　※加算（Ⅰ）を算定している事業者のみ記入</t>
    <phoneticPr fontId="31"/>
  </si>
  <si>
    <t>要介護１</t>
    <phoneticPr fontId="31"/>
  </si>
  <si>
    <t>要介護２</t>
    <phoneticPr fontId="31"/>
  </si>
  <si>
    <t>要介護３</t>
    <phoneticPr fontId="31"/>
  </si>
  <si>
    <t>要介護４</t>
    <phoneticPr fontId="31"/>
  </si>
  <si>
    <t>要介護５</t>
    <phoneticPr fontId="31"/>
  </si>
  <si>
    <t>利用者数
（合計）</t>
    <rPh sb="0" eb="2">
      <t>リヨウ</t>
    </rPh>
    <rPh sb="6" eb="8">
      <t>ゴウケイ</t>
    </rPh>
    <phoneticPr fontId="31"/>
  </si>
  <si>
    <t>要介護３～</t>
    <phoneticPr fontId="31"/>
  </si>
  <si>
    <t>(人)</t>
    <phoneticPr fontId="31"/>
  </si>
  <si>
    <t>５の割合(%)</t>
    <phoneticPr fontId="31"/>
  </si>
  <si>
    <t>　月</t>
    <phoneticPr fontId="29"/>
  </si>
  <si>
    <t>前３月の平均割合</t>
    <phoneticPr fontId="29"/>
  </si>
  <si>
    <r>
      <t>※　地域包括支援センターから支援困難な利用者として紹介を受けた利用者の人数については、
　　</t>
    </r>
    <r>
      <rPr>
        <sz val="11"/>
        <color indexed="8"/>
        <rFont val="ＭＳ Ｐゴシック"/>
        <family val="3"/>
      </rPr>
      <t xml:space="preserve"> </t>
    </r>
    <r>
      <rPr>
        <sz val="11"/>
        <color theme="1"/>
        <rFont val="ＭＳ Ｐゴシック"/>
        <family val="3"/>
        <charset val="128"/>
        <scheme val="minor"/>
      </rPr>
      <t>内数として（　　）書きで付記すること。</t>
    </r>
    <r>
      <rPr>
        <b/>
        <sz val="11"/>
        <color indexed="10"/>
        <rFont val="ＭＳ Ｐゴシック"/>
        <family val="3"/>
      </rPr>
      <t>←この場合はPC入力及び自動計算できません。</t>
    </r>
    <rPh sb="69" eb="71">
      <t>バアイ</t>
    </rPh>
    <rPh sb="74" eb="76">
      <t>ニュウリョク</t>
    </rPh>
    <rPh sb="76" eb="77">
      <t>オヨ</t>
    </rPh>
    <rPh sb="78" eb="80">
      <t>ジドウ</t>
    </rPh>
    <rPh sb="80" eb="82">
      <t>ケイサン</t>
    </rPh>
    <phoneticPr fontId="31"/>
  </si>
  <si>
    <t>４　その他</t>
    <phoneticPr fontId="29"/>
  </si>
  <si>
    <t>①利用者に関する情報又はサービス提供に当たっての留意事項に係る伝達等を目的とした会議を概ね週１回以上開催している。
　※　「有」の場合には、開催記録を添付すること。</t>
    <phoneticPr fontId="31"/>
  </si>
  <si>
    <t>　　　　　　　 有　　・　 　無</t>
    <phoneticPr fontId="31"/>
  </si>
  <si>
    <t>開催年月日</t>
    <rPh sb="0" eb="2">
      <t>カイサイ</t>
    </rPh>
    <rPh sb="2" eb="5">
      <t>ネンガッピ</t>
    </rPh>
    <phoneticPr fontId="31"/>
  </si>
  <si>
    <t>令和　　年　　月　　日</t>
    <rPh sb="0" eb="2">
      <t>レイワ</t>
    </rPh>
    <rPh sb="4" eb="5">
      <t>ネン</t>
    </rPh>
    <rPh sb="7" eb="8">
      <t>ガツ</t>
    </rPh>
    <rPh sb="10" eb="11">
      <t>ニチ</t>
    </rPh>
    <phoneticPr fontId="31"/>
  </si>
  <si>
    <t>②２４時間連絡できる体制を確保し、かつ、必要に応じて利用者等の相談に対応する体制を確保している。</t>
  </si>
  <si>
    <t>　　 　　　　　有　　・  　　無</t>
    <phoneticPr fontId="31"/>
  </si>
  <si>
    <t>具体的な方法</t>
    <rPh sb="0" eb="3">
      <t>グタイテキ</t>
    </rPh>
    <rPh sb="4" eb="6">
      <t>ホウホウ</t>
    </rPh>
    <phoneticPr fontId="31"/>
  </si>
  <si>
    <r>
      <t>③計画に基づき研修を実施した。　</t>
    </r>
    <r>
      <rPr>
        <sz val="11"/>
        <color theme="1"/>
        <rFont val="ＭＳ Ｐゴシック"/>
        <family val="3"/>
        <charset val="128"/>
        <scheme val="minor"/>
      </rPr>
      <t xml:space="preserve">
※「有」の場合には、研修の実施計画及び実施状況を示した書面を
　　添付すること。</t>
    </r>
    <phoneticPr fontId="31"/>
  </si>
  <si>
    <t>有　　・　　無</t>
  </si>
  <si>
    <t>④地域包括支援センター等との連携について</t>
    <phoneticPr fontId="31"/>
  </si>
  <si>
    <t>　ア（地域包括支援センターから支援困難な利用者の紹介があった場合）</t>
  </si>
  <si>
    <t>有　　・ 　　無</t>
    <phoneticPr fontId="31"/>
  </si>
  <si>
    <r>
      <t>　　　当該利用者に居宅介護支援の提供を</t>
    </r>
    <r>
      <rPr>
        <sz val="11"/>
        <rFont val="ＭＳ Ｐゴシック"/>
        <family val="3"/>
      </rPr>
      <t>開始</t>
    </r>
    <r>
      <rPr>
        <sz val="11"/>
        <color theme="1"/>
        <rFont val="ＭＳ Ｐゴシック"/>
        <family val="3"/>
        <charset val="128"/>
        <scheme val="minor"/>
      </rPr>
      <t>した。</t>
    </r>
    <rPh sb="19" eb="21">
      <t>カイシ</t>
    </rPh>
    <phoneticPr fontId="31"/>
  </si>
  <si>
    <t>　開始件数</t>
    <phoneticPr fontId="31"/>
  </si>
  <si>
    <t>件</t>
    <rPh sb="0" eb="1">
      <t>ケン</t>
    </rPh>
    <phoneticPr fontId="31"/>
  </si>
  <si>
    <t>　イ　地域包括支援センターから支援困難な利用者の紹介があった
　　　場合には、引き受けられる体制を整えている。</t>
    <phoneticPr fontId="31"/>
  </si>
  <si>
    <t>有　　・　 　無</t>
    <rPh sb="0" eb="1">
      <t>ユウ</t>
    </rPh>
    <rPh sb="7" eb="8">
      <t>ム</t>
    </rPh>
    <phoneticPr fontId="31"/>
  </si>
  <si>
    <t>具体的な体制</t>
    <phoneticPr fontId="31"/>
  </si>
  <si>
    <r>
      <t>　ウ</t>
    </r>
    <r>
      <rPr>
        <sz val="10"/>
        <color indexed="8"/>
        <rFont val="ＭＳ Ｐゴシック"/>
        <family val="3"/>
      </rPr>
      <t>（地域包括支援センター等が開催する事例検討会等がある場合）</t>
    </r>
    <phoneticPr fontId="31"/>
  </si>
  <si>
    <t xml:space="preserve"> 有　　・　 　無</t>
    <phoneticPr fontId="31"/>
  </si>
  <si>
    <t>　　　当該事例検討会に参加した。</t>
    <phoneticPr fontId="31"/>
  </si>
  <si>
    <t>参加年月日</t>
    <rPh sb="0" eb="2">
      <t>サンカ</t>
    </rPh>
    <rPh sb="2" eb="5">
      <t>ネンガッピ</t>
    </rPh>
    <phoneticPr fontId="31"/>
  </si>
  <si>
    <t>⑤他の居宅介護支援事業所との連携について
　</t>
    <rPh sb="1" eb="2">
      <t>タ</t>
    </rPh>
    <rPh sb="3" eb="5">
      <t>キョタク</t>
    </rPh>
    <rPh sb="5" eb="7">
      <t>カイゴ</t>
    </rPh>
    <rPh sb="7" eb="9">
      <t>シエン</t>
    </rPh>
    <rPh sb="9" eb="12">
      <t>ジギョウショ</t>
    </rPh>
    <rPh sb="14" eb="16">
      <t>レンケイ</t>
    </rPh>
    <phoneticPr fontId="29"/>
  </si>
  <si>
    <t>　ア　他の法人が運営する居宅介護支援事業所と共同で事例検
　　　討会、研修会等 の開催を実施している。</t>
    <rPh sb="3" eb="4">
      <t>タ</t>
    </rPh>
    <rPh sb="5" eb="7">
      <t>ホウジン</t>
    </rPh>
    <rPh sb="8" eb="10">
      <t>ウンエイ</t>
    </rPh>
    <rPh sb="12" eb="14">
      <t>キョタク</t>
    </rPh>
    <rPh sb="14" eb="16">
      <t>カイゴ</t>
    </rPh>
    <rPh sb="16" eb="18">
      <t>シエン</t>
    </rPh>
    <rPh sb="18" eb="21">
      <t>ジギョウショ</t>
    </rPh>
    <rPh sb="22" eb="24">
      <t>キョウドウ</t>
    </rPh>
    <rPh sb="25" eb="27">
      <t>ジレイ</t>
    </rPh>
    <rPh sb="27" eb="28">
      <t>ケン</t>
    </rPh>
    <rPh sb="32" eb="33">
      <t>ウ</t>
    </rPh>
    <rPh sb="33" eb="34">
      <t>カイ</t>
    </rPh>
    <rPh sb="35" eb="38">
      <t>ケンシュウカイ</t>
    </rPh>
    <rPh sb="38" eb="39">
      <t>トウ</t>
    </rPh>
    <rPh sb="41" eb="43">
      <t>カイサイ</t>
    </rPh>
    <rPh sb="44" eb="46">
      <t>ジッシ</t>
    </rPh>
    <phoneticPr fontId="29"/>
  </si>
  <si>
    <t>有　　・　　無</t>
    <rPh sb="0" eb="1">
      <t>ア</t>
    </rPh>
    <rPh sb="6" eb="7">
      <t>ナ</t>
    </rPh>
    <phoneticPr fontId="29"/>
  </si>
  <si>
    <t>　イ　当該事例検討会等の開催年月日</t>
    <rPh sb="3" eb="5">
      <t>トウガイ</t>
    </rPh>
    <rPh sb="5" eb="7">
      <t>ジレイ</t>
    </rPh>
    <rPh sb="7" eb="10">
      <t>ケントウカイ</t>
    </rPh>
    <rPh sb="10" eb="11">
      <t>トウ</t>
    </rPh>
    <rPh sb="12" eb="14">
      <t>カイサイ</t>
    </rPh>
    <rPh sb="14" eb="17">
      <t>ネンガッピ</t>
    </rPh>
    <phoneticPr fontId="29"/>
  </si>
  <si>
    <t>⑥多様化・複雑化する課題に対応するために、家族に対する介護等を日常的に行っている児童（※１）、障害者、生活困窮者、難病患者等、介護保険以外の制度や当該制度の対象者への支援に関する事例検討会、研修等（※２）に参加した。</t>
    <phoneticPr fontId="29"/>
  </si>
  <si>
    <t>※１　ヤングケアラーのこと</t>
    <phoneticPr fontId="31"/>
  </si>
  <si>
    <t>※２　対象となる事例検討会、研修等については、例示するもののほか、仕事と介護の両立支援制度や生活保護制度等も考えられるが、利用者に対するケアマネジメントを行う上で必要な知識・技術を修得するためのものであれば差し支えない。</t>
    <rPh sb="3" eb="5">
      <t>タイショウ</t>
    </rPh>
    <rPh sb="8" eb="10">
      <t>ジレイ</t>
    </rPh>
    <rPh sb="10" eb="13">
      <t>ケントウカイ</t>
    </rPh>
    <rPh sb="14" eb="16">
      <t>ケンシュウ</t>
    </rPh>
    <rPh sb="16" eb="17">
      <t>トウ</t>
    </rPh>
    <rPh sb="23" eb="25">
      <t>レイジ</t>
    </rPh>
    <rPh sb="33" eb="35">
      <t>シゴト</t>
    </rPh>
    <rPh sb="36" eb="38">
      <t>カイゴ</t>
    </rPh>
    <rPh sb="39" eb="41">
      <t>リョウリツ</t>
    </rPh>
    <rPh sb="41" eb="43">
      <t>シエン</t>
    </rPh>
    <rPh sb="43" eb="45">
      <t>セイド</t>
    </rPh>
    <rPh sb="46" eb="48">
      <t>セイカツ</t>
    </rPh>
    <rPh sb="48" eb="50">
      <t>ホゴ</t>
    </rPh>
    <rPh sb="50" eb="52">
      <t>セイド</t>
    </rPh>
    <rPh sb="52" eb="53">
      <t>トウ</t>
    </rPh>
    <rPh sb="54" eb="55">
      <t>カンガ</t>
    </rPh>
    <rPh sb="61" eb="64">
      <t>リヨウシャ</t>
    </rPh>
    <rPh sb="65" eb="66">
      <t>タイ</t>
    </rPh>
    <rPh sb="77" eb="78">
      <t>オコナ</t>
    </rPh>
    <rPh sb="79" eb="80">
      <t>ウエ</t>
    </rPh>
    <rPh sb="81" eb="83">
      <t>ヒツヨウ</t>
    </rPh>
    <rPh sb="84" eb="86">
      <t>チシキ</t>
    </rPh>
    <rPh sb="87" eb="89">
      <t>ギジュツ</t>
    </rPh>
    <rPh sb="90" eb="92">
      <t>シュウトク</t>
    </rPh>
    <rPh sb="103" eb="104">
      <t>サ</t>
    </rPh>
    <rPh sb="105" eb="106">
      <t>ツカ</t>
    </rPh>
    <phoneticPr fontId="29"/>
  </si>
  <si>
    <t>⑦減算の適用について</t>
    <phoneticPr fontId="29"/>
  </si>
  <si>
    <t>　ア 運営基準減算が適用されている。</t>
    <phoneticPr fontId="31"/>
  </si>
  <si>
    <t>　イ　特定事業所集中減算が適用されている。</t>
    <phoneticPr fontId="31"/>
  </si>
  <si>
    <t>　　※ 特定事業所集中減算の適用状況に係る報告書により確認</t>
    <rPh sb="4" eb="6">
      <t>トクテイ</t>
    </rPh>
    <rPh sb="6" eb="9">
      <t>ジギョウショ</t>
    </rPh>
    <rPh sb="9" eb="11">
      <t>シュウチュウ</t>
    </rPh>
    <rPh sb="11" eb="13">
      <t>ゲンサン</t>
    </rPh>
    <rPh sb="14" eb="16">
      <t>テキヨウ</t>
    </rPh>
    <rPh sb="16" eb="18">
      <t>ジョウキョウ</t>
    </rPh>
    <rPh sb="19" eb="20">
      <t>カカ</t>
    </rPh>
    <rPh sb="21" eb="24">
      <t>ホウコクショ</t>
    </rPh>
    <rPh sb="27" eb="29">
      <t>カクニン</t>
    </rPh>
    <phoneticPr fontId="29"/>
  </si>
  <si>
    <t>　　すること。</t>
    <phoneticPr fontId="29"/>
  </si>
  <si>
    <t>⑧神奈川県に介護支援専門員実務研修実習受入事業所の同意届を提出し、介護支援専門員実務研修の実習受入先となっている。</t>
    <rPh sb="6" eb="8">
      <t>カイゴ</t>
    </rPh>
    <rPh sb="8" eb="10">
      <t>シエン</t>
    </rPh>
    <rPh sb="10" eb="13">
      <t>センモンイン</t>
    </rPh>
    <rPh sb="13" eb="15">
      <t>ジツム</t>
    </rPh>
    <rPh sb="15" eb="17">
      <t>ケンシュウ</t>
    </rPh>
    <rPh sb="17" eb="19">
      <t>ジッシュウ</t>
    </rPh>
    <rPh sb="19" eb="21">
      <t>ウケイレ</t>
    </rPh>
    <rPh sb="21" eb="24">
      <t>ジギョウショ</t>
    </rPh>
    <rPh sb="25" eb="27">
      <t>ドウイ</t>
    </rPh>
    <rPh sb="27" eb="28">
      <t>トドケ</t>
    </rPh>
    <rPh sb="29" eb="31">
      <t>テイシュツ</t>
    </rPh>
    <rPh sb="33" eb="35">
      <t>カイゴ</t>
    </rPh>
    <rPh sb="35" eb="37">
      <t>シエン</t>
    </rPh>
    <rPh sb="37" eb="40">
      <t>センモンイン</t>
    </rPh>
    <rPh sb="40" eb="42">
      <t>ジツム</t>
    </rPh>
    <rPh sb="42" eb="44">
      <t>ケンシュウ</t>
    </rPh>
    <rPh sb="45" eb="47">
      <t>ジッシュウ</t>
    </rPh>
    <rPh sb="47" eb="49">
      <t>ウケイ</t>
    </rPh>
    <rPh sb="49" eb="50">
      <t>サキ</t>
    </rPh>
    <phoneticPr fontId="29"/>
  </si>
  <si>
    <t>⑨必要に応じて、多様な主体により提供される利用者の日常生活全般を支援するサービスが包括的に提供されるような居宅サービス計画を作成している。</t>
    <rPh sb="1" eb="3">
      <t>ヒツヨウ</t>
    </rPh>
    <rPh sb="4" eb="5">
      <t>オウ</t>
    </rPh>
    <rPh sb="8" eb="10">
      <t>タヨウ</t>
    </rPh>
    <rPh sb="11" eb="13">
      <t>シュタイ</t>
    </rPh>
    <rPh sb="16" eb="18">
      <t>テイキョウ</t>
    </rPh>
    <rPh sb="21" eb="24">
      <t>リヨウシャ</t>
    </rPh>
    <rPh sb="25" eb="27">
      <t>ニチジョウ</t>
    </rPh>
    <rPh sb="27" eb="29">
      <t>セイカツ</t>
    </rPh>
    <rPh sb="29" eb="31">
      <t>ゼンパン</t>
    </rPh>
    <rPh sb="32" eb="34">
      <t>シエン</t>
    </rPh>
    <rPh sb="41" eb="44">
      <t>ホウカツテキ</t>
    </rPh>
    <rPh sb="45" eb="47">
      <t>テイキョウ</t>
    </rPh>
    <rPh sb="53" eb="55">
      <t>キョタク</t>
    </rPh>
    <rPh sb="59" eb="61">
      <t>ケイカク</t>
    </rPh>
    <rPh sb="62" eb="64">
      <t>サクセイ</t>
    </rPh>
    <phoneticPr fontId="29"/>
  </si>
  <si>
    <t>５　特定事業所医療介護連携加算について</t>
    <rPh sb="2" eb="4">
      <t>トクテイ</t>
    </rPh>
    <rPh sb="4" eb="7">
      <t>ジギョウショ</t>
    </rPh>
    <rPh sb="7" eb="9">
      <t>イリョウ</t>
    </rPh>
    <rPh sb="9" eb="11">
      <t>カイゴ</t>
    </rPh>
    <rPh sb="11" eb="13">
      <t>レンケイ</t>
    </rPh>
    <rPh sb="13" eb="15">
      <t>カサン</t>
    </rPh>
    <phoneticPr fontId="29"/>
  </si>
  <si>
    <t>①退院・退所加算の算定に係る病院等との連携について</t>
    <rPh sb="1" eb="3">
      <t>タイイン</t>
    </rPh>
    <rPh sb="4" eb="6">
      <t>タイショ</t>
    </rPh>
    <rPh sb="6" eb="8">
      <t>カサン</t>
    </rPh>
    <rPh sb="9" eb="11">
      <t>サンテイ</t>
    </rPh>
    <rPh sb="12" eb="13">
      <t>カカ</t>
    </rPh>
    <rPh sb="14" eb="16">
      <t>ビョウイン</t>
    </rPh>
    <rPh sb="16" eb="17">
      <t>トウ</t>
    </rPh>
    <rPh sb="19" eb="21">
      <t>レンケイ</t>
    </rPh>
    <phoneticPr fontId="31"/>
  </si>
  <si>
    <t>　　退院・退所加算の算定に係る病院等との連携回数について、
　　前々年度の３月から前年度の２月までの間で、３５回以上行っ
　　ている。</t>
    <rPh sb="2" eb="4">
      <t>タイイン</t>
    </rPh>
    <rPh sb="5" eb="7">
      <t>タイショ</t>
    </rPh>
    <rPh sb="7" eb="9">
      <t>カサン</t>
    </rPh>
    <rPh sb="10" eb="12">
      <t>サンテイ</t>
    </rPh>
    <rPh sb="13" eb="14">
      <t>カカ</t>
    </rPh>
    <rPh sb="15" eb="17">
      <t>ビョウイン</t>
    </rPh>
    <rPh sb="17" eb="18">
      <t>トウ</t>
    </rPh>
    <rPh sb="20" eb="22">
      <t>レンケイ</t>
    </rPh>
    <rPh sb="22" eb="24">
      <t>カイスウ</t>
    </rPh>
    <rPh sb="32" eb="34">
      <t>ゼンゼン</t>
    </rPh>
    <rPh sb="34" eb="36">
      <t>ネンド</t>
    </rPh>
    <rPh sb="38" eb="39">
      <t>ガツ</t>
    </rPh>
    <rPh sb="41" eb="44">
      <t>ゼンネンド</t>
    </rPh>
    <rPh sb="46" eb="47">
      <t>ガツ</t>
    </rPh>
    <rPh sb="50" eb="51">
      <t>カン</t>
    </rPh>
    <rPh sb="55" eb="56">
      <t>カイ</t>
    </rPh>
    <rPh sb="56" eb="58">
      <t>イジョウ</t>
    </rPh>
    <rPh sb="58" eb="59">
      <t>オコナ</t>
    </rPh>
    <phoneticPr fontId="29"/>
  </si>
  <si>
    <t>　連携回数</t>
    <rPh sb="1" eb="3">
      <t>レンケイ</t>
    </rPh>
    <rPh sb="3" eb="5">
      <t>カイスウ</t>
    </rPh>
    <phoneticPr fontId="31"/>
  </si>
  <si>
    <t>回　　　</t>
    <rPh sb="0" eb="1">
      <t>カイ</t>
    </rPh>
    <phoneticPr fontId="31"/>
  </si>
  <si>
    <t>②　ターミナルケアマネジメント加算の算定について</t>
    <rPh sb="15" eb="17">
      <t>カサン</t>
    </rPh>
    <rPh sb="18" eb="20">
      <t>サンテイ</t>
    </rPh>
    <phoneticPr fontId="29"/>
  </si>
  <si>
    <t>　　ターミナルケアマネジメント加算の算定について、前々年度の
　　３月から前年度の２月までの間で、５回以上算定している。</t>
    <rPh sb="15" eb="17">
      <t>カサン</t>
    </rPh>
    <rPh sb="18" eb="20">
      <t>サンテイ</t>
    </rPh>
    <rPh sb="25" eb="27">
      <t>ゼンゼン</t>
    </rPh>
    <rPh sb="27" eb="29">
      <t>ネンド</t>
    </rPh>
    <rPh sb="34" eb="35">
      <t>ガツ</t>
    </rPh>
    <rPh sb="37" eb="38">
      <t>ゼン</t>
    </rPh>
    <rPh sb="38" eb="40">
      <t>ネンド</t>
    </rPh>
    <rPh sb="42" eb="43">
      <t>ガツ</t>
    </rPh>
    <rPh sb="46" eb="47">
      <t>カン</t>
    </rPh>
    <rPh sb="50" eb="51">
      <t>カイ</t>
    </rPh>
    <rPh sb="51" eb="53">
      <t>イジョウ</t>
    </rPh>
    <rPh sb="53" eb="55">
      <t>サンテイ</t>
    </rPh>
    <phoneticPr fontId="29"/>
  </si>
  <si>
    <t>　算定回数</t>
    <rPh sb="1" eb="3">
      <t>サンテイ</t>
    </rPh>
    <rPh sb="3" eb="5">
      <t>カイスウ</t>
    </rPh>
    <phoneticPr fontId="31"/>
  </si>
  <si>
    <t>③　特定事業所加算（Ⅰ）、（Ⅱ）又は（Ⅲ）の算定実績について</t>
    <rPh sb="2" eb="4">
      <t>トクテイ</t>
    </rPh>
    <rPh sb="4" eb="7">
      <t>ジギョウショ</t>
    </rPh>
    <rPh sb="7" eb="9">
      <t>カサン</t>
    </rPh>
    <rPh sb="16" eb="17">
      <t>マタ</t>
    </rPh>
    <rPh sb="22" eb="24">
      <t>サンテイ</t>
    </rPh>
    <rPh sb="24" eb="26">
      <t>ジッセキ</t>
    </rPh>
    <phoneticPr fontId="29"/>
  </si>
  <si>
    <t>　　特定事業所医療介護連携加算を算定する月において、特定事業所加算（Ⅰ）、（Ⅱ）又は（Ⅲ）を算定している。</t>
    <rPh sb="2" eb="4">
      <t>トクテイ</t>
    </rPh>
    <rPh sb="4" eb="7">
      <t>ジギョウショ</t>
    </rPh>
    <rPh sb="7" eb="9">
      <t>イリョウ</t>
    </rPh>
    <rPh sb="9" eb="11">
      <t>カイゴ</t>
    </rPh>
    <rPh sb="11" eb="13">
      <t>レンケイ</t>
    </rPh>
    <rPh sb="13" eb="15">
      <t>カサン</t>
    </rPh>
    <rPh sb="16" eb="18">
      <t>サンテイ</t>
    </rPh>
    <rPh sb="20" eb="21">
      <t>ツキ</t>
    </rPh>
    <rPh sb="26" eb="28">
      <t>トクテイ</t>
    </rPh>
    <rPh sb="28" eb="31">
      <t>ジギョウショ</t>
    </rPh>
    <rPh sb="31" eb="32">
      <t>カ</t>
    </rPh>
    <rPh sb="32" eb="33">
      <t>サン</t>
    </rPh>
    <rPh sb="40" eb="41">
      <t>マタ</t>
    </rPh>
    <rPh sb="46" eb="48">
      <t>サンテイ</t>
    </rPh>
    <phoneticPr fontId="29"/>
  </si>
  <si>
    <t>＜注意事項＞</t>
    <rPh sb="1" eb="3">
      <t>チュウイ</t>
    </rPh>
    <rPh sb="3" eb="5">
      <t>ジコウ</t>
    </rPh>
    <phoneticPr fontId="31"/>
  </si>
  <si>
    <t>　特定事業所加算を算定した事業所は、毎月末までに本書を作成し、５年間保管するとともに、市長から求めがあった場合については、提出しなければなりません。</t>
    <rPh sb="1" eb="3">
      <t>トクテイ</t>
    </rPh>
    <rPh sb="3" eb="6">
      <t>ジギョウショ</t>
    </rPh>
    <rPh sb="6" eb="8">
      <t>カサン</t>
    </rPh>
    <rPh sb="9" eb="11">
      <t>サンテイ</t>
    </rPh>
    <rPh sb="13" eb="16">
      <t>ジギョウショ</t>
    </rPh>
    <rPh sb="18" eb="20">
      <t>マイツキ</t>
    </rPh>
    <rPh sb="20" eb="21">
      <t>マツ</t>
    </rPh>
    <rPh sb="24" eb="26">
      <t>ホンショ</t>
    </rPh>
    <rPh sb="27" eb="29">
      <t>サクセイ</t>
    </rPh>
    <rPh sb="32" eb="34">
      <t>ネンカン</t>
    </rPh>
    <rPh sb="34" eb="36">
      <t>ホカン</t>
    </rPh>
    <rPh sb="43" eb="45">
      <t>シチョウ</t>
    </rPh>
    <rPh sb="47" eb="48">
      <t>モト</t>
    </rPh>
    <rPh sb="53" eb="55">
      <t>バアイ</t>
    </rPh>
    <rPh sb="61" eb="63">
      <t>テイシュツ</t>
    </rPh>
    <phoneticPr fontId="31"/>
  </si>
  <si>
    <r>
      <t>　介護支援専門員の資質向上を目的とした研修計画（個別具体的な研修の目標、内容、研修期間、実施時期等）を介護支援専門員ごとに毎年度少なくとも</t>
    </r>
    <r>
      <rPr>
        <u/>
        <sz val="11"/>
        <rFont val="ＭＳ Ｐゴシック"/>
        <family val="3"/>
        <charset val="128"/>
      </rPr>
      <t>次年度が始まる</t>
    </r>
    <r>
      <rPr>
        <sz val="11"/>
        <rFont val="ＭＳ Ｐゴシック"/>
        <family val="3"/>
        <charset val="128"/>
      </rPr>
      <t>までに作成し、それに基づき計画的に研修を実施している。または、連絡先事業所との共同開催による研修を実施している。</t>
    </r>
    <rPh sb="107" eb="110">
      <t>レンラクサキ</t>
    </rPh>
    <rPh sb="110" eb="113">
      <t>ジギョウショ</t>
    </rPh>
    <rPh sb="115" eb="117">
      <t>キョウドウ</t>
    </rPh>
    <rPh sb="117" eb="119">
      <t>カイサイ</t>
    </rPh>
    <rPh sb="122" eb="124">
      <t>ケンシュウ</t>
    </rPh>
    <rPh sb="125" eb="127">
      <t>ジッシ</t>
    </rPh>
    <phoneticPr fontId="2"/>
  </si>
  <si>
    <t>　虐待の防止のための対策を検討する委員会（テレビ電話装置等の活用可能）を定期的に開催するとともに、その結果について、従業者に周知徹底を図っている。</t>
    <phoneticPr fontId="2"/>
  </si>
  <si>
    <t>①</t>
    <phoneticPr fontId="2"/>
  </si>
  <si>
    <t>②</t>
    <phoneticPr fontId="2"/>
  </si>
  <si>
    <t>③</t>
    <phoneticPr fontId="2"/>
  </si>
  <si>
    <t>④</t>
    <phoneticPr fontId="2"/>
  </si>
  <si>
    <t>　高齢者虐待防止措置を図るため、次に掲げる措置を講じていなかったことの有無
※ある場合は次の①～④の該当するものに〇をしてください</t>
    <phoneticPr fontId="2"/>
  </si>
  <si>
    <t>　業務継続計画に従い必要な措置を講じている。</t>
    <phoneticPr fontId="2"/>
  </si>
  <si>
    <t>次の添付書類を忘れずに作成し、添付して下さい。
・勤務形態一覧表（直近のもの）
・特定事業所加算に係る基準の遵守状況に関する記録（※）
　（※特定事業所加算届を提出した事業所と今年度中に提出を計画している事業所のみ）</t>
    <phoneticPr fontId="2"/>
  </si>
  <si>
    <t>〒</t>
    <phoneticPr fontId="2"/>
  </si>
  <si>
    <t>⑤</t>
    <phoneticPr fontId="2"/>
  </si>
  <si>
    <t>⑥</t>
    <phoneticPr fontId="2"/>
  </si>
  <si>
    <t>利用者及びその家族の生活に対する意向を踏まえた課題分析の結果</t>
    <rPh sb="19" eb="20">
      <t>フ</t>
    </rPh>
    <rPh sb="23" eb="25">
      <t>カダイ</t>
    </rPh>
    <rPh sb="25" eb="27">
      <t>ブンセキ</t>
    </rPh>
    <rPh sb="28" eb="30">
      <t>ケッカ</t>
    </rPh>
    <phoneticPr fontId="2"/>
  </si>
  <si>
    <t>総合的な援助の方針</t>
    <phoneticPr fontId="2"/>
  </si>
  <si>
    <t>生活全般の解決すべき課題（ニーズ）</t>
    <phoneticPr fontId="2"/>
  </si>
  <si>
    <t>提供されるサービスの目標及びその達成時期</t>
    <rPh sb="16" eb="18">
      <t>タッセイ</t>
    </rPh>
    <rPh sb="18" eb="20">
      <t>ジキ</t>
    </rPh>
    <phoneticPr fontId="2"/>
  </si>
  <si>
    <t>サービスの種類、内容及び利用料</t>
    <phoneticPr fontId="2"/>
  </si>
  <si>
    <t>サービスを提供する上での留意事項等</t>
    <phoneticPr fontId="2"/>
  </si>
  <si>
    <t>ロ</t>
    <phoneticPr fontId="2"/>
  </si>
  <si>
    <t>ハ</t>
    <phoneticPr fontId="2"/>
  </si>
  <si>
    <t>①</t>
    <phoneticPr fontId="2"/>
  </si>
  <si>
    <t>ⅰ</t>
    <phoneticPr fontId="2"/>
  </si>
  <si>
    <t>ⅱ</t>
    <phoneticPr fontId="2"/>
  </si>
  <si>
    <t>ⅲ</t>
    <phoneticPr fontId="2"/>
  </si>
  <si>
    <t>②</t>
    <phoneticPr fontId="2"/>
  </si>
  <si>
    <t>③</t>
    <phoneticPr fontId="2"/>
  </si>
  <si>
    <t>④</t>
    <phoneticPr fontId="2"/>
  </si>
  <si>
    <t>⑤</t>
    <phoneticPr fontId="2"/>
  </si>
  <si>
    <t>⑥</t>
    <phoneticPr fontId="2"/>
  </si>
  <si>
    <t>⑦</t>
    <phoneticPr fontId="2"/>
  </si>
  <si>
    <t>⑧</t>
    <phoneticPr fontId="2"/>
  </si>
  <si>
    <t>⑨</t>
    <phoneticPr fontId="2"/>
  </si>
  <si>
    <t>⑩</t>
    <phoneticPr fontId="2"/>
  </si>
  <si>
    <t>兼務する
他の事業所名</t>
    <phoneticPr fontId="2"/>
  </si>
  <si>
    <t>新規（※）に居宅サービス計画を作成する場合</t>
    <phoneticPr fontId="2"/>
  </si>
  <si>
    <t>要支援者が要介護認定を受けた場合に居宅サービス計画を作成する場合</t>
    <phoneticPr fontId="2"/>
  </si>
  <si>
    <t>要介護状態区分が２区分以上変更された場合に居宅サービス計画を作成する場合</t>
    <phoneticPr fontId="2"/>
  </si>
  <si>
    <t>　居宅サービス計画の策定に際し、下記①～③のいずれかの要件を満たし、アセスメントを実施したものについてのみ算定している。</t>
    <phoneticPr fontId="2"/>
  </si>
  <si>
    <t>（９）　退院・退所加算　（Ⅰ）イ・（Ⅰ）ロ・（Ⅱ）イ・（Ⅱ）ロ・（Ⅲ）</t>
    <phoneticPr fontId="2"/>
  </si>
  <si>
    <t>（Ⅰ）イ・（Ⅰ）ロ・（Ⅱ）イ・（Ⅱ）ロ・（Ⅲ）　共通</t>
    <rPh sb="24" eb="26">
      <t>キョウツウ</t>
    </rPh>
    <phoneticPr fontId="2"/>
  </si>
  <si>
    <r>
      <rPr>
        <b/>
        <sz val="11"/>
        <rFont val="ＭＳ Ｐゴシック"/>
        <family val="3"/>
        <charset val="128"/>
      </rPr>
      <t>　</t>
    </r>
    <r>
      <rPr>
        <sz val="11"/>
        <rFont val="ＭＳ Ｐゴシック"/>
        <family val="3"/>
        <charset val="128"/>
      </rPr>
      <t>算定区分により、入院又は入所期間中１回（医師等からの要請により退院に向けた調整を行うための面談に参加し、必要な情報を得た上で、居宅サービス計画を作成し、居宅サービス又は地域密着型サービスの利用に関する調整を行った場合を含む。）のみ算定している。</t>
    </r>
    <phoneticPr fontId="2"/>
  </si>
  <si>
    <r>
      <rPr>
        <b/>
        <sz val="11"/>
        <rFont val="ＭＳ Ｐゴシック"/>
        <family val="3"/>
        <charset val="128"/>
      </rPr>
      <t>　</t>
    </r>
    <r>
      <rPr>
        <sz val="11"/>
        <rFont val="ＭＳ Ｐゴシック"/>
        <family val="3"/>
        <charset val="128"/>
      </rPr>
      <t>同一日に必要な情報の提供を複数回受けた場合又はカンファレンスに参加した場合でも、１回として算定している。</t>
    </r>
    <phoneticPr fontId="2"/>
  </si>
  <si>
    <r>
      <rPr>
        <b/>
        <sz val="11"/>
        <rFont val="ＭＳ Ｐゴシック"/>
        <family val="3"/>
        <charset val="128"/>
      </rPr>
      <t>　</t>
    </r>
    <r>
      <rPr>
        <sz val="11"/>
        <rFont val="ＭＳ Ｐゴシック"/>
        <family val="3"/>
        <charset val="128"/>
      </rPr>
      <t>原則として、退院･退所前に利用者に関する必要な情報を得ることが望ましいが、退院後７日以内に情報を得た場合には算定することとしている。</t>
    </r>
    <phoneticPr fontId="2"/>
  </si>
  <si>
    <r>
      <rPr>
        <b/>
        <sz val="11"/>
        <rFont val="ＭＳ Ｐゴシック"/>
        <family val="3"/>
        <charset val="128"/>
      </rPr>
      <t>　</t>
    </r>
    <r>
      <rPr>
        <sz val="11"/>
        <rFont val="ＭＳ Ｐゴシック"/>
        <family val="3"/>
        <charset val="128"/>
      </rPr>
      <t>カンファレンスに参加した場合、カンファレンスの日時、開催場所、出席者、内容等の要点について居宅サービス計画等に記録し、利用者又は家族に提供した文書の写しを添付している。</t>
    </r>
    <phoneticPr fontId="2"/>
  </si>
  <si>
    <r>
      <rPr>
        <b/>
        <sz val="11"/>
        <rFont val="ＭＳ Ｐゴシック"/>
        <family val="3"/>
        <charset val="128"/>
      </rPr>
      <t>　</t>
    </r>
    <r>
      <rPr>
        <sz val="11"/>
        <rFont val="ＭＳ Ｐゴシック"/>
        <family val="3"/>
        <charset val="128"/>
      </rPr>
      <t>当該加算を算定する場合、初回加算を算定していない。</t>
    </r>
    <phoneticPr fontId="2"/>
  </si>
  <si>
    <t>（Ⅰ）イ</t>
    <phoneticPr fontId="2"/>
  </si>
  <si>
    <r>
      <rPr>
        <b/>
        <sz val="11"/>
        <rFont val="ＭＳ Ｐゴシック"/>
        <family val="3"/>
        <charset val="128"/>
      </rPr>
      <t>　</t>
    </r>
    <r>
      <rPr>
        <sz val="11"/>
        <rFont val="ＭＳ Ｐゴシック"/>
        <family val="3"/>
        <charset val="128"/>
      </rPr>
      <t>病院、診療所、地域密着型介護老人福祉施設又は介護保険施設の職員から利用者に係る必要な情報の提供をカンファレンス以外の方法により１回受けている。</t>
    </r>
    <rPh sb="34" eb="37">
      <t>リヨウシャ</t>
    </rPh>
    <rPh sb="38" eb="39">
      <t>カカ</t>
    </rPh>
    <rPh sb="40" eb="42">
      <t>ヒツヨウ</t>
    </rPh>
    <phoneticPr fontId="2"/>
  </si>
  <si>
    <t>（Ⅰ）ロ</t>
    <phoneticPr fontId="2"/>
  </si>
  <si>
    <t>（Ⅱ）イ</t>
    <phoneticPr fontId="2"/>
  </si>
  <si>
    <t>（Ⅱ）ロ</t>
    <phoneticPr fontId="2"/>
  </si>
  <si>
    <t>（Ⅲ）</t>
    <phoneticPr fontId="2"/>
  </si>
  <si>
    <r>
      <rPr>
        <b/>
        <sz val="11"/>
        <rFont val="ＭＳ Ｐゴシック"/>
        <family val="3"/>
        <charset val="128"/>
      </rPr>
      <t>　</t>
    </r>
    <r>
      <rPr>
        <sz val="11"/>
        <rFont val="ＭＳ Ｐゴシック"/>
        <family val="3"/>
        <charset val="128"/>
      </rPr>
      <t>病院、診療所、地域密着型介護老人福祉施設又は介護保険施設の職員から利用者に係る必要な情報の提供をカンファレンスにより１回受けている。</t>
    </r>
    <rPh sb="34" eb="37">
      <t>リヨウシャ</t>
    </rPh>
    <rPh sb="38" eb="39">
      <t>カカ</t>
    </rPh>
    <phoneticPr fontId="2"/>
  </si>
  <si>
    <r>
      <rPr>
        <b/>
        <sz val="11"/>
        <rFont val="ＭＳ Ｐゴシック"/>
        <family val="3"/>
        <charset val="128"/>
      </rPr>
      <t>　</t>
    </r>
    <r>
      <rPr>
        <sz val="11"/>
        <rFont val="ＭＳ Ｐゴシック"/>
        <family val="3"/>
        <charset val="128"/>
      </rPr>
      <t>病院、診療所、地域密着型介護老人福祉施設又は介護保険施設の職員から利用者に係る必要な情報の提供をカンファレンス以外の方法により２回以上受けている。</t>
    </r>
    <rPh sb="34" eb="37">
      <t>リヨウシャ</t>
    </rPh>
    <rPh sb="38" eb="39">
      <t>カカ</t>
    </rPh>
    <phoneticPr fontId="2"/>
  </si>
  <si>
    <r>
      <rPr>
        <b/>
        <sz val="11"/>
        <rFont val="ＭＳ Ｐゴシック"/>
        <family val="3"/>
        <charset val="128"/>
      </rPr>
      <t>　</t>
    </r>
    <r>
      <rPr>
        <sz val="11"/>
        <rFont val="ＭＳ Ｐゴシック"/>
        <family val="3"/>
        <charset val="128"/>
      </rPr>
      <t>病院、診療所、地域密着型介護老人福祉施設又は介護保険施設の職員から利用者に係る必要な情報の提供を２回受けており、うち１回以上はカンファレンスによる。</t>
    </r>
    <rPh sb="34" eb="37">
      <t>リヨウシャ</t>
    </rPh>
    <rPh sb="38" eb="39">
      <t>カカ</t>
    </rPh>
    <phoneticPr fontId="2"/>
  </si>
  <si>
    <r>
      <t>　</t>
    </r>
    <r>
      <rPr>
        <sz val="11"/>
        <rFont val="ＭＳ Ｐゴシック"/>
        <family val="3"/>
        <charset val="128"/>
      </rPr>
      <t>病院、診療所、地域密着型介護老人福祉施設又は介護保険施設の職員から利用者に係る必要な情報の提供を３回以上受けており、うち１回以上はカンファレンスによる。</t>
    </r>
    <rPh sb="34" eb="37">
      <t>リヨウシャ</t>
    </rPh>
    <rPh sb="38" eb="39">
      <t>カカ</t>
    </rPh>
    <phoneticPr fontId="2"/>
  </si>
  <si>
    <t>問８</t>
    <phoneticPr fontId="2"/>
  </si>
  <si>
    <t>問９</t>
    <phoneticPr fontId="2"/>
  </si>
  <si>
    <t>終末期の利用者の心身又は家族の状況の変化や環境の変化及びこれらに対して居宅介護支援事業者が行った支援についての記録</t>
    <phoneticPr fontId="2"/>
  </si>
  <si>
    <t>利用者への支援にあたり、主治の医師及び居宅サービス計画に位置付けた指定居宅サービス事業者等と行った連絡調整に関する記録</t>
    <phoneticPr fontId="2"/>
  </si>
  <si>
    <t>当該利用者が、医師が一般に認められている医学的知見に基づき、回復の見込みがないと診断した者に該当することを確認した日及びその方法</t>
    <phoneticPr fontId="2"/>
  </si>
  <si>
    <t>　ターミナルケアマネジメントを受けることに利用者又はその家族が同意した時点以降は、以下の内容を支援経過として居宅サービス計画等に記録している。</t>
    <rPh sb="24" eb="25">
      <t>マタ</t>
    </rPh>
    <rPh sb="28" eb="30">
      <t>カゾク</t>
    </rPh>
    <phoneticPr fontId="2"/>
  </si>
  <si>
    <t>居宅サービス計画を新規に作成した場合</t>
    <phoneticPr fontId="2"/>
  </si>
  <si>
    <t>居宅サービス計画を変更した場合</t>
    <rPh sb="0" eb="2">
      <t>キョタク</t>
    </rPh>
    <rPh sb="6" eb="8">
      <t>ケイカク</t>
    </rPh>
    <rPh sb="9" eb="11">
      <t>ヘンコウ</t>
    </rPh>
    <rPh sb="13" eb="15">
      <t>バアイ</t>
    </rPh>
    <phoneticPr fontId="2"/>
  </si>
  <si>
    <t>要介護認定を受けている利用者が要介護更新認定を受けた場合</t>
    <phoneticPr fontId="2"/>
  </si>
  <si>
    <t>要介護認定を受けている利用者が要介護状態区分の変更の認定を受けた場合</t>
    <phoneticPr fontId="2"/>
  </si>
  <si>
    <t>１月に１回、利用者の居宅を訪問することによって行う方法</t>
    <phoneticPr fontId="2"/>
  </si>
  <si>
    <t>次のいずれにも該当する場合であって、２月に１回、利用者の居宅を訪問し、利用者の居宅を訪問しない月においては、テレビ電話装置等を活用して行う方法</t>
    <phoneticPr fontId="2"/>
  </si>
  <si>
    <t>ａ</t>
    <phoneticPr fontId="2"/>
  </si>
  <si>
    <t>ｂ</t>
    <phoneticPr fontId="2"/>
  </si>
  <si>
    <t>テレビ電話装置等を活用して面接を行うことについて、文書により利用者の同意を得ていること。</t>
    <phoneticPr fontId="2"/>
  </si>
  <si>
    <t>サービス担当者会議等において、次に掲げる事項について主治の医師、担当者その他の関係者の合意を得ている。</t>
    <phoneticPr fontId="2"/>
  </si>
  <si>
    <t>（ⅰ）</t>
    <phoneticPr fontId="2"/>
  </si>
  <si>
    <t>（ⅱ）</t>
    <phoneticPr fontId="2"/>
  </si>
  <si>
    <t>（ⅲ）</t>
    <phoneticPr fontId="2"/>
  </si>
  <si>
    <t>利用者の心身の状況が安定していること。</t>
    <phoneticPr fontId="2"/>
  </si>
  <si>
    <t>利用者がテレビ電話装置等を活用して意思疎通を行うことができること。</t>
    <phoneticPr fontId="2"/>
  </si>
  <si>
    <t>介護支援専門員が、テレビ電話装置等を活用したモニタリングでは把握できない情報について、担当者から提供を受けること。</t>
    <phoneticPr fontId="2"/>
  </si>
  <si>
    <t>高齢者虐待防止のための対策を検討する委員会を定期的に開催していない。</t>
    <phoneticPr fontId="2"/>
  </si>
  <si>
    <t>高齢者虐待防止のための指針を整備していない。</t>
    <phoneticPr fontId="2"/>
  </si>
  <si>
    <t>高齢者虐待防止のための年1回以上の研修を実施していない。</t>
    <phoneticPr fontId="2"/>
  </si>
  <si>
    <t>高齢者虐待防止措置を適正に図るための担当者を置いていない。</t>
    <phoneticPr fontId="2"/>
  </si>
  <si>
    <r>
      <rPr>
        <sz val="16"/>
        <rFont val="ＭＳ Ｐゴシック"/>
        <family val="3"/>
        <charset val="128"/>
      </rPr>
      <t>□</t>
    </r>
    <r>
      <rPr>
        <sz val="11"/>
        <rFont val="ＭＳ Ｐゴシック"/>
        <family val="3"/>
        <charset val="128"/>
      </rPr>
      <t>　Ａ ： 常勤専従　　　</t>
    </r>
    <r>
      <rPr>
        <sz val="16"/>
        <rFont val="ＭＳ Ｐゴシック"/>
        <family val="3"/>
        <charset val="128"/>
      </rPr>
      <t>□</t>
    </r>
    <r>
      <rPr>
        <sz val="11"/>
        <rFont val="ＭＳ Ｐゴシック"/>
        <family val="3"/>
        <charset val="128"/>
      </rPr>
      <t>　Ｂ ： 常勤兼務</t>
    </r>
    <phoneticPr fontId="2"/>
  </si>
  <si>
    <t>（10）　指定居宅介護支援の具体的取扱方針</t>
    <phoneticPr fontId="2"/>
  </si>
  <si>
    <t>（11）　法定代理受領サービスに係る報告</t>
    <phoneticPr fontId="2"/>
  </si>
  <si>
    <t>（12）　利用者に対する居宅サービス計画等の書類の交付</t>
    <phoneticPr fontId="2"/>
  </si>
  <si>
    <t>（13）　利用者に関する市町村への通知</t>
    <phoneticPr fontId="2"/>
  </si>
  <si>
    <t>（14）　運営規程</t>
    <phoneticPr fontId="2"/>
  </si>
  <si>
    <t>（15）　勤務体制の確保</t>
    <phoneticPr fontId="2"/>
  </si>
  <si>
    <t>（16）　業務継続計画の策定等</t>
    <rPh sb="5" eb="7">
      <t>ギョウム</t>
    </rPh>
    <rPh sb="7" eb="9">
      <t>ケイゾク</t>
    </rPh>
    <rPh sb="9" eb="11">
      <t>ケイカク</t>
    </rPh>
    <rPh sb="12" eb="14">
      <t>サクテイ</t>
    </rPh>
    <rPh sb="14" eb="15">
      <t>トウ</t>
    </rPh>
    <phoneticPr fontId="2"/>
  </si>
  <si>
    <t>（17）　設備及び備品等</t>
    <phoneticPr fontId="2"/>
  </si>
  <si>
    <t>（18）　従業者の健康管理</t>
    <phoneticPr fontId="2"/>
  </si>
  <si>
    <t>（19）　感染症の予防及びまん延の防止のための措置</t>
    <rPh sb="5" eb="8">
      <t>カンセンショウ</t>
    </rPh>
    <rPh sb="9" eb="11">
      <t>ヨボウ</t>
    </rPh>
    <rPh sb="11" eb="12">
      <t>オヨ</t>
    </rPh>
    <rPh sb="17" eb="19">
      <t>ボウシ</t>
    </rPh>
    <rPh sb="23" eb="25">
      <t>ソチ</t>
    </rPh>
    <phoneticPr fontId="2"/>
  </si>
  <si>
    <t>（20）　掲示</t>
    <phoneticPr fontId="2"/>
  </si>
  <si>
    <t>（21）　秘密保持</t>
    <phoneticPr fontId="2"/>
  </si>
  <si>
    <t>（22）　広告</t>
    <phoneticPr fontId="2"/>
  </si>
  <si>
    <t>（23）　居宅サービス事業者等からの利益収受の禁止等</t>
    <phoneticPr fontId="2"/>
  </si>
  <si>
    <t>（24）　苦情処理</t>
    <phoneticPr fontId="2"/>
  </si>
  <si>
    <t>（25）　事故発生時の対応</t>
    <phoneticPr fontId="2"/>
  </si>
  <si>
    <t>（26）　虐待の防止</t>
    <rPh sb="5" eb="7">
      <t>ギャクタイ</t>
    </rPh>
    <rPh sb="8" eb="10">
      <t>ボウシ</t>
    </rPh>
    <phoneticPr fontId="2"/>
  </si>
  <si>
    <t>（27）　会計の区分</t>
    <phoneticPr fontId="2"/>
  </si>
  <si>
    <t>（28）　記録の整備</t>
    <phoneticPr fontId="2"/>
  </si>
  <si>
    <t>（10）　通院時情報連携加算</t>
    <rPh sb="5" eb="7">
      <t>ツウイン</t>
    </rPh>
    <rPh sb="7" eb="8">
      <t>ジ</t>
    </rPh>
    <rPh sb="8" eb="10">
      <t>ジョウホウ</t>
    </rPh>
    <rPh sb="10" eb="12">
      <t>レンケイ</t>
    </rPh>
    <rPh sb="12" eb="14">
      <t>カサン</t>
    </rPh>
    <phoneticPr fontId="2"/>
  </si>
  <si>
    <t>（11）　緊急時等居宅カンファレンス加算　　　　　　　　　　　　　　　　　　　　　</t>
    <rPh sb="5" eb="8">
      <t>キンキュウジ</t>
    </rPh>
    <rPh sb="8" eb="9">
      <t>トウ</t>
    </rPh>
    <rPh sb="9" eb="11">
      <t>キョタク</t>
    </rPh>
    <rPh sb="18" eb="20">
      <t>カサン</t>
    </rPh>
    <phoneticPr fontId="2"/>
  </si>
  <si>
    <t>（12）　ターミナルケアマネジメント加算</t>
    <rPh sb="18" eb="20">
      <t>カサン</t>
    </rPh>
    <phoneticPr fontId="2"/>
  </si>
  <si>
    <t>（14）　中山間地域等における小規模事業所に対する加算　（綾瀬市内に該当地域はありません）</t>
    <rPh sb="5" eb="6">
      <t>チュウ</t>
    </rPh>
    <rPh sb="6" eb="8">
      <t>サンカン</t>
    </rPh>
    <rPh sb="8" eb="10">
      <t>チイキ</t>
    </rPh>
    <rPh sb="10" eb="11">
      <t>トウ</t>
    </rPh>
    <rPh sb="15" eb="18">
      <t>ショウキボ</t>
    </rPh>
    <rPh sb="18" eb="21">
      <t>ジギョウショ</t>
    </rPh>
    <rPh sb="22" eb="23">
      <t>タイ</t>
    </rPh>
    <rPh sb="25" eb="27">
      <t>カサン</t>
    </rPh>
    <rPh sb="29" eb="33">
      <t>アヤセシナイ</t>
    </rPh>
    <rPh sb="34" eb="36">
      <t>ガイトウ</t>
    </rPh>
    <rPh sb="36" eb="38">
      <t>チイキ</t>
    </rPh>
    <phoneticPr fontId="2"/>
  </si>
  <si>
    <t>（13）　特別地域居宅介護支援加算　（綾瀬市内に該当地域はありません）</t>
    <rPh sb="5" eb="7">
      <t>トクベツ</t>
    </rPh>
    <rPh sb="7" eb="9">
      <t>チイキ</t>
    </rPh>
    <rPh sb="9" eb="11">
      <t>キョタク</t>
    </rPh>
    <rPh sb="11" eb="13">
      <t>カイゴ</t>
    </rPh>
    <rPh sb="13" eb="15">
      <t>シエン</t>
    </rPh>
    <rPh sb="15" eb="17">
      <t>カサン</t>
    </rPh>
    <rPh sb="19" eb="23">
      <t>アヤセシナイ</t>
    </rPh>
    <rPh sb="24" eb="26">
      <t>ガイトウ</t>
    </rPh>
    <rPh sb="26" eb="28">
      <t>チイキ</t>
    </rPh>
    <phoneticPr fontId="2"/>
  </si>
  <si>
    <t>（15）　中山間地域等居住者へのサービス提供に対する加算</t>
    <rPh sb="5" eb="6">
      <t>チュウ</t>
    </rPh>
    <rPh sb="6" eb="8">
      <t>サンカン</t>
    </rPh>
    <rPh sb="8" eb="10">
      <t>チイキ</t>
    </rPh>
    <rPh sb="10" eb="11">
      <t>トウ</t>
    </rPh>
    <rPh sb="11" eb="14">
      <t>キョジュウシャ</t>
    </rPh>
    <rPh sb="20" eb="22">
      <t>テイキョウ</t>
    </rPh>
    <rPh sb="23" eb="24">
      <t>タイ</t>
    </rPh>
    <rPh sb="26" eb="28">
      <t>カサン</t>
    </rPh>
    <phoneticPr fontId="2"/>
  </si>
  <si>
    <t>【契約時の説明について】
　居宅サービス計画の作成にあたって利用者又はその家族から介護支援専門員に対して、複数の指定居宅サービス事業者等の紹介を求めることが可能であること説明している。</t>
    <rPh sb="1" eb="3">
      <t>ケイヤク</t>
    </rPh>
    <rPh sb="3" eb="4">
      <t>ジ</t>
    </rPh>
    <rPh sb="5" eb="7">
      <t>セツメイ</t>
    </rPh>
    <phoneticPr fontId="2"/>
  </si>
  <si>
    <t>【計画作成（変更）時の訪問、面接】
　居宅サービス計画を作成（変更）するにあたって、利用者の居宅を訪問し利用者及びその家族に面接をしている。</t>
    <phoneticPr fontId="2"/>
  </si>
  <si>
    <t>【サービス担当者会議の開催等】
　次の場合にサービス担当者会議の開催等を行っている。（やむを得ない事情により会議が開催できない場合は、担当者への意見照会を行っている。）</t>
    <rPh sb="17" eb="18">
      <t>ツギ</t>
    </rPh>
    <rPh sb="19" eb="21">
      <t>バアイ</t>
    </rPh>
    <rPh sb="54" eb="56">
      <t>カイギ</t>
    </rPh>
    <rPh sb="57" eb="59">
      <t>カイサイ</t>
    </rPh>
    <rPh sb="63" eb="65">
      <t>バアイ</t>
    </rPh>
    <rPh sb="67" eb="70">
      <t>タントウシャ</t>
    </rPh>
    <rPh sb="72" eb="74">
      <t>イケン</t>
    </rPh>
    <rPh sb="74" eb="76">
      <t>ショウカイ</t>
    </rPh>
    <rPh sb="77" eb="78">
      <t>オコナ</t>
    </rPh>
    <phoneticPr fontId="2"/>
  </si>
  <si>
    <r>
      <t xml:space="preserve">【サービス担当者会議の開催等】
　居宅サービス計画の作成・変更に際し、「やむを得ない理由」がある場合については、その経過を記録に残すとともに、居宅サービス計画について専門的見地から担当者への照会等により意見を求めている。
</t>
    </r>
    <r>
      <rPr>
        <sz val="10"/>
        <rFont val="ＭＳ Ｐゴシック"/>
        <family val="3"/>
        <charset val="128"/>
      </rPr>
      <t>※やむを得ない理由がある場合とは、サービス担当者会議開催の日程調整を行ったが、サービス担当者の事由により参加を得られなかった場合（サービス担当者会議は「軽微な変更」である場合を除き、居宅サービス計画に係る担当者全員が参加する必要があります。）や、居宅サービス計画の変更から間もない場合で利用者の状態に大きな変更が見られない場合、居宅サービス計画の「軽微な変更」に該当する場合等が想定されています。</t>
    </r>
    <rPh sb="17" eb="19">
      <t>キョタク</t>
    </rPh>
    <rPh sb="23" eb="25">
      <t>ケイカク</t>
    </rPh>
    <rPh sb="26" eb="28">
      <t>サクセイ</t>
    </rPh>
    <rPh sb="29" eb="31">
      <t>ヘンコウ</t>
    </rPh>
    <rPh sb="32" eb="33">
      <t>サイ</t>
    </rPh>
    <rPh sb="39" eb="40">
      <t>エ</t>
    </rPh>
    <rPh sb="42" eb="44">
      <t>リユウ</t>
    </rPh>
    <rPh sb="48" eb="50">
      <t>バアイ</t>
    </rPh>
    <rPh sb="58" eb="60">
      <t>ケイカ</t>
    </rPh>
    <rPh sb="61" eb="63">
      <t>キロク</t>
    </rPh>
    <rPh sb="64" eb="65">
      <t>ノコ</t>
    </rPh>
    <rPh sb="71" eb="73">
      <t>キョタク</t>
    </rPh>
    <rPh sb="77" eb="79">
      <t>ケイカク</t>
    </rPh>
    <rPh sb="83" eb="86">
      <t>センモンテキ</t>
    </rPh>
    <rPh sb="86" eb="88">
      <t>ケンチ</t>
    </rPh>
    <rPh sb="90" eb="93">
      <t>タントウシャ</t>
    </rPh>
    <rPh sb="95" eb="97">
      <t>ショウカイ</t>
    </rPh>
    <rPh sb="97" eb="98">
      <t>トウ</t>
    </rPh>
    <rPh sb="101" eb="103">
      <t>イケン</t>
    </rPh>
    <rPh sb="104" eb="105">
      <t>モト</t>
    </rPh>
    <phoneticPr fontId="2"/>
  </si>
  <si>
    <r>
      <t>【計画原案の説明・同意】
　居宅サービス計画の原案の内容について利用者又はその家族に対して説明し、</t>
    </r>
    <r>
      <rPr>
        <u/>
        <sz val="11"/>
        <rFont val="ＭＳ Ｐゴシック"/>
        <family val="3"/>
        <charset val="128"/>
      </rPr>
      <t>文書により</t>
    </r>
    <r>
      <rPr>
        <sz val="11"/>
        <rFont val="ＭＳ Ｐゴシック"/>
        <family val="3"/>
        <charset val="128"/>
      </rPr>
      <t>利用者の同意を得ている。</t>
    </r>
    <phoneticPr fontId="2"/>
  </si>
  <si>
    <t>【計画の交付】
　居宅サービス計画を利用者及び全てのサービス事業者の担当者に交付している。
※居宅サービス計画の変更の場合も同様</t>
    <phoneticPr fontId="2"/>
  </si>
  <si>
    <t>【モニタリング】
　介護支援専門員が次に掲げるいずれかの方法により、利用者に面接している。</t>
    <phoneticPr fontId="2"/>
  </si>
  <si>
    <t>【短期入所サービスの位置付け】
　介護支援専門員は、居宅サービス計画に短期入所生活介護又は短期入所療養介護を位置付ける場合にあっては、利用者の居宅における自立した日常生活の維持に十分に留意しており、利用者の心身の状況等を勘案して特に必要と認められる場合を除き、短期入所生活介護及び短期入所療養介護を利用する日数が要介護認定の有効期間のおおむね半数を超えないようにしている。
※要介護認定の有効期間の半数の日数以内であるかについて機械的な適用を求めるものではない。</t>
    <rPh sb="1" eb="3">
      <t>タンキ</t>
    </rPh>
    <rPh sb="3" eb="5">
      <t>ニュウショ</t>
    </rPh>
    <rPh sb="17" eb="19">
      <t>カイゴ</t>
    </rPh>
    <rPh sb="19" eb="21">
      <t>シエン</t>
    </rPh>
    <rPh sb="21" eb="23">
      <t>センモン</t>
    </rPh>
    <rPh sb="23" eb="24">
      <t>イン</t>
    </rPh>
    <rPh sb="188" eb="189">
      <t>ヨウ</t>
    </rPh>
    <rPh sb="189" eb="191">
      <t>カイゴ</t>
    </rPh>
    <rPh sb="191" eb="193">
      <t>ニンテイ</t>
    </rPh>
    <rPh sb="194" eb="196">
      <t>ユウコウ</t>
    </rPh>
    <rPh sb="196" eb="198">
      <t>キカン</t>
    </rPh>
    <rPh sb="199" eb="201">
      <t>ハンスウ</t>
    </rPh>
    <rPh sb="202" eb="204">
      <t>ニッスウ</t>
    </rPh>
    <rPh sb="204" eb="206">
      <t>イナイ</t>
    </rPh>
    <rPh sb="214" eb="217">
      <t>キカイテキ</t>
    </rPh>
    <rPh sb="218" eb="220">
      <t>テキヨウ</t>
    </rPh>
    <rPh sb="221" eb="222">
      <t>モト</t>
    </rPh>
    <phoneticPr fontId="2"/>
  </si>
  <si>
    <t>【福祉用具貸与の位置付け】
　介護支援専門員は、居宅サービス計画に福祉用具貸与を位置付ける場合にあっては、その利用の妥当性を検討し、当該計画に福祉用具貸与が必要な理由を記載するとともに、必要に応じて随時サービス担当者会議を開催し、継続して福祉用具貸与を受ける必要性について検証をした上で、継続して福祉用具貸与を受ける必要がある場合にはその理由を居宅サービス計画に記載している。</t>
    <rPh sb="15" eb="17">
      <t>カイゴ</t>
    </rPh>
    <rPh sb="17" eb="19">
      <t>シエン</t>
    </rPh>
    <rPh sb="19" eb="21">
      <t>センモン</t>
    </rPh>
    <rPh sb="21" eb="22">
      <t>イン</t>
    </rPh>
    <phoneticPr fontId="2"/>
  </si>
  <si>
    <t>【福祉用具貸与と特定福祉用具販売の選択制】
　福祉用具を居宅サービス計画に位置付ける場合、福祉用具の適時適切な利用及び利用者の安全を確保する観点から、福祉用具貸与又は特定福祉用具販売のいずれかを利用者が選択できること、それぞれのメリット及びデメリット等、利用者の選択に資するよう、必要な情報を提供している。</t>
    <rPh sb="8" eb="16">
      <t>トクテイフクシヨウグハンバイ</t>
    </rPh>
    <rPh sb="17" eb="20">
      <t>センタクセイ</t>
    </rPh>
    <phoneticPr fontId="2"/>
  </si>
  <si>
    <t>【福祉用具貸与の位置付け】
　介護支援専門員は、軽度者に対象外種目の福祉用具貸与を位置付ける場合は、認定調査の調査票の必要な部分（基本調査の結果）の写しを市町村から入手している。また、その写しを指定福祉用具貸与事業者へ提示することについて同意を得た上で、指定福祉用具貸与事業者へ送付している。</t>
    <rPh sb="15" eb="17">
      <t>カイゴ</t>
    </rPh>
    <rPh sb="17" eb="19">
      <t>シエン</t>
    </rPh>
    <rPh sb="19" eb="21">
      <t>センモン</t>
    </rPh>
    <rPh sb="21" eb="22">
      <t>イン</t>
    </rPh>
    <rPh sb="65" eb="67">
      <t>キホン</t>
    </rPh>
    <rPh sb="67" eb="69">
      <t>チョウサ</t>
    </rPh>
    <rPh sb="70" eb="72">
      <t>ケッカ</t>
    </rPh>
    <rPh sb="77" eb="80">
      <t>シチョウソン</t>
    </rPh>
    <rPh sb="82" eb="84">
      <t>ニュウシュ</t>
    </rPh>
    <rPh sb="109" eb="111">
      <t>テイジ</t>
    </rPh>
    <rPh sb="119" eb="121">
      <t>ドウイ</t>
    </rPh>
    <rPh sb="122" eb="123">
      <t>エ</t>
    </rPh>
    <rPh sb="124" eb="125">
      <t>ウエ</t>
    </rPh>
    <phoneticPr fontId="2"/>
  </si>
  <si>
    <t>【特定福祉用具販売の位置付け】
　介護支援専門員は、居宅サービス計画に特定福祉用具販売を位置付ける場合にあっては、その利用の妥当性を検討し、当該計画に特定福祉用具販売が必要な理由を記載している。</t>
    <rPh sb="17" eb="19">
      <t>カイゴ</t>
    </rPh>
    <rPh sb="19" eb="21">
      <t>シエン</t>
    </rPh>
    <rPh sb="21" eb="23">
      <t>センモン</t>
    </rPh>
    <rPh sb="23" eb="24">
      <t>イン</t>
    </rPh>
    <phoneticPr fontId="2"/>
  </si>
  <si>
    <t>【認定審査会の意見等】
　介護支援専門員は、利用者の被保険者証に、認定審査会意見又は居宅サービス若しくは地域密着型サービスの種類についての記載がある場合には、利用者にその趣旨を説明し、理解を得た上で、その内容に沿って居宅サービス計画を作成している。</t>
    <rPh sb="13" eb="15">
      <t>カイゴ</t>
    </rPh>
    <rPh sb="15" eb="17">
      <t>シエン</t>
    </rPh>
    <rPh sb="17" eb="19">
      <t>センモン</t>
    </rPh>
    <rPh sb="19" eb="20">
      <t>イン</t>
    </rPh>
    <phoneticPr fontId="2"/>
  </si>
  <si>
    <t>【地域ケア会議への協力】
　地域ケア会議※において、個別のケアマネジメントの事例提供の求めがあった場合には、これに協力するよう努めている。
※　地域ケア会議
　個別ケースの支援内容の検討を通じて、介護保険法の理念に基づいた高齢者の自立支援に資するケアマネジメントの支援、高齢者の実態把握や課題解決のために地域包括支援ネットワークの構築及び個別ケースの課題分析等を行うことによる地域課題の把握を行うことなどを目的として市町村が設置する会議</t>
    <rPh sb="1" eb="3">
      <t>チイキ</t>
    </rPh>
    <rPh sb="5" eb="7">
      <t>カイギ</t>
    </rPh>
    <rPh sb="9" eb="11">
      <t>キョウリョク</t>
    </rPh>
    <rPh sb="14" eb="16">
      <t>チイキ</t>
    </rPh>
    <rPh sb="18" eb="20">
      <t>カイギ</t>
    </rPh>
    <rPh sb="26" eb="28">
      <t>コベツ</t>
    </rPh>
    <rPh sb="38" eb="40">
      <t>ジレイ</t>
    </rPh>
    <rPh sb="40" eb="42">
      <t>テイキョウ</t>
    </rPh>
    <rPh sb="43" eb="44">
      <t>モト</t>
    </rPh>
    <rPh sb="49" eb="51">
      <t>バアイ</t>
    </rPh>
    <rPh sb="57" eb="59">
      <t>キョウリョク</t>
    </rPh>
    <rPh sb="63" eb="64">
      <t>ツト</t>
    </rPh>
    <rPh sb="72" eb="74">
      <t>チイキ</t>
    </rPh>
    <rPh sb="76" eb="78">
      <t>カイギ</t>
    </rPh>
    <rPh sb="80" eb="82">
      <t>コベツ</t>
    </rPh>
    <rPh sb="86" eb="88">
      <t>シエン</t>
    </rPh>
    <rPh sb="88" eb="90">
      <t>ナイヨウ</t>
    </rPh>
    <rPh sb="91" eb="93">
      <t>ケントウ</t>
    </rPh>
    <rPh sb="94" eb="95">
      <t>ツウ</t>
    </rPh>
    <rPh sb="98" eb="100">
      <t>カイゴ</t>
    </rPh>
    <rPh sb="100" eb="102">
      <t>ホケン</t>
    </rPh>
    <rPh sb="102" eb="103">
      <t>ホウ</t>
    </rPh>
    <rPh sb="104" eb="106">
      <t>リネン</t>
    </rPh>
    <rPh sb="107" eb="108">
      <t>モト</t>
    </rPh>
    <rPh sb="111" eb="114">
      <t>コウレイシャ</t>
    </rPh>
    <rPh sb="117" eb="119">
      <t>シエン</t>
    </rPh>
    <rPh sb="120" eb="121">
      <t>シ</t>
    </rPh>
    <rPh sb="132" eb="134">
      <t>シエン</t>
    </rPh>
    <rPh sb="135" eb="138">
      <t>コウレイシャ</t>
    </rPh>
    <rPh sb="139" eb="141">
      <t>ジッタイ</t>
    </rPh>
    <rPh sb="141" eb="143">
      <t>ハアク</t>
    </rPh>
    <rPh sb="144" eb="146">
      <t>カダイ</t>
    </rPh>
    <rPh sb="146" eb="148">
      <t>カイケツ</t>
    </rPh>
    <rPh sb="154" eb="156">
      <t>ホウカツ</t>
    </rPh>
    <rPh sb="156" eb="158">
      <t>シエン</t>
    </rPh>
    <rPh sb="165" eb="167">
      <t>コウチク</t>
    </rPh>
    <rPh sb="167" eb="168">
      <t>オヨ</t>
    </rPh>
    <rPh sb="169" eb="171">
      <t>コベツ</t>
    </rPh>
    <rPh sb="175" eb="177">
      <t>カダイ</t>
    </rPh>
    <rPh sb="177" eb="179">
      <t>ブンセキ</t>
    </rPh>
    <rPh sb="179" eb="180">
      <t>トウ</t>
    </rPh>
    <rPh sb="181" eb="182">
      <t>オコナ</t>
    </rPh>
    <rPh sb="188" eb="190">
      <t>チイキ</t>
    </rPh>
    <rPh sb="193" eb="195">
      <t>ハアク</t>
    </rPh>
    <rPh sb="196" eb="197">
      <t>オコナ</t>
    </rPh>
    <rPh sb="203" eb="205">
      <t>モクテキ</t>
    </rPh>
    <rPh sb="208" eb="211">
      <t>シチョウソン</t>
    </rPh>
    <rPh sb="212" eb="214">
      <t>セッチ</t>
    </rPh>
    <rPh sb="216" eb="218">
      <t>カイギ</t>
    </rPh>
    <phoneticPr fontId="2"/>
  </si>
  <si>
    <t>【介護保険施設への紹介その他の便宜の提供】
　介護支援専門員は、適切な保健医療サービス及び福祉サービスが総合的かつ効率的に提供された場合においても、利用者がその居宅において日常生活を営むことが困難となったと認める場合又は利用者が介護保険施設への入院又は入所を希望する場合には、介護保険施設への紹介その他の便宜の提供を行っている。</t>
    <phoneticPr fontId="2"/>
  </si>
  <si>
    <t>【居宅への円滑な移行】
　介護支援専門員は、介護保険施設等から退院又は退所しようとする要介護者から依頼があった場合には、居宅における生活へ円滑に移行できるよう、あらかじめ、居宅サービス計画の作成等の援助を行っている。</t>
    <rPh sb="13" eb="15">
      <t>カイゴ</t>
    </rPh>
    <rPh sb="15" eb="17">
      <t>シエン</t>
    </rPh>
    <rPh sb="17" eb="19">
      <t>センモン</t>
    </rPh>
    <rPh sb="19" eb="20">
      <t>イン</t>
    </rPh>
    <phoneticPr fontId="2"/>
  </si>
  <si>
    <t>【モニタリング】
　介護支援専門員は、居宅サービス計画の作成後、居宅サービス計画の実施状況の把握(利用者についての継続的なアセスメントを含む。)を行い、必要に応じて居宅サービス計画の変更、指定居宅サービス事業者等との連絡調整その他の便宜を提供している。</t>
    <rPh sb="10" eb="12">
      <t>カイゴ</t>
    </rPh>
    <rPh sb="12" eb="14">
      <t>シエン</t>
    </rPh>
    <rPh sb="14" eb="16">
      <t>センモン</t>
    </rPh>
    <rPh sb="16" eb="17">
      <t>イン</t>
    </rPh>
    <phoneticPr fontId="2"/>
  </si>
  <si>
    <t>【主治の医師への情報提供】
　指定居宅サービス事業者等から利用者に係る情報の提供を受けたとき、その他必要と認めるときは、利用者の服薬状況、口腔機能その他の利用者の心身又は生活の状況に係る情報のうち必要と認めるものを、利用者の同意を得て主治の医師等又は薬剤師に提供している。</t>
    <phoneticPr fontId="2"/>
  </si>
  <si>
    <t>【モニタリング】
　介護支援専門員は、モニタリングに当たっては、次の方法により継続的に行っている。
※特段の事情のない限り、必ず実施しなければなりません。</t>
    <phoneticPr fontId="2"/>
  </si>
  <si>
    <t>【アセスメント】
　介護支援専門員は、解決すべき課題の把握(＝アセスメント)に当たっては、利用者の居宅を訪問し、利用者及びその家族に面接して行っている。また、この場合において、介護支援専門員は、面接の趣旨を利用者及びその家族に対して十分に説明し、理解を得るようにしている。</t>
    <rPh sb="10" eb="12">
      <t>カイゴ</t>
    </rPh>
    <rPh sb="12" eb="14">
      <t>シエン</t>
    </rPh>
    <rPh sb="14" eb="16">
      <t>センモン</t>
    </rPh>
    <rPh sb="16" eb="17">
      <t>イン</t>
    </rPh>
    <rPh sb="70" eb="71">
      <t>オコナ</t>
    </rPh>
    <rPh sb="81" eb="83">
      <t>バアイ</t>
    </rPh>
    <rPh sb="88" eb="90">
      <t>カイゴ</t>
    </rPh>
    <rPh sb="90" eb="92">
      <t>シエン</t>
    </rPh>
    <rPh sb="92" eb="94">
      <t>センモン</t>
    </rPh>
    <rPh sb="94" eb="95">
      <t>イン</t>
    </rPh>
    <phoneticPr fontId="2"/>
  </si>
  <si>
    <t>【原案の作成】
　介護支援専門員は、利用者の希望及び利用者についてのアセスメントの結果に基づき、利用者の家族の希望及び当該地域における指定居宅サービス等が提供される体制を勘案して、当該アセスメントにより把握された解決すべき課題に対応するための最も適切なサービスの組合せについて検討し、利用者及びその家族の生活に対する意向、総合的な援助の方針、生活全般の解決すべき課題、提供されるサービスの目標及びその達成時期、サービスの種類、内容及び利用料並びにサービスを提供する上での留意事項等を記載した居宅サービス計画の原案を作成している。</t>
    <rPh sb="9" eb="11">
      <t>カイゴ</t>
    </rPh>
    <rPh sb="11" eb="13">
      <t>シエン</t>
    </rPh>
    <rPh sb="13" eb="15">
      <t>センモン</t>
    </rPh>
    <rPh sb="15" eb="16">
      <t>イン</t>
    </rPh>
    <phoneticPr fontId="2"/>
  </si>
  <si>
    <t>【サービス担当者会議】
　介護支援専門員は、サービス担当者会議の開催により、利用者の状況等に関する情報を担当者と共有するとともに、当該居宅サービス計画の原案の内容について、担当者から、専門的な見地からの意見を求めている。ただし、利用者（末期の悪性腫瘍の患者に限る。）の心身の状況等により、主治の医師又は歯科医師の意見を勘案して必要と認める場合その他やむを得ない理由がある場合には、担当者への照会等により意見を求め、会議の要点及び担当者への照会内容を記録している。</t>
    <rPh sb="13" eb="15">
      <t>カイゴ</t>
    </rPh>
    <rPh sb="15" eb="17">
      <t>シエン</t>
    </rPh>
    <rPh sb="17" eb="19">
      <t>センモン</t>
    </rPh>
    <rPh sb="19" eb="20">
      <t>イン</t>
    </rPh>
    <rPh sb="195" eb="197">
      <t>ショウカイ</t>
    </rPh>
    <rPh sb="197" eb="198">
      <t>トウ</t>
    </rPh>
    <phoneticPr fontId="2"/>
  </si>
  <si>
    <t>【サービス担当者会議】
　サービス担当者会議を欠席した居宅サービス事業所の担当者がいる場合は、当該担当者名及び欠席理由を会議録に記載している。</t>
    <rPh sb="17" eb="20">
      <t>タントウシャ</t>
    </rPh>
    <rPh sb="20" eb="22">
      <t>カイギ</t>
    </rPh>
    <rPh sb="23" eb="25">
      <t>ケッセキ</t>
    </rPh>
    <rPh sb="27" eb="29">
      <t>キョタク</t>
    </rPh>
    <rPh sb="33" eb="36">
      <t>ジギョウショ</t>
    </rPh>
    <rPh sb="37" eb="40">
      <t>タントウシャ</t>
    </rPh>
    <rPh sb="43" eb="45">
      <t>バアイ</t>
    </rPh>
    <rPh sb="47" eb="49">
      <t>トウガイ</t>
    </rPh>
    <rPh sb="49" eb="52">
      <t>タントウシャ</t>
    </rPh>
    <rPh sb="52" eb="53">
      <t>メイ</t>
    </rPh>
    <rPh sb="53" eb="54">
      <t>オヨ</t>
    </rPh>
    <rPh sb="55" eb="57">
      <t>ケッセキ</t>
    </rPh>
    <rPh sb="57" eb="59">
      <t>リユウ</t>
    </rPh>
    <rPh sb="60" eb="63">
      <t>カイギロク</t>
    </rPh>
    <rPh sb="64" eb="66">
      <t>キサイ</t>
    </rPh>
    <phoneticPr fontId="2"/>
  </si>
  <si>
    <t>【サービス担当者会議】
　サービス担当者会議を欠席した居宅サービス事業所の担当者がいる場合は、当該担当者に照会等により意見を求め、その内容を記録している。</t>
    <rPh sb="17" eb="20">
      <t>タントウシャ</t>
    </rPh>
    <rPh sb="20" eb="22">
      <t>カイギ</t>
    </rPh>
    <rPh sb="23" eb="25">
      <t>ケッセキ</t>
    </rPh>
    <rPh sb="27" eb="29">
      <t>キョタク</t>
    </rPh>
    <rPh sb="33" eb="36">
      <t>ジギョウショ</t>
    </rPh>
    <rPh sb="37" eb="40">
      <t>タントウシャ</t>
    </rPh>
    <rPh sb="43" eb="45">
      <t>バアイ</t>
    </rPh>
    <rPh sb="47" eb="49">
      <t>トウガイ</t>
    </rPh>
    <rPh sb="49" eb="52">
      <t>タントウシャ</t>
    </rPh>
    <rPh sb="53" eb="55">
      <t>ショウカイ</t>
    </rPh>
    <rPh sb="55" eb="56">
      <t>トウ</t>
    </rPh>
    <rPh sb="59" eb="61">
      <t>イケン</t>
    </rPh>
    <rPh sb="62" eb="63">
      <t>モト</t>
    </rPh>
    <rPh sb="67" eb="69">
      <t>ナイヨウ</t>
    </rPh>
    <rPh sb="70" eb="72">
      <t>キロク</t>
    </rPh>
    <phoneticPr fontId="2"/>
  </si>
  <si>
    <t>【説明・同意】
　介護支援専門員は、居宅サービス計画の原案に位置付けた指定居宅サービス等について、保険給付の対象となるかどうかを区分した上で、当該居宅サービス計画の原案の内容について利用者又はその家族に対して説明し、文書により利用者の同意を得ている。</t>
    <phoneticPr fontId="2"/>
  </si>
  <si>
    <t>【交付】
　介護支援専門員は、居宅サービス計画を作成（又は変更）した際には、当該居宅サービス計画を利用者及び居宅サービス事業者等の担当者に遅滞なく交付している。</t>
    <rPh sb="6" eb="8">
      <t>カイゴ</t>
    </rPh>
    <rPh sb="8" eb="10">
      <t>シエン</t>
    </rPh>
    <rPh sb="10" eb="12">
      <t>センモン</t>
    </rPh>
    <rPh sb="12" eb="13">
      <t>イン</t>
    </rPh>
    <rPh sb="54" eb="56">
      <t>キョタク</t>
    </rPh>
    <rPh sb="60" eb="63">
      <t>ジギョウシャ</t>
    </rPh>
    <rPh sb="63" eb="64">
      <t>トウ</t>
    </rPh>
    <rPh sb="69" eb="71">
      <t>チタイ</t>
    </rPh>
    <phoneticPr fontId="2"/>
  </si>
  <si>
    <t>【アセスメント】
　介護支援専門員は、居宅サービス計画の作成（又は変更）に当たっては、適切な方法により、利用者について、その有する能力、既に提供を受けている指定居宅サービス等のその置かれている環境等の評価を通じて利用者が現に抱える問題点を明らかにし、利用者が自立した日常生活を営むことができるように支援する上で解決すべき課題を把握している。</t>
    <rPh sb="10" eb="12">
      <t>カイゴ</t>
    </rPh>
    <rPh sb="12" eb="14">
      <t>シエン</t>
    </rPh>
    <rPh sb="14" eb="16">
      <t>センモン</t>
    </rPh>
    <rPh sb="16" eb="17">
      <t>イン</t>
    </rPh>
    <rPh sb="37" eb="38">
      <t>ア</t>
    </rPh>
    <rPh sb="125" eb="128">
      <t>リヨウシャ</t>
    </rPh>
    <rPh sb="129" eb="131">
      <t>ジリツ</t>
    </rPh>
    <rPh sb="133" eb="135">
      <t>ニチジョウ</t>
    </rPh>
    <rPh sb="135" eb="137">
      <t>セイカツ</t>
    </rPh>
    <rPh sb="138" eb="139">
      <t>イトナ</t>
    </rPh>
    <phoneticPr fontId="2"/>
  </si>
  <si>
    <t>（ロ）</t>
    <phoneticPr fontId="2"/>
  </si>
  <si>
    <t>(Ａ)
(イ＋ロ)　</t>
    <phoneticPr fontId="2"/>
  </si>
  <si>
    <t>介護予防支援受託件数×1／３</t>
    <phoneticPr fontId="2"/>
  </si>
  <si>
    <t>要介護５</t>
    <phoneticPr fontId="2"/>
  </si>
  <si>
    <t>要介護４</t>
    <phoneticPr fontId="2"/>
  </si>
  <si>
    <t>要介護３</t>
    <phoneticPr fontId="2"/>
  </si>
  <si>
    <t>勤務形態（該当
するものに☑印）</t>
    <phoneticPr fontId="2"/>
  </si>
  <si>
    <t>①</t>
    <phoneticPr fontId="2"/>
  </si>
  <si>
    <t>正当な理由なしに介護給付等対象サービスの利用に関する指示に従わないこと等により、要介護状態の程度を増進させたと認められるとき。</t>
    <phoneticPr fontId="2"/>
  </si>
  <si>
    <t>偽りその他不正の行為によって保険給付の支給を受け、又は受けようとしたとき。</t>
    <phoneticPr fontId="2"/>
  </si>
  <si>
    <t>②</t>
    <phoneticPr fontId="2"/>
  </si>
  <si>
    <t>①</t>
    <phoneticPr fontId="2"/>
  </si>
  <si>
    <t>②</t>
    <phoneticPr fontId="2"/>
  </si>
  <si>
    <t>利用者から介護支援専門員に対して複数の指定居宅サービス事業者等の紹介を求めることが可能であること。</t>
    <phoneticPr fontId="2"/>
  </si>
  <si>
    <t>居宅サービス計画原案に位置付けた指定居宅サービス事業者等の選定理由の説明を求めることが可能であること。</t>
    <phoneticPr fontId="2"/>
  </si>
  <si>
    <t>※①を実施していない場合は運営基準減算</t>
    <rPh sb="3" eb="5">
      <t>ジッシ</t>
    </rPh>
    <rPh sb="10" eb="12">
      <t>バアイ</t>
    </rPh>
    <rPh sb="13" eb="15">
      <t>ウンエイ</t>
    </rPh>
    <rPh sb="15" eb="17">
      <t>キジュン</t>
    </rPh>
    <rPh sb="17" eb="19">
      <t>ゲンサン</t>
    </rPh>
    <phoneticPr fontId="2"/>
  </si>
  <si>
    <t>　居宅サービス計画の作成にあたっては、次の①及び②について利用申込者又はその家族に文書の交付に加えて口頭での説明を懇切丁寧に行うとともに、それを理解したことについて必ず利用申込者から署名を得るよう努めている。</t>
    <rPh sb="19" eb="20">
      <t>ツギ</t>
    </rPh>
    <rPh sb="22" eb="23">
      <t>オヨ</t>
    </rPh>
    <rPh sb="98" eb="99">
      <t>ツト</t>
    </rPh>
    <phoneticPr fontId="2"/>
  </si>
  <si>
    <t>　事業者は、事業所の介護支援専門員に身分を証する書類を携行させ、初回訪問時及び利用者又はその家族から求められたときは、これを提示すべき旨を指導している。</t>
    <rPh sb="1" eb="4">
      <t>ジギョウシャ</t>
    </rPh>
    <rPh sb="6" eb="9">
      <t>ジギョウショ</t>
    </rPh>
    <rPh sb="37" eb="38">
      <t>オヨ</t>
    </rPh>
    <rPh sb="42" eb="43">
      <t>マタ</t>
    </rPh>
    <phoneticPr fontId="2"/>
  </si>
  <si>
    <t>　毎月、国民健康保険団体連合会に対し、居宅サービス計画において位置付けられている指定居宅サービス等のうち法定代理受領サービスとして位置付けたものに関する情報を記載した文書（給付管理票）を提出している。</t>
    <rPh sb="4" eb="6">
      <t>コクミン</t>
    </rPh>
    <rPh sb="6" eb="8">
      <t>ケンコウ</t>
    </rPh>
    <rPh sb="8" eb="10">
      <t>ホケン</t>
    </rPh>
    <rPh sb="10" eb="12">
      <t>ダンタイ</t>
    </rPh>
    <rPh sb="12" eb="15">
      <t>レンゴウカイ</t>
    </rPh>
    <phoneticPr fontId="2"/>
  </si>
  <si>
    <t>　居宅サービス計画に位置付けられている基準該当居宅サービスに係る特例居宅介護サービス費の支給に係る事務に必要な情報を記載した文書を、国民健康保険団体連合会に対して提出している。</t>
    <rPh sb="66" eb="68">
      <t>コクミン</t>
    </rPh>
    <rPh sb="68" eb="70">
      <t>ケンコウ</t>
    </rPh>
    <rPh sb="70" eb="72">
      <t>ホケン</t>
    </rPh>
    <rPh sb="72" eb="74">
      <t>ダンタイ</t>
    </rPh>
    <rPh sb="74" eb="77">
      <t>レンゴウカイ</t>
    </rPh>
    <phoneticPr fontId="2"/>
  </si>
  <si>
    <t>①</t>
    <phoneticPr fontId="2"/>
  </si>
  <si>
    <t>②</t>
    <phoneticPr fontId="2"/>
  </si>
  <si>
    <t>利用者が要介護更新認定を受けた場合</t>
    <phoneticPr fontId="2"/>
  </si>
  <si>
    <t>利用者が要介護状態区分の変更の認定を受けた場合</t>
    <phoneticPr fontId="2"/>
  </si>
  <si>
    <t>※ただし、やむを得ない理由がある場合については、担当者に対する照会等により意見を求めることが可能。</t>
    <phoneticPr fontId="2"/>
  </si>
  <si>
    <t>【更新、区分変更時のサービス担当者会議】
　介護支援専門員は、次に掲げる場合において、サービス担当者会議の開催により、居宅サービス計画の変更の必要性について、担当者から専門的な見地からの意見を求めている。</t>
    <rPh sb="22" eb="24">
      <t>カイゴ</t>
    </rPh>
    <rPh sb="24" eb="26">
      <t>シエン</t>
    </rPh>
    <rPh sb="26" eb="28">
      <t>センモン</t>
    </rPh>
    <rPh sb="28" eb="29">
      <t>イン</t>
    </rPh>
    <phoneticPr fontId="2"/>
  </si>
  <si>
    <t>【主治医等への居宅サービス計画書の交付】
　主治の医師等とのより円滑な連携に資するよう、当該意見を踏まえて作成した居宅サービス計画については、意見を求めた主治の医師等に交付している。
※交付の方法については、対面のほか、郵送やメール等によることも差し支えない。
※意見を求める「主治の医師等」については、要介護認定の申請のために主治医意意見を記載した医師に限定されない。</t>
    <rPh sb="1" eb="4">
      <t>シュジイ</t>
    </rPh>
    <rPh sb="4" eb="5">
      <t>トウ</t>
    </rPh>
    <rPh sb="7" eb="9">
      <t>キョタク</t>
    </rPh>
    <rPh sb="13" eb="16">
      <t>ケイカクショ</t>
    </rPh>
    <rPh sb="17" eb="19">
      <t>コウフ</t>
    </rPh>
    <rPh sb="168" eb="170">
      <t>イケン</t>
    </rPh>
    <phoneticPr fontId="2"/>
  </si>
  <si>
    <t>【福祉用具貸与の位置付け】
　基本調査の結果にかかわらず、軽度者へ福祉用具貸与を行う際は、次の①～③に該当することが医師の医学的な所見に基づき判断され、かつ、サービス担当者会議等を通じた適切なケアマネジメントにより福祉用具貸与が特に必要であることについて、市町村から書面等確実な方法で確認を得ている。</t>
    <rPh sb="86" eb="88">
      <t>カイギ</t>
    </rPh>
    <rPh sb="145" eb="146">
      <t>エ</t>
    </rPh>
    <phoneticPr fontId="2"/>
  </si>
  <si>
    <t>　　　　要介護認定区分別に人数を記載してください。
　　　　介護予防支援は受託件数×１／３の数字を記載してください。</t>
    <rPh sb="16" eb="18">
      <t>キサイ</t>
    </rPh>
    <rPh sb="49" eb="51">
      <t>キサイ</t>
    </rPh>
    <phoneticPr fontId="2"/>
  </si>
  <si>
    <t>　　　（点検月の前月の勤務実績）</t>
    <rPh sb="4" eb="6">
      <t>テンケン</t>
    </rPh>
    <rPh sb="6" eb="7">
      <t>ツキ</t>
    </rPh>
    <rPh sb="8" eb="10">
      <t>ゼンゲツ</t>
    </rPh>
    <phoneticPr fontId="2"/>
  </si>
  <si>
    <r>
      <t>※「新規」： 
契約の有無に関わらず当該利用者について</t>
    </r>
    <r>
      <rPr>
        <u/>
        <sz val="10"/>
        <rFont val="ＭＳ Ｐゴシック"/>
        <family val="3"/>
        <charset val="128"/>
      </rPr>
      <t>過去歴月２月以上、当該居宅介護支援事業所が居宅介護支援を提供しておらず、居宅介護支援費が算定されていない場合に</t>
    </r>
    <r>
      <rPr>
        <sz val="10"/>
        <rFont val="ＭＳ Ｐゴシック"/>
        <family val="3"/>
        <charset val="128"/>
      </rPr>
      <t>当該利用者に対して居宅サービス計画を作成した場合を指す（初めて給付管理を行い報酬請求を行う月に適用）。</t>
    </r>
    <rPh sb="29" eb="30">
      <t>レキ</t>
    </rPh>
    <rPh sb="30" eb="31">
      <t>ゲツ</t>
    </rPh>
    <rPh sb="107" eb="108">
      <t>サ</t>
    </rPh>
    <rPh sb="110" eb="111">
      <t>ハジ</t>
    </rPh>
    <rPh sb="113" eb="115">
      <t>キュウフ</t>
    </rPh>
    <rPh sb="115" eb="117">
      <t>カンリ</t>
    </rPh>
    <rPh sb="118" eb="119">
      <t>オコナ</t>
    </rPh>
    <rPh sb="120" eb="122">
      <t>ホウシュウ</t>
    </rPh>
    <rPh sb="122" eb="124">
      <t>セイキュウ</t>
    </rPh>
    <rPh sb="125" eb="126">
      <t>オコナ</t>
    </rPh>
    <rPh sb="127" eb="128">
      <t>ツキ</t>
    </rPh>
    <rPh sb="129" eb="131">
      <t>テキヨウ</t>
    </rPh>
    <phoneticPr fontId="2"/>
  </si>
  <si>
    <t>　介護支援専門員１人当たりの利用者数が４５名未満（居宅介護支援費（Ⅱ）を算定している場合は５０名未満）であり、不当に特定の者に偏るなど、適切なケアマネジメントに支障が出ることがないよう配慮している。
　※介護予防支援の受託件数は含まない。</t>
    <rPh sb="25" eb="27">
      <t>キョタク</t>
    </rPh>
    <rPh sb="27" eb="29">
      <t>カイゴ</t>
    </rPh>
    <rPh sb="29" eb="31">
      <t>シエン</t>
    </rPh>
    <rPh sb="31" eb="32">
      <t>ヒ</t>
    </rPh>
    <rPh sb="36" eb="38">
      <t>サンテイ</t>
    </rPh>
    <rPh sb="42" eb="44">
      <t>バアイ</t>
    </rPh>
    <rPh sb="47" eb="48">
      <t>メイ</t>
    </rPh>
    <rPh sb="48" eb="50">
      <t>ミマン</t>
    </rPh>
    <rPh sb="55" eb="57">
      <t>フトウ</t>
    </rPh>
    <rPh sb="58" eb="60">
      <t>トクテイ</t>
    </rPh>
    <rPh sb="61" eb="62">
      <t>モノ</t>
    </rPh>
    <rPh sb="63" eb="64">
      <t>カタヨ</t>
    </rPh>
    <rPh sb="68" eb="70">
      <t>テキセツ</t>
    </rPh>
    <rPh sb="80" eb="82">
      <t>シショウ</t>
    </rPh>
    <rPh sb="83" eb="84">
      <t>デ</t>
    </rPh>
    <rPh sb="92" eb="94">
      <t>ハイリョ</t>
    </rPh>
    <rPh sb="102" eb="104">
      <t>カイゴ</t>
    </rPh>
    <rPh sb="104" eb="106">
      <t>ヨボウ</t>
    </rPh>
    <rPh sb="106" eb="108">
      <t>シエン</t>
    </rPh>
    <rPh sb="109" eb="111">
      <t>ジュタク</t>
    </rPh>
    <rPh sb="111" eb="113">
      <t>ケンスウ</t>
    </rPh>
    <rPh sb="114" eb="115">
      <t>フク</t>
    </rPh>
    <phoneticPr fontId="2"/>
  </si>
  <si>
    <r>
      <t xml:space="preserve">　質の高いケアマネジメントを実施する事業所として、地域における居宅介護支援事業所のケアマネジメントの質の向上を牽引する立場にあることから、同一法人内に留まらず、他の法人が運営する指定居宅介護支援事業所と共同で事例検討会、研修会等を自ら率先して実施している。
</t>
    </r>
    <r>
      <rPr>
        <sz val="10"/>
        <rFont val="ＭＳ Ｐゴシック"/>
        <family val="3"/>
        <charset val="128"/>
      </rPr>
      <t>※共同での事例検討会、研修会等の計画は、前年度中に策定することが必要。</t>
    </r>
    <rPh sb="130" eb="132">
      <t>キョウドウ</t>
    </rPh>
    <rPh sb="134" eb="139">
      <t>ジレイケントウカイ</t>
    </rPh>
    <rPh sb="140" eb="144">
      <t>ケンシュウカイトウ</t>
    </rPh>
    <rPh sb="145" eb="147">
      <t>ケイカク</t>
    </rPh>
    <rPh sb="149" eb="152">
      <t>ゼンネンド</t>
    </rPh>
    <rPh sb="152" eb="153">
      <t>チュウ</t>
    </rPh>
    <rPh sb="154" eb="156">
      <t>サクテイ</t>
    </rPh>
    <rPh sb="161" eb="163">
      <t>ヒツヨウ</t>
    </rPh>
    <phoneticPr fontId="2"/>
  </si>
  <si>
    <r>
      <t xml:space="preserve">　介護支援専門員１人当たりの利用者数が４５名未満（居宅介護支援費（Ⅱ）を算定している場合は５０名未満）であり、不当に特定の者に偏るなど、適切なケアマネジメントに支障が出ることがないよう配慮している。
</t>
    </r>
    <r>
      <rPr>
        <sz val="10"/>
        <rFont val="ＭＳ Ｐゴシック"/>
        <family val="3"/>
        <charset val="128"/>
      </rPr>
      <t>※介護予防支援の受託件数は含まない。</t>
    </r>
    <rPh sb="83" eb="84">
      <t>デ</t>
    </rPh>
    <phoneticPr fontId="2"/>
  </si>
  <si>
    <t>　介護支援専門員１人当たりの利用者数が４５名未満（居宅介護支援費（Ⅱ）を算定している場合は５０名未満）であり、不当に特定の者に偏るなど、適切なケアマネジメントに支障が出ることがないよう配慮している。
　※介護予防支援の受託件数は含まない。</t>
    <rPh sb="83" eb="84">
      <t>デ</t>
    </rPh>
    <phoneticPr fontId="2"/>
  </si>
  <si>
    <t>　介護支援専門員１人当たりの利用者数が４５名未満（居宅介護支援費（Ⅱ）を算定している場合は５０名未満）であり、不当に特定の者に偏るなど、適切なケアマネジメントに支障がでることがないよう配慮している。
　※介護予防支援の受託件数は含まない。</t>
    <phoneticPr fontId="2"/>
  </si>
  <si>
    <r>
      <t xml:space="preserve">　前々年度の３月から前年度の２月までの間においてターミナルケアマネジメント加算を１５回以上算定している。
</t>
    </r>
    <r>
      <rPr>
        <sz val="10"/>
        <rFont val="ＭＳ Ｐゴシック"/>
        <family val="3"/>
        <charset val="128"/>
      </rPr>
      <t>※経過措置として、令和７年３月３１日までの間は、従前のとおり算定回数が５回以上の場合に要件を満たすこととし、令和７年４月１日から令和８年３月３１日までの間は、令和６年３月におけるターミナルケアマネジメント加算の算定回数に３を乗じた数に令和６年４月から令和７年２月までの間におけるターミナルケアマネジメント加算の算定回数を加えた数が１５回以上である場合に要件を満たすこととします。</t>
    </r>
    <rPh sb="107" eb="109">
      <t>レイワ</t>
    </rPh>
    <rPh sb="110" eb="111">
      <t>ネン</t>
    </rPh>
    <phoneticPr fontId="2"/>
  </si>
  <si>
    <r>
      <t xml:space="preserve">　利用者が病院又は診療所に入院した日※の内に、当該病院又は診療所の職員に対して当該利用者に係る必要な情報（入院日、当該利用者の心身の状況、生活環境及びサービスの利用状況）を提供している。
</t>
    </r>
    <r>
      <rPr>
        <sz val="10"/>
        <rFont val="ＭＳ Ｐゴシック"/>
        <family val="3"/>
        <charset val="128"/>
      </rPr>
      <t>※入院の初日を１日目とする。
※入院の日以前に当該利用者に係る情報を提供した場合には当該情報を提供した日を含み、指定居宅介護支援事業所における運営規程に定める営業時間終了後に、又は運営規程に定める当該指定居宅介護支援事業所の営業日以外の日に入院した場合には当該入院した日の翌日を含む。</t>
    </r>
    <rPh sb="17" eb="18">
      <t>ヒ</t>
    </rPh>
    <rPh sb="20" eb="21">
      <t>ウチ</t>
    </rPh>
    <rPh sb="53" eb="56">
      <t>ニュウインビ</t>
    </rPh>
    <rPh sb="95" eb="97">
      <t>ニュウイン</t>
    </rPh>
    <rPh sb="98" eb="100">
      <t>ショニチ</t>
    </rPh>
    <rPh sb="102" eb="103">
      <t>ニチ</t>
    </rPh>
    <rPh sb="103" eb="104">
      <t>メ</t>
    </rPh>
    <rPh sb="110" eb="112">
      <t>ニュウイン</t>
    </rPh>
    <rPh sb="113" eb="114">
      <t>ヒ</t>
    </rPh>
    <rPh sb="114" eb="116">
      <t>イゼン</t>
    </rPh>
    <rPh sb="117" eb="119">
      <t>トウガイ</t>
    </rPh>
    <rPh sb="119" eb="122">
      <t>リヨウシャ</t>
    </rPh>
    <rPh sb="123" eb="124">
      <t>カカ</t>
    </rPh>
    <rPh sb="125" eb="127">
      <t>ジョウホウ</t>
    </rPh>
    <rPh sb="128" eb="130">
      <t>テイキョウ</t>
    </rPh>
    <rPh sb="132" eb="134">
      <t>バアイ</t>
    </rPh>
    <rPh sb="136" eb="138">
      <t>トウガイ</t>
    </rPh>
    <rPh sb="138" eb="140">
      <t>ジョウホウ</t>
    </rPh>
    <rPh sb="141" eb="143">
      <t>テイキョウ</t>
    </rPh>
    <rPh sb="145" eb="146">
      <t>ヒ</t>
    </rPh>
    <rPh sb="147" eb="148">
      <t>フク</t>
    </rPh>
    <rPh sb="150" eb="152">
      <t>シテイ</t>
    </rPh>
    <rPh sb="152" eb="161">
      <t>キョタクカイゴシエンジギョウショ</t>
    </rPh>
    <rPh sb="165" eb="167">
      <t>ウンエイ</t>
    </rPh>
    <rPh sb="167" eb="169">
      <t>キテイ</t>
    </rPh>
    <rPh sb="170" eb="171">
      <t>サダ</t>
    </rPh>
    <rPh sb="173" eb="175">
      <t>エイギョウ</t>
    </rPh>
    <rPh sb="175" eb="177">
      <t>ジカン</t>
    </rPh>
    <rPh sb="177" eb="179">
      <t>シュウリョウ</t>
    </rPh>
    <rPh sb="179" eb="180">
      <t>ゴ</t>
    </rPh>
    <rPh sb="182" eb="183">
      <t>マタ</t>
    </rPh>
    <rPh sb="184" eb="186">
      <t>ウンエイ</t>
    </rPh>
    <rPh sb="186" eb="188">
      <t>キテイ</t>
    </rPh>
    <rPh sb="189" eb="190">
      <t>サダ</t>
    </rPh>
    <rPh sb="192" eb="194">
      <t>トウガイ</t>
    </rPh>
    <rPh sb="194" eb="196">
      <t>シテイ</t>
    </rPh>
    <rPh sb="196" eb="198">
      <t>キョタク</t>
    </rPh>
    <rPh sb="198" eb="200">
      <t>カイゴ</t>
    </rPh>
    <rPh sb="200" eb="202">
      <t>シエン</t>
    </rPh>
    <rPh sb="202" eb="205">
      <t>ジギョウショ</t>
    </rPh>
    <rPh sb="206" eb="209">
      <t>エイギョウビ</t>
    </rPh>
    <rPh sb="209" eb="211">
      <t>イガイ</t>
    </rPh>
    <rPh sb="212" eb="213">
      <t>ヒ</t>
    </rPh>
    <rPh sb="214" eb="216">
      <t>ニュウイン</t>
    </rPh>
    <rPh sb="218" eb="220">
      <t>バアイ</t>
    </rPh>
    <rPh sb="222" eb="224">
      <t>トウガイ</t>
    </rPh>
    <rPh sb="224" eb="226">
      <t>ニュウイン</t>
    </rPh>
    <rPh sb="228" eb="229">
      <t>ヒ</t>
    </rPh>
    <rPh sb="230" eb="232">
      <t>ヨクジツ</t>
    </rPh>
    <rPh sb="233" eb="234">
      <t>フク</t>
    </rPh>
    <phoneticPr fontId="2"/>
  </si>
  <si>
    <r>
      <t xml:space="preserve">  情報提供を行った日時、場所（医療機関へ出向いた場合）、内容、提供手段(FAXやメール、郵送等)等について居宅サービス計画等に記録している。
</t>
    </r>
    <r>
      <rPr>
        <sz val="10"/>
        <rFont val="ＭＳ Ｐゴシック"/>
        <family val="3"/>
        <charset val="128"/>
      </rPr>
      <t>※入院先の医療機関と確実な連携を確保するため、FAX等による情報提供の場合は、先方が受け取ったことを確認し、居宅サービス計画等に記録すること。</t>
    </r>
    <rPh sb="2" eb="4">
      <t>ジョウホウ</t>
    </rPh>
    <rPh sb="4" eb="6">
      <t>テイキョウ</t>
    </rPh>
    <rPh sb="7" eb="8">
      <t>オコナ</t>
    </rPh>
    <rPh sb="10" eb="12">
      <t>ニチジ</t>
    </rPh>
    <rPh sb="13" eb="15">
      <t>バショ</t>
    </rPh>
    <rPh sb="16" eb="18">
      <t>イリョウ</t>
    </rPh>
    <rPh sb="18" eb="20">
      <t>キカン</t>
    </rPh>
    <rPh sb="21" eb="23">
      <t>デム</t>
    </rPh>
    <rPh sb="25" eb="27">
      <t>バアイ</t>
    </rPh>
    <rPh sb="29" eb="31">
      <t>ナイヨウ</t>
    </rPh>
    <rPh sb="32" eb="34">
      <t>テイキョウ</t>
    </rPh>
    <rPh sb="34" eb="36">
      <t>シュダン</t>
    </rPh>
    <rPh sb="45" eb="47">
      <t>ユウソウ</t>
    </rPh>
    <rPh sb="47" eb="48">
      <t>トウ</t>
    </rPh>
    <rPh sb="49" eb="50">
      <t>トウ</t>
    </rPh>
    <rPh sb="54" eb="56">
      <t>キョタク</t>
    </rPh>
    <rPh sb="60" eb="62">
      <t>ケイカク</t>
    </rPh>
    <rPh sb="62" eb="63">
      <t>トウ</t>
    </rPh>
    <rPh sb="64" eb="66">
      <t>キロク</t>
    </rPh>
    <phoneticPr fontId="2"/>
  </si>
  <si>
    <r>
      <t xml:space="preserve">　利用者が病院又は診療所に入院した日の翌日又は翌々日※に、当該病院又は診療所の職員に対して当該利用者に係る必要な情報（入院日、当該利用者の心身の状況、生活環境及びサービスの利用状況）を提供している。
</t>
    </r>
    <r>
      <rPr>
        <sz val="10"/>
        <rFont val="ＭＳ Ｐゴシック"/>
        <family val="3"/>
        <charset val="128"/>
      </rPr>
      <t>※入院の初日を１日目とする。
※入院時情報連携加算（Ⅰ）に規定する入院した日を除き、運営規程に定める当該指定居宅介護支援事業所の営業時間終了後に入院した場合であって、当該入院した日から起算して３日目が運営規程に定める当該指定居宅介護支援事業所の営業日以外の日の翌日を含む。</t>
    </r>
    <rPh sb="17" eb="18">
      <t>ヒ</t>
    </rPh>
    <rPh sb="59" eb="62">
      <t>ニュウインビ</t>
    </rPh>
    <rPh sb="116" eb="118">
      <t>ニュウイン</t>
    </rPh>
    <rPh sb="118" eb="119">
      <t>ジ</t>
    </rPh>
    <rPh sb="119" eb="121">
      <t>ジョウホウ</t>
    </rPh>
    <rPh sb="121" eb="123">
      <t>レンケイ</t>
    </rPh>
    <rPh sb="123" eb="125">
      <t>カサン</t>
    </rPh>
    <rPh sb="129" eb="131">
      <t>キテイ</t>
    </rPh>
    <rPh sb="133" eb="135">
      <t>ニュウイン</t>
    </rPh>
    <rPh sb="137" eb="138">
      <t>ヒ</t>
    </rPh>
    <rPh sb="139" eb="140">
      <t>ノゾ</t>
    </rPh>
    <rPh sb="142" eb="144">
      <t>ウンエイ</t>
    </rPh>
    <rPh sb="144" eb="146">
      <t>キテイ</t>
    </rPh>
    <rPh sb="147" eb="148">
      <t>サダ</t>
    </rPh>
    <rPh sb="150" eb="152">
      <t>トウガイ</t>
    </rPh>
    <rPh sb="152" eb="154">
      <t>シテイ</t>
    </rPh>
    <rPh sb="154" eb="156">
      <t>キョタク</t>
    </rPh>
    <rPh sb="156" eb="158">
      <t>カイゴ</t>
    </rPh>
    <rPh sb="158" eb="160">
      <t>シエン</t>
    </rPh>
    <rPh sb="160" eb="163">
      <t>ジギョウショ</t>
    </rPh>
    <rPh sb="164" eb="166">
      <t>エイギョウ</t>
    </rPh>
    <rPh sb="166" eb="168">
      <t>ジカン</t>
    </rPh>
    <rPh sb="168" eb="170">
      <t>シュウリョウ</t>
    </rPh>
    <rPh sb="170" eb="171">
      <t>ゴ</t>
    </rPh>
    <rPh sb="172" eb="174">
      <t>ニュウイン</t>
    </rPh>
    <rPh sb="176" eb="178">
      <t>バアイ</t>
    </rPh>
    <rPh sb="183" eb="185">
      <t>トウガイ</t>
    </rPh>
    <rPh sb="185" eb="187">
      <t>ニュウイン</t>
    </rPh>
    <rPh sb="189" eb="190">
      <t>ヒ</t>
    </rPh>
    <rPh sb="192" eb="194">
      <t>キサン</t>
    </rPh>
    <rPh sb="197" eb="198">
      <t>ニチ</t>
    </rPh>
    <rPh sb="198" eb="199">
      <t>メ</t>
    </rPh>
    <rPh sb="200" eb="202">
      <t>ウンエイ</t>
    </rPh>
    <rPh sb="202" eb="204">
      <t>キテイ</t>
    </rPh>
    <rPh sb="205" eb="206">
      <t>サダ</t>
    </rPh>
    <rPh sb="208" eb="210">
      <t>トウガイ</t>
    </rPh>
    <rPh sb="210" eb="212">
      <t>シテイ</t>
    </rPh>
    <rPh sb="212" eb="221">
      <t>キョタクカイゴシエンジギョウショ</t>
    </rPh>
    <rPh sb="222" eb="225">
      <t>エイギョウビ</t>
    </rPh>
    <rPh sb="225" eb="227">
      <t>イガイ</t>
    </rPh>
    <rPh sb="228" eb="229">
      <t>ヒ</t>
    </rPh>
    <rPh sb="230" eb="232">
      <t>ヨクジツ</t>
    </rPh>
    <rPh sb="233" eb="234">
      <t>フク</t>
    </rPh>
    <phoneticPr fontId="2"/>
  </si>
  <si>
    <r>
      <rPr>
        <b/>
        <sz val="11"/>
        <rFont val="ＭＳ Ｐゴシック"/>
        <family val="3"/>
        <charset val="128"/>
      </rPr>
      <t>　</t>
    </r>
    <r>
      <rPr>
        <sz val="11"/>
        <rFont val="ＭＳ Ｐゴシック"/>
        <family val="3"/>
        <charset val="128"/>
      </rPr>
      <t xml:space="preserve">病院、診療所、地域密着型介護老人福祉施設又は介護保険施設から退院又は退所するに当たって、当該病院等の職員と面談を行い、利用者に関する必要な情報の提供を受けた上で、居宅サービス計画を作成し、居宅サービス又は地域密着型サービスの利用開始月に利用に関する調整を行った場合※には、当該利用者が居宅サービス又は地域密着型サービスの利用開始月に算定している。
</t>
    </r>
    <r>
      <rPr>
        <sz val="10"/>
        <rFont val="ＭＳ Ｐゴシック"/>
        <family val="3"/>
        <charset val="128"/>
      </rPr>
      <t>※同一の利用者について、当該居宅サービス及び地域密着型サービスの利用開始月に調整を行う場合に限る。</t>
    </r>
    <rPh sb="176" eb="178">
      <t>ドウイツ</t>
    </rPh>
    <rPh sb="179" eb="182">
      <t>リヨウシャ</t>
    </rPh>
    <rPh sb="187" eb="189">
      <t>トウガイ</t>
    </rPh>
    <rPh sb="189" eb="191">
      <t>キョタク</t>
    </rPh>
    <rPh sb="195" eb="196">
      <t>オヨ</t>
    </rPh>
    <rPh sb="197" eb="202">
      <t>チイキミッチャクガタ</t>
    </rPh>
    <rPh sb="207" eb="209">
      <t>リヨウ</t>
    </rPh>
    <rPh sb="209" eb="212">
      <t>カイシヅキ</t>
    </rPh>
    <rPh sb="213" eb="215">
      <t>チョウセイ</t>
    </rPh>
    <rPh sb="216" eb="217">
      <t>オコナ</t>
    </rPh>
    <rPh sb="218" eb="220">
      <t>バアイ</t>
    </rPh>
    <rPh sb="221" eb="222">
      <t>カギ</t>
    </rPh>
    <phoneticPr fontId="2"/>
  </si>
  <si>
    <t>入院中の担当医の会議(カンファレンス)は、入院先の医師又は看護師、保健師、准看護師又は助産師のいずれか以外に、
① 在宅療養担当医療機関の保険医若しくは看護師等
② 保険医である歯科医師若しくはその指示を受けた歯科衛生士
③ 保険薬局の保険薬剤師
④ 訪問看護ステーションの看護師、保健師、理学療法士、作業療法士若しくは言語聴覚士
⑤ 介護支援専門員
⑥ 相談支援専門員
　上記①～⑥のいずれかに属する３者以上が参加している。（同一事業所から２名参加する場合は、１者の参加の扱いとなる。）また、退院後に福祉用具の貸与が見込まれる場合にあっては、必要に応じ、福祉用具専門相談員や居宅サービスを提供する作業療法士等が参加している。</t>
    <rPh sb="237" eb="238">
      <t>アツカ</t>
    </rPh>
    <rPh sb="247" eb="250">
      <t>タイインゴ</t>
    </rPh>
    <rPh sb="251" eb="253">
      <t>フクシ</t>
    </rPh>
    <rPh sb="253" eb="255">
      <t>ヨウグ</t>
    </rPh>
    <rPh sb="256" eb="258">
      <t>タイヨ</t>
    </rPh>
    <rPh sb="259" eb="261">
      <t>ミコ</t>
    </rPh>
    <rPh sb="264" eb="266">
      <t>バアイ</t>
    </rPh>
    <rPh sb="272" eb="274">
      <t>ヒツヨウ</t>
    </rPh>
    <rPh sb="275" eb="276">
      <t>オウ</t>
    </rPh>
    <rPh sb="278" eb="280">
      <t>フクシ</t>
    </rPh>
    <rPh sb="280" eb="282">
      <t>ヨウグ</t>
    </rPh>
    <rPh sb="282" eb="284">
      <t>センモン</t>
    </rPh>
    <rPh sb="284" eb="287">
      <t>ソウダンイン</t>
    </rPh>
    <rPh sb="288" eb="290">
      <t>キョタク</t>
    </rPh>
    <rPh sb="295" eb="297">
      <t>テイキョウ</t>
    </rPh>
    <rPh sb="299" eb="301">
      <t>サギョウ</t>
    </rPh>
    <rPh sb="301" eb="304">
      <t>リョウホウシ</t>
    </rPh>
    <rPh sb="304" eb="305">
      <t>トウ</t>
    </rPh>
    <rPh sb="306" eb="308">
      <t>サンカ</t>
    </rPh>
    <phoneticPr fontId="2"/>
  </si>
  <si>
    <t>　病院又は診療所の求めにより、当該病院又は診療所の医師、又は看護師等と共に利用者の居宅を訪問し、カンファレンスを行い、必要に応じて、利用者に必要な居宅サービス又は地域密着型サービスの利用に関する調整を行っている。</t>
    <rPh sb="1" eb="3">
      <t>ビョウイン</t>
    </rPh>
    <rPh sb="3" eb="4">
      <t>マタ</t>
    </rPh>
    <rPh sb="5" eb="8">
      <t>シンリョウジョ</t>
    </rPh>
    <rPh sb="9" eb="10">
      <t>モト</t>
    </rPh>
    <rPh sb="15" eb="17">
      <t>トウガイ</t>
    </rPh>
    <rPh sb="17" eb="19">
      <t>ビョウイン</t>
    </rPh>
    <rPh sb="19" eb="20">
      <t>マタ</t>
    </rPh>
    <rPh sb="21" eb="24">
      <t>シンリョウジョ</t>
    </rPh>
    <rPh sb="25" eb="27">
      <t>イシ</t>
    </rPh>
    <rPh sb="28" eb="29">
      <t>マタ</t>
    </rPh>
    <rPh sb="30" eb="32">
      <t>カンゴ</t>
    </rPh>
    <rPh sb="32" eb="34">
      <t>シトウ</t>
    </rPh>
    <rPh sb="35" eb="36">
      <t>トモ</t>
    </rPh>
    <rPh sb="37" eb="40">
      <t>リヨウシャ</t>
    </rPh>
    <rPh sb="41" eb="43">
      <t>キョタク</t>
    </rPh>
    <rPh sb="44" eb="46">
      <t>ホウモン</t>
    </rPh>
    <rPh sb="56" eb="57">
      <t>オコナ</t>
    </rPh>
    <rPh sb="59" eb="61">
      <t>ヒツヨウ</t>
    </rPh>
    <rPh sb="62" eb="63">
      <t>オウ</t>
    </rPh>
    <rPh sb="66" eb="69">
      <t>リヨウシャ</t>
    </rPh>
    <rPh sb="70" eb="72">
      <t>ヒツヨウ</t>
    </rPh>
    <rPh sb="73" eb="75">
      <t>キョタク</t>
    </rPh>
    <rPh sb="79" eb="80">
      <t>マタ</t>
    </rPh>
    <rPh sb="81" eb="83">
      <t>チイキ</t>
    </rPh>
    <rPh sb="83" eb="86">
      <t>ミッチャクガタ</t>
    </rPh>
    <rPh sb="91" eb="93">
      <t>リヨウ</t>
    </rPh>
    <rPh sb="94" eb="95">
      <t>カン</t>
    </rPh>
    <rPh sb="97" eb="99">
      <t>チョウセイ</t>
    </rPh>
    <rPh sb="100" eb="101">
      <t>オコナ</t>
    </rPh>
    <phoneticPr fontId="2"/>
  </si>
  <si>
    <t>　在宅で死亡した利用者の死亡月に加算するが、利用者の居宅を最後の訪問した日の属する月と、利用者の死亡月が異なる場合には、死亡月に算定している。</t>
    <phoneticPr fontId="2"/>
  </si>
  <si>
    <t>　ターミナルケアマネジメントを受けている利用者が、死亡診断を目的として医療機関に搬送され、２４時間以内に死亡が確認される場合等については、加算を算定している。</t>
    <phoneticPr fontId="2"/>
  </si>
  <si>
    <r>
      <t xml:space="preserve">　ターミナルケアマネジメントにあたっては、終末期における医療・ケアの方針に関する利用者又は家族の意向を把握している。
</t>
    </r>
    <r>
      <rPr>
        <sz val="10"/>
        <rFont val="ＭＳ Ｐゴシック"/>
        <family val="3"/>
        <charset val="128"/>
      </rPr>
      <t>※厚生労働省「人生の最終段階における医療・ケアの決定プロセスに関するガイドライン」等を参考にしつつ、本人の意思を尊重した医療・ケアの方針が実施できるよう、多職種が連携し、本人及びその家族と必要な情報の共有等に努めている。</t>
    </r>
    <rPh sb="21" eb="24">
      <t>シュウマツキ</t>
    </rPh>
    <rPh sb="28" eb="30">
      <t>イリョウ</t>
    </rPh>
    <rPh sb="34" eb="36">
      <t>ホウシン</t>
    </rPh>
    <rPh sb="37" eb="38">
      <t>カン</t>
    </rPh>
    <rPh sb="40" eb="43">
      <t>リヨウシャ</t>
    </rPh>
    <rPh sb="43" eb="44">
      <t>マタ</t>
    </rPh>
    <rPh sb="45" eb="47">
      <t>カゾク</t>
    </rPh>
    <rPh sb="48" eb="50">
      <t>イコウ</t>
    </rPh>
    <rPh sb="51" eb="53">
      <t>ハアク</t>
    </rPh>
    <rPh sb="60" eb="62">
      <t>コウセイ</t>
    </rPh>
    <rPh sb="62" eb="65">
      <t>ロウドウショウ</t>
    </rPh>
    <rPh sb="66" eb="68">
      <t>ジンセイ</t>
    </rPh>
    <rPh sb="69" eb="71">
      <t>サイシュウ</t>
    </rPh>
    <rPh sb="71" eb="73">
      <t>ダンカイ</t>
    </rPh>
    <rPh sb="77" eb="79">
      <t>イリョウ</t>
    </rPh>
    <rPh sb="83" eb="85">
      <t>ケッテイ</t>
    </rPh>
    <rPh sb="90" eb="91">
      <t>カン</t>
    </rPh>
    <rPh sb="100" eb="101">
      <t>トウ</t>
    </rPh>
    <rPh sb="102" eb="104">
      <t>サンコウ</t>
    </rPh>
    <rPh sb="109" eb="111">
      <t>ホンニン</t>
    </rPh>
    <rPh sb="112" eb="114">
      <t>イシ</t>
    </rPh>
    <rPh sb="115" eb="117">
      <t>ソンチョウ</t>
    </rPh>
    <rPh sb="119" eb="121">
      <t>イリョウ</t>
    </rPh>
    <rPh sb="125" eb="127">
      <t>ホウシン</t>
    </rPh>
    <rPh sb="128" eb="130">
      <t>ジッシ</t>
    </rPh>
    <rPh sb="136" eb="137">
      <t>タ</t>
    </rPh>
    <rPh sb="137" eb="139">
      <t>ショクシュ</t>
    </rPh>
    <rPh sb="140" eb="142">
      <t>レンケイ</t>
    </rPh>
    <rPh sb="144" eb="146">
      <t>ホンニン</t>
    </rPh>
    <rPh sb="146" eb="147">
      <t>オヨ</t>
    </rPh>
    <rPh sb="150" eb="152">
      <t>カゾク</t>
    </rPh>
    <rPh sb="153" eb="155">
      <t>ヒツヨウ</t>
    </rPh>
    <rPh sb="156" eb="158">
      <t>ジョウホウ</t>
    </rPh>
    <rPh sb="159" eb="161">
      <t>キョウユウ</t>
    </rPh>
    <rPh sb="161" eb="162">
      <t>トウ</t>
    </rPh>
    <rPh sb="163" eb="164">
      <t>ツト</t>
    </rPh>
    <phoneticPr fontId="2"/>
  </si>
  <si>
    <t>　特別地域に所在する事業所である。
※県内の該当地域は、相模原市緑区（鳥屋、青根、牧野）、山北町（三保、協和、清水）、清川村（宮ケ瀬、煤ヶ谷）。</t>
    <rPh sb="1" eb="5">
      <t>トクベツチイキ</t>
    </rPh>
    <rPh sb="6" eb="8">
      <t>ショザイ</t>
    </rPh>
    <rPh sb="10" eb="13">
      <t>ジギョウショ</t>
    </rPh>
    <rPh sb="19" eb="21">
      <t>ケンナイ</t>
    </rPh>
    <rPh sb="22" eb="26">
      <t>ガイトウチイキ</t>
    </rPh>
    <rPh sb="45" eb="48">
      <t>ヤマキタマチ</t>
    </rPh>
    <rPh sb="49" eb="51">
      <t>ミホ</t>
    </rPh>
    <rPh sb="52" eb="54">
      <t>キョウワ</t>
    </rPh>
    <rPh sb="55" eb="57">
      <t>シミズ</t>
    </rPh>
    <rPh sb="59" eb="62">
      <t>キヨカワムラ</t>
    </rPh>
    <rPh sb="63" eb="66">
      <t>ミヤガセ</t>
    </rPh>
    <rPh sb="67" eb="70">
      <t>ススガヤ</t>
    </rPh>
    <phoneticPr fontId="2"/>
  </si>
  <si>
    <t>前年度（３月を除く）１月あたりの実利用者数が、２０人以下である。</t>
    <phoneticPr fontId="2"/>
  </si>
  <si>
    <t>前年度の実績が６月に満たない事業所（新たに事業を開始し、又は再開した事業所を含む）であって、直近の３月における１月あたりの平均実利用者数が、２０人以下である。</t>
    <phoneticPr fontId="2"/>
  </si>
  <si>
    <t>　次の①②のいずれかを満たしている。</t>
    <phoneticPr fontId="2"/>
  </si>
  <si>
    <t>※利用者希望による居宅サービスの軽微な変更の場合、必ずしもサービス担当者会議の開催は不要。</t>
    <rPh sb="1" eb="4">
      <t>リヨウシャ</t>
    </rPh>
    <rPh sb="4" eb="6">
      <t>キボウ</t>
    </rPh>
    <rPh sb="9" eb="11">
      <t>キョタク</t>
    </rPh>
    <rPh sb="16" eb="18">
      <t>ケイビ</t>
    </rPh>
    <rPh sb="19" eb="21">
      <t>ヘンコウ</t>
    </rPh>
    <rPh sb="22" eb="24">
      <t>バアイ</t>
    </rPh>
    <rPh sb="25" eb="26">
      <t>カナラ</t>
    </rPh>
    <rPh sb="33" eb="36">
      <t>タントウシャ</t>
    </rPh>
    <rPh sb="36" eb="38">
      <t>カイギ</t>
    </rPh>
    <rPh sb="39" eb="41">
      <t>カイサイ</t>
    </rPh>
    <rPh sb="42" eb="44">
      <t>フヨウ</t>
    </rPh>
    <phoneticPr fontId="2"/>
  </si>
  <si>
    <t>　問2が「ある」場合、事案が生じた月の翌月から改善が認められる月までの間について、利用者全員について所定単位数の１/１００に相当する単位数を所定単位数から減算している。</t>
    <phoneticPr fontId="2"/>
  </si>
  <si>
    <t>　問１又は問２が「ない」場合、事案が生じた月の翌月から改善が認められる月までの間について、利用者全員について所定単位数の１/１００に相当する単位数を所定単位数から減算している。</t>
    <phoneticPr fontId="2"/>
  </si>
  <si>
    <t>　特定事業所集中減算に係る報告書（※）を作成している。
※綾瀬市ホームページ（http://www.city.ayase.kanagawa.jp/）
　トップページ &gt; 医療・健康・福祉 &gt; （事業者向け）介護保険・総合事業 &gt; 居宅介護支援事業所及び介護予防支援事業所 &gt; 居宅介護支援事業所の特定事業所集中減算について
※全ての事業所において報告書の作成が必要。</t>
    <rPh sb="30" eb="33">
      <t>アヤセシ</t>
    </rPh>
    <rPh sb="86" eb="88">
      <t>イリョウ</t>
    </rPh>
    <rPh sb="89" eb="91">
      <t>ケンコウ</t>
    </rPh>
    <rPh sb="92" eb="94">
      <t>フクシ</t>
    </rPh>
    <rPh sb="98" eb="101">
      <t>ジギョウシャ</t>
    </rPh>
    <rPh sb="101" eb="102">
      <t>ム</t>
    </rPh>
    <rPh sb="104" eb="106">
      <t>カイゴ</t>
    </rPh>
    <rPh sb="106" eb="108">
      <t>ホケン</t>
    </rPh>
    <rPh sb="109" eb="111">
      <t>ソウゴウ</t>
    </rPh>
    <rPh sb="111" eb="113">
      <t>ジギョウ</t>
    </rPh>
    <phoneticPr fontId="2"/>
  </si>
  <si>
    <t>　問１の委員会について、構成メンバーの責任及び役割分担を明確にし、感染対策担当者を決めている。</t>
    <rPh sb="1" eb="2">
      <t>トイ</t>
    </rPh>
    <rPh sb="4" eb="7">
      <t>イインカイ</t>
    </rPh>
    <rPh sb="12" eb="14">
      <t>コウセイ</t>
    </rPh>
    <rPh sb="19" eb="21">
      <t>セキニン</t>
    </rPh>
    <rPh sb="21" eb="22">
      <t>オヨ</t>
    </rPh>
    <rPh sb="23" eb="25">
      <t>ヤクワリ</t>
    </rPh>
    <rPh sb="25" eb="27">
      <t>ブンタン</t>
    </rPh>
    <rPh sb="28" eb="30">
      <t>メイカク</t>
    </rPh>
    <rPh sb="33" eb="35">
      <t>カンセン</t>
    </rPh>
    <rPh sb="35" eb="37">
      <t>タイサク</t>
    </rPh>
    <rPh sb="37" eb="40">
      <t>タントウシャ</t>
    </rPh>
    <rPh sb="41" eb="42">
      <t>キ</t>
    </rPh>
    <phoneticPr fontId="2"/>
  </si>
  <si>
    <t>問３</t>
    <rPh sb="0" eb="1">
      <t>トイ</t>
    </rPh>
    <phoneticPr fontId="2"/>
  </si>
  <si>
    <t>　感染症の予防及びまん延の防止のための指針として、次の内容を定めている。</t>
    <rPh sb="1" eb="4">
      <t>カンセンショウ</t>
    </rPh>
    <rPh sb="5" eb="7">
      <t>ヨボウ</t>
    </rPh>
    <rPh sb="7" eb="8">
      <t>オヨ</t>
    </rPh>
    <rPh sb="11" eb="12">
      <t>エン</t>
    </rPh>
    <rPh sb="13" eb="15">
      <t>ボウシ</t>
    </rPh>
    <rPh sb="19" eb="21">
      <t>シシン</t>
    </rPh>
    <rPh sb="25" eb="26">
      <t>ツギ</t>
    </rPh>
    <rPh sb="27" eb="29">
      <t>ナイヨウ</t>
    </rPh>
    <rPh sb="30" eb="31">
      <t>サダ</t>
    </rPh>
    <phoneticPr fontId="2"/>
  </si>
  <si>
    <t>①</t>
    <phoneticPr fontId="2"/>
  </si>
  <si>
    <t>平常時の対策として、事業所内の衛生管理（環境の整備等）、ケアにかかる感染対策（手洗い、標準的な予防策）等</t>
    <phoneticPr fontId="2"/>
  </si>
  <si>
    <t>②</t>
    <phoneticPr fontId="2"/>
  </si>
  <si>
    <t>発生時の対応として、発生状況の把握、感染拡大の防止、医療機関や保健所、市町村における事業所関係課等の関係機関との連携、行政等への報告等</t>
    <phoneticPr fontId="2"/>
  </si>
  <si>
    <t>③</t>
    <phoneticPr fontId="2"/>
  </si>
  <si>
    <t>発生時における事業所内の連絡体制や関係機関への連絡体制</t>
    <phoneticPr fontId="2"/>
  </si>
  <si>
    <t>問４</t>
    <rPh sb="0" eb="1">
      <t>トイ</t>
    </rPh>
    <phoneticPr fontId="2"/>
  </si>
  <si>
    <t>問５</t>
    <rPh sb="0" eb="1">
      <t>トイ</t>
    </rPh>
    <phoneticPr fontId="2"/>
  </si>
  <si>
    <t>　問４について、研修の内容は、感染対策の基礎的内容等の適切な知識を普及・啓発するとともに、当該事業所における指針に基づいた衛生管理の徹底や衛生的なケアの励行を行うものとなっている。</t>
    <phoneticPr fontId="2"/>
  </si>
  <si>
    <t>　問４について、研修は平時から、実際に感染症が発生した場合を想定し、発生時の対応について、訓練（シミュレーション）を定期的（年1回以上）に行っている。</t>
    <phoneticPr fontId="2"/>
  </si>
  <si>
    <t>問６</t>
    <rPh sb="0" eb="1">
      <t>トイ</t>
    </rPh>
    <phoneticPr fontId="2"/>
  </si>
  <si>
    <t>問７</t>
    <rPh sb="0" eb="1">
      <t>トイ</t>
    </rPh>
    <phoneticPr fontId="2"/>
  </si>
  <si>
    <t>　問４について、訓練においては、感染症発生時において迅速に行動できるよう、発生時の対応を定めた指針及び研修内容に基づき、事業所内の役割分担の確認や、感染対策をした上でのケアの演習などを実施している。</t>
    <phoneticPr fontId="2"/>
  </si>
  <si>
    <t>（２）　管理者の責務について　　　　　　　　　　　　　　　　　　　　　　　　　　　　　　　　 　　　　</t>
    <rPh sb="8" eb="10">
      <t>セキム</t>
    </rPh>
    <phoneticPr fontId="2"/>
  </si>
  <si>
    <t>（３）　介護支援専門員の配置状況</t>
    <phoneticPr fontId="2"/>
  </si>
  <si>
    <t>（４）　担当件数と標準取扱件数</t>
    <rPh sb="9" eb="11">
      <t>ヒョウジュン</t>
    </rPh>
    <rPh sb="11" eb="13">
      <t>トリアツカイ</t>
    </rPh>
    <rPh sb="13" eb="15">
      <t>ケンスウ</t>
    </rPh>
    <phoneticPr fontId="2"/>
  </si>
  <si>
    <t>（３）　業務継続計画未策定減算</t>
    <rPh sb="4" eb="10">
      <t>ギョウムケイゾクケイカク</t>
    </rPh>
    <rPh sb="10" eb="15">
      <t>ミサクテイゲンサン</t>
    </rPh>
    <phoneticPr fontId="2"/>
  </si>
  <si>
    <t>問２</t>
    <phoneticPr fontId="58"/>
  </si>
  <si>
    <t>　重要事項説明書に、次の項目を記載している。</t>
    <rPh sb="1" eb="3">
      <t>ジュウヨウ</t>
    </rPh>
    <rPh sb="3" eb="5">
      <t>ジコウ</t>
    </rPh>
    <rPh sb="5" eb="8">
      <t>セツメイショ</t>
    </rPh>
    <rPh sb="10" eb="11">
      <t>ツギ</t>
    </rPh>
    <rPh sb="12" eb="14">
      <t>コウモク</t>
    </rPh>
    <rPh sb="15" eb="17">
      <t>キサイ</t>
    </rPh>
    <phoneticPr fontId="58"/>
  </si>
  <si>
    <t>　オ　従業者の勤務体制</t>
    <rPh sb="3" eb="6">
      <t>ジュウギョウシャ</t>
    </rPh>
    <rPh sb="7" eb="11">
      <t>キンムタイセイ</t>
    </rPh>
    <phoneticPr fontId="9"/>
  </si>
  <si>
    <t>　カ　通常の事業の実施地域</t>
    <rPh sb="3" eb="5">
      <t>ツウジョウ</t>
    </rPh>
    <rPh sb="6" eb="8">
      <t>ジギョウ</t>
    </rPh>
    <rPh sb="9" eb="13">
      <t>ジッシチイキ</t>
    </rPh>
    <phoneticPr fontId="9"/>
  </si>
  <si>
    <t>　　（重要事項説明書の内容と運営規程の内容に齟齬があってはなりません。）</t>
    <rPh sb="3" eb="5">
      <t>ジュウヨウ</t>
    </rPh>
    <rPh sb="5" eb="7">
      <t>ジコウ</t>
    </rPh>
    <rPh sb="7" eb="10">
      <t>セツメイショ</t>
    </rPh>
    <rPh sb="11" eb="13">
      <t>ナイヨウ</t>
    </rPh>
    <rPh sb="14" eb="16">
      <t>ウンエイ</t>
    </rPh>
    <rPh sb="16" eb="18">
      <t>キテイ</t>
    </rPh>
    <rPh sb="19" eb="21">
      <t>ナイヨウ</t>
    </rPh>
    <rPh sb="22" eb="24">
      <t>ソゴ</t>
    </rPh>
    <phoneticPr fontId="63"/>
  </si>
  <si>
    <t>　　問１により利用者から支払いを受けた場合、領収書を交付している。</t>
    <rPh sb="2" eb="3">
      <t>トイ</t>
    </rPh>
    <rPh sb="7" eb="10">
      <t>リヨウシャ</t>
    </rPh>
    <rPh sb="12" eb="14">
      <t>シハラ</t>
    </rPh>
    <rPh sb="16" eb="17">
      <t>ウ</t>
    </rPh>
    <rPh sb="19" eb="21">
      <t>バアイ</t>
    </rPh>
    <rPh sb="22" eb="25">
      <t>リョウシュウショ</t>
    </rPh>
    <rPh sb="26" eb="28">
      <t>コウフ</t>
    </rPh>
    <phoneticPr fontId="2"/>
  </si>
  <si>
    <t>　　身体的拘束等を行う場合には、事前に、当該利用者又は、その家族に、身体的拘束等の態様等を説明している。</t>
    <phoneticPr fontId="2"/>
  </si>
  <si>
    <t>　やむを得ない事情により事前に身体的拘束等に係る説明を行わなかった場合には、当該身体的拘束等を行った後速やかに、当該利用者又はその家族に、身体的拘束等の態様等を説明している。</t>
    <phoneticPr fontId="2"/>
  </si>
  <si>
    <t>問17</t>
    <phoneticPr fontId="2"/>
  </si>
  <si>
    <t>問20</t>
    <phoneticPr fontId="2"/>
  </si>
  <si>
    <t>問23</t>
    <rPh sb="0" eb="1">
      <t>ト</t>
    </rPh>
    <phoneticPr fontId="2"/>
  </si>
  <si>
    <t>問24</t>
    <rPh sb="0" eb="1">
      <t>ト</t>
    </rPh>
    <phoneticPr fontId="2"/>
  </si>
  <si>
    <t>　【主治の医師への情報提供】
　介護支援専門員は、指定居宅サービス事業者等から利用者に係る情報の提供を受けたとき、その他必要と認めるときは、利用者の服薬状況、口腔機能その他の利用者の心身又は生活の状況に係る情報のうち必要と認めるものを、利用者の同意を得て主治の医師等又は薬剤師に提供している。</t>
    <phoneticPr fontId="2"/>
  </si>
  <si>
    <t>問25</t>
    <rPh sb="0" eb="1">
      <t>ト</t>
    </rPh>
    <phoneticPr fontId="2"/>
  </si>
  <si>
    <t>問36</t>
    <rPh sb="0" eb="1">
      <t>トイ</t>
    </rPh>
    <phoneticPr fontId="2"/>
  </si>
  <si>
    <t>問39</t>
    <rPh sb="0" eb="1">
      <t>ト</t>
    </rPh>
    <phoneticPr fontId="2"/>
  </si>
  <si>
    <t>問40</t>
    <rPh sb="0" eb="1">
      <t>トイ</t>
    </rPh>
    <phoneticPr fontId="2"/>
  </si>
  <si>
    <t>問41</t>
    <rPh sb="0" eb="1">
      <t>トイ</t>
    </rPh>
    <phoneticPr fontId="2"/>
  </si>
  <si>
    <t>　イ　営業日・営業時間、サービス提供日・サービス提供時間</t>
    <rPh sb="3" eb="6">
      <t>エイギョウビ</t>
    </rPh>
    <rPh sb="7" eb="11">
      <t>エイギョウジカン</t>
    </rPh>
    <rPh sb="16" eb="18">
      <t>テイキョウ</t>
    </rPh>
    <rPh sb="18" eb="19">
      <t>ヒ</t>
    </rPh>
    <rPh sb="24" eb="26">
      <t>テイキョウ</t>
    </rPh>
    <rPh sb="26" eb="28">
      <t>ジカン</t>
    </rPh>
    <phoneticPr fontId="58"/>
  </si>
  <si>
    <t>　ウ　利用定員</t>
    <rPh sb="3" eb="5">
      <t>リヨウ</t>
    </rPh>
    <rPh sb="5" eb="7">
      <t>テイイン</t>
    </rPh>
    <phoneticPr fontId="2"/>
  </si>
  <si>
    <t>　エ　サービスの内容、利用料その他の費用の額（負担割合の記載含む）</t>
    <rPh sb="8" eb="10">
      <t>ナイヨウ</t>
    </rPh>
    <rPh sb="11" eb="13">
      <t>リヨウ</t>
    </rPh>
    <rPh sb="13" eb="14">
      <t>リョウ</t>
    </rPh>
    <rPh sb="16" eb="17">
      <t>タ</t>
    </rPh>
    <rPh sb="18" eb="20">
      <t>ヒヨウ</t>
    </rPh>
    <rPh sb="21" eb="22">
      <t>ガク</t>
    </rPh>
    <rPh sb="23" eb="25">
      <t>フタン</t>
    </rPh>
    <rPh sb="25" eb="27">
      <t>ワリアイ</t>
    </rPh>
    <rPh sb="28" eb="30">
      <t>キサイ</t>
    </rPh>
    <rPh sb="30" eb="31">
      <t>フク</t>
    </rPh>
    <phoneticPr fontId="63"/>
  </si>
  <si>
    <t>　キ　緊急時等における対応方法</t>
    <rPh sb="3" eb="6">
      <t>キンキュウジ</t>
    </rPh>
    <rPh sb="6" eb="7">
      <t>トウ</t>
    </rPh>
    <rPh sb="11" eb="13">
      <t>タイオウ</t>
    </rPh>
    <rPh sb="13" eb="15">
      <t>ホウホウ</t>
    </rPh>
    <phoneticPr fontId="9"/>
  </si>
  <si>
    <t>　ク　苦情処理の体制（事業所担当、市町村、国民健康保険団体連合会などの相談・苦情の窓口も記載）</t>
    <rPh sb="3" eb="5">
      <t>クジョウ</t>
    </rPh>
    <rPh sb="5" eb="7">
      <t>ショリ</t>
    </rPh>
    <rPh sb="8" eb="10">
      <t>タイセイ</t>
    </rPh>
    <phoneticPr fontId="58"/>
  </si>
  <si>
    <t>　ケ　提供するサービスの第三者評価の実施状況</t>
    <rPh sb="3" eb="5">
      <t>テイキョウ</t>
    </rPh>
    <rPh sb="12" eb="15">
      <t>ダイサンシャ</t>
    </rPh>
    <rPh sb="15" eb="17">
      <t>ヒョウカ</t>
    </rPh>
    <rPh sb="18" eb="20">
      <t>ジッシ</t>
    </rPh>
    <rPh sb="20" eb="22">
      <t>ジョウキョウ</t>
    </rPh>
    <phoneticPr fontId="58"/>
  </si>
  <si>
    <t>　コ　その他利用申込者のサービスの選択に資すると認められる重要事項（従業者の研修、非常災害対策、</t>
    <rPh sb="5" eb="6">
      <t>タ</t>
    </rPh>
    <rPh sb="6" eb="8">
      <t>リヨウ</t>
    </rPh>
    <rPh sb="8" eb="10">
      <t>モウシコミ</t>
    </rPh>
    <rPh sb="10" eb="11">
      <t>シャ</t>
    </rPh>
    <rPh sb="17" eb="19">
      <t>センタク</t>
    </rPh>
    <rPh sb="20" eb="21">
      <t>シ</t>
    </rPh>
    <rPh sb="24" eb="25">
      <t>ミト</t>
    </rPh>
    <rPh sb="29" eb="31">
      <t>ジュウヨウ</t>
    </rPh>
    <rPh sb="31" eb="33">
      <t>ジコウ</t>
    </rPh>
    <rPh sb="34" eb="37">
      <t>ジュウギョウシャ</t>
    </rPh>
    <rPh sb="38" eb="40">
      <t>ケンシュウ</t>
    </rPh>
    <rPh sb="41" eb="43">
      <t>ヒジョウ</t>
    </rPh>
    <rPh sb="43" eb="45">
      <t>サイガイ</t>
    </rPh>
    <rPh sb="45" eb="47">
      <t>タイサク</t>
    </rPh>
    <phoneticPr fontId="9"/>
  </si>
  <si>
    <t>　　　衛生管理、秘密保持、事故発生時の対応、等）</t>
    <rPh sb="3" eb="5">
      <t>エイセイ</t>
    </rPh>
    <rPh sb="5" eb="7">
      <t>カンリ</t>
    </rPh>
    <rPh sb="8" eb="10">
      <t>ヒミツ</t>
    </rPh>
    <rPh sb="10" eb="12">
      <t>ホジ</t>
    </rPh>
    <rPh sb="13" eb="15">
      <t>ジコ</t>
    </rPh>
    <rPh sb="15" eb="17">
      <t>ハッセイ</t>
    </rPh>
    <rPh sb="17" eb="18">
      <t>ジ</t>
    </rPh>
    <rPh sb="19" eb="21">
      <t>タイオウ</t>
    </rPh>
    <rPh sb="22" eb="23">
      <t>トウ</t>
    </rPh>
    <phoneticPr fontId="2"/>
  </si>
  <si>
    <t>事業の目的、運営の方針、事業所名称、事業所所在地</t>
    <rPh sb="12" eb="15">
      <t>ジギョウショ</t>
    </rPh>
    <rPh sb="15" eb="17">
      <t>メイショウ</t>
    </rPh>
    <rPh sb="18" eb="21">
      <t>ジギョウショ</t>
    </rPh>
    <rPh sb="21" eb="24">
      <t>ショザイチ</t>
    </rPh>
    <phoneticPr fontId="2"/>
  </si>
  <si>
    <t>従業者の職種、員数及び職務内容</t>
    <rPh sb="0" eb="3">
      <t>ジュウギョウシャ</t>
    </rPh>
    <phoneticPr fontId="2"/>
  </si>
  <si>
    <t>営業日及び営業時間、サービス提供日、サービス提供時間</t>
    <rPh sb="14" eb="16">
      <t>テイキョウ</t>
    </rPh>
    <rPh sb="16" eb="17">
      <t>ヒ</t>
    </rPh>
    <rPh sb="22" eb="24">
      <t>テイキョウ</t>
    </rPh>
    <rPh sb="24" eb="26">
      <t>ジカン</t>
    </rPh>
    <phoneticPr fontId="2"/>
  </si>
  <si>
    <t>利用定員（利用定員が設けられるサービスのみ）</t>
    <rPh sb="0" eb="2">
      <t>リヨウ</t>
    </rPh>
    <rPh sb="2" eb="4">
      <t>テイイン</t>
    </rPh>
    <rPh sb="5" eb="7">
      <t>リヨウ</t>
    </rPh>
    <rPh sb="7" eb="9">
      <t>テイイン</t>
    </rPh>
    <rPh sb="10" eb="11">
      <t>モウ</t>
    </rPh>
    <phoneticPr fontId="2"/>
  </si>
  <si>
    <t>サービスの内容及び利用料その他の費用の額</t>
    <rPh sb="5" eb="7">
      <t>ナイヨウ</t>
    </rPh>
    <rPh sb="7" eb="8">
      <t>オヨ</t>
    </rPh>
    <rPh sb="9" eb="11">
      <t>リヨウ</t>
    </rPh>
    <rPh sb="11" eb="12">
      <t>リョウ</t>
    </rPh>
    <rPh sb="14" eb="15">
      <t>タ</t>
    </rPh>
    <rPh sb="16" eb="18">
      <t>ヒヨウ</t>
    </rPh>
    <rPh sb="19" eb="20">
      <t>ガク</t>
    </rPh>
    <phoneticPr fontId="2"/>
  </si>
  <si>
    <t>サービス利用に当たっての留意事項</t>
    <rPh sb="4" eb="6">
      <t>リヨウ</t>
    </rPh>
    <rPh sb="7" eb="8">
      <t>ア</t>
    </rPh>
    <rPh sb="12" eb="14">
      <t>リュウイ</t>
    </rPh>
    <rPh sb="14" eb="16">
      <t>ジコウ</t>
    </rPh>
    <phoneticPr fontId="2"/>
  </si>
  <si>
    <t>緊急時等における対応方法</t>
    <rPh sb="0" eb="3">
      <t>キンキュウジ</t>
    </rPh>
    <rPh sb="3" eb="4">
      <t>トウ</t>
    </rPh>
    <rPh sb="8" eb="10">
      <t>タイオウ</t>
    </rPh>
    <rPh sb="10" eb="12">
      <t>ホウホウ</t>
    </rPh>
    <phoneticPr fontId="2"/>
  </si>
  <si>
    <t>令和７年度　運 営 状 況 点 検 書</t>
    <rPh sb="0" eb="2">
      <t>レイワ</t>
    </rPh>
    <rPh sb="3" eb="5">
      <t>ネンド</t>
    </rPh>
    <rPh sb="4" eb="5">
      <t>ド</t>
    </rPh>
    <phoneticPr fontId="2"/>
  </si>
  <si>
    <r>
      <rPr>
        <sz val="12"/>
        <rFont val="ＭＳ Ｐゴシック"/>
        <family val="3"/>
        <charset val="128"/>
      </rPr>
      <t>(１)管理者</t>
    </r>
    <r>
      <rPr>
        <sz val="11"/>
        <rFont val="ＭＳ Ｐゴシック"/>
        <family val="3"/>
        <charset val="128"/>
      </rPr>
      <t>(管理者は「主任介護支援専門員」の資格を有する者でなければなりません。）</t>
    </r>
    <rPh sb="12" eb="14">
      <t>シュニン</t>
    </rPh>
    <rPh sb="23" eb="25">
      <t>シカク</t>
    </rPh>
    <rPh sb="26" eb="27">
      <t>ユウ</t>
    </rPh>
    <rPh sb="29" eb="30">
      <t>モノ</t>
    </rPh>
    <phoneticPr fontId="2"/>
  </si>
  <si>
    <r>
      <t>　点検月から過去６か月の介護支援専門員の員数を、</t>
    </r>
    <r>
      <rPr>
        <u/>
        <sz val="11"/>
        <rFont val="ＭＳ Ｐゴシック"/>
        <family val="3"/>
        <charset val="128"/>
      </rPr>
      <t>常勤換算後の人数ではなく、実人数（延べ人数）</t>
    </r>
    <r>
      <rPr>
        <sz val="11"/>
        <rFont val="ＭＳ Ｐゴシック"/>
        <family val="3"/>
        <charset val="128"/>
      </rPr>
      <t>で記載してください。PC入力の場合、合計は自動計算されます。</t>
    </r>
    <rPh sb="1" eb="3">
      <t>テンケン</t>
    </rPh>
    <rPh sb="3" eb="4">
      <t>ツキ</t>
    </rPh>
    <rPh sb="6" eb="8">
      <t>カコ</t>
    </rPh>
    <rPh sb="10" eb="11">
      <t>ゲツ</t>
    </rPh>
    <rPh sb="47" eb="49">
      <t>キサイ</t>
    </rPh>
    <rPh sb="58" eb="60">
      <t>ニュウリョク</t>
    </rPh>
    <rPh sb="61" eb="63">
      <t>バアイ</t>
    </rPh>
    <rPh sb="64" eb="66">
      <t>ゴウケイ</t>
    </rPh>
    <rPh sb="67" eb="69">
      <t>ジドウ</t>
    </rPh>
    <rPh sb="69" eb="71">
      <t>ケイサン</t>
    </rPh>
    <phoneticPr fontId="2"/>
  </si>
  <si>
    <r>
      <t>　介護支援専門員の員数を、</t>
    </r>
    <r>
      <rPr>
        <u/>
        <sz val="11"/>
        <rFont val="ＭＳ Ｐゴシック"/>
        <family val="3"/>
        <charset val="128"/>
      </rPr>
      <t>常勤換算後の員数</t>
    </r>
    <r>
      <rPr>
        <sz val="11"/>
        <rFont val="ＭＳ Ｐゴシック"/>
        <family val="3"/>
        <charset val="128"/>
      </rPr>
      <t>で記載してください。（常勤換算方法は、別紙「勤務形態一覧表の作成方法・常勤換算の算出方法」を参照してください。）</t>
    </r>
  </si>
  <si>
    <t>　ア　法人及び事業所の概要（法人名、事業所名、事業所番号、併設サービス、等）</t>
    <rPh sb="36" eb="37">
      <t>トウ</t>
    </rPh>
    <phoneticPr fontId="9"/>
  </si>
  <si>
    <t>【個別サービス計画の提出依頼】
　居宅サービス計画に位置付けた指定居宅サービス事業者等に対して、個別サービス計画（訪問介護計画、通所介護計画　等）の提出を求め、連動性や整合性について確認している。　　　　　　　　　　　　　　　　　　　　　　　　　　　　</t>
    <rPh sb="1" eb="3">
      <t>コベツ</t>
    </rPh>
    <rPh sb="7" eb="9">
      <t>ケイカク</t>
    </rPh>
    <rPh sb="10" eb="12">
      <t>テイシュツ</t>
    </rPh>
    <rPh sb="12" eb="14">
      <t>イライ</t>
    </rPh>
    <rPh sb="17" eb="19">
      <t>キョタク</t>
    </rPh>
    <rPh sb="23" eb="25">
      <t>ケイカク</t>
    </rPh>
    <rPh sb="26" eb="29">
      <t>イチヅ</t>
    </rPh>
    <rPh sb="31" eb="33">
      <t>シテイ</t>
    </rPh>
    <rPh sb="33" eb="35">
      <t>キョタク</t>
    </rPh>
    <rPh sb="39" eb="41">
      <t>ジギョウ</t>
    </rPh>
    <rPh sb="41" eb="42">
      <t>シャ</t>
    </rPh>
    <rPh sb="42" eb="43">
      <t>トウ</t>
    </rPh>
    <rPh sb="44" eb="45">
      <t>タイ</t>
    </rPh>
    <rPh sb="48" eb="50">
      <t>コベツ</t>
    </rPh>
    <rPh sb="54" eb="56">
      <t>ケイカク</t>
    </rPh>
    <rPh sb="57" eb="59">
      <t>ホウモン</t>
    </rPh>
    <rPh sb="59" eb="61">
      <t>カイゴ</t>
    </rPh>
    <rPh sb="61" eb="63">
      <t>ケイカク</t>
    </rPh>
    <rPh sb="64" eb="66">
      <t>ツウショ</t>
    </rPh>
    <rPh sb="66" eb="68">
      <t>カイゴ</t>
    </rPh>
    <rPh sb="68" eb="70">
      <t>ケイカク</t>
    </rPh>
    <rPh sb="71" eb="72">
      <t>トウ</t>
    </rPh>
    <rPh sb="74" eb="76">
      <t>テイシュツ</t>
    </rPh>
    <phoneticPr fontId="2"/>
  </si>
  <si>
    <t>　介護支援専門員は、居宅サービス計画を変更する場合、全表（第１表～第３表及び第６表、第７表）を作成し見直している。
※サービス内容への具体的な影響がほとんど認められないような「軽微な変更」（例えば、サービス提供日時の変更など）の場合については、全てを作成し見直すのではなく、当該変更箇所の冒頭に変更時点を明記しつつ、利用者の同意署名・同意日を記載して再度交付することで、同一用紙に継続して記載することが可能です。</t>
    <rPh sb="1" eb="3">
      <t>カイゴ</t>
    </rPh>
    <rPh sb="3" eb="5">
      <t>シエン</t>
    </rPh>
    <rPh sb="5" eb="7">
      <t>センモン</t>
    </rPh>
    <rPh sb="7" eb="8">
      <t>イン</t>
    </rPh>
    <rPh sb="29" eb="30">
      <t>ダイ</t>
    </rPh>
    <rPh sb="31" eb="32">
      <t>ヒョウ</t>
    </rPh>
    <rPh sb="33" eb="34">
      <t>ダイ</t>
    </rPh>
    <rPh sb="38" eb="39">
      <t>ダイ</t>
    </rPh>
    <rPh sb="40" eb="41">
      <t>ヒョウ</t>
    </rPh>
    <rPh sb="42" eb="43">
      <t>ダイ</t>
    </rPh>
    <rPh sb="50" eb="52">
      <t>ミナオ</t>
    </rPh>
    <rPh sb="103" eb="105">
      <t>テイキョウ</t>
    </rPh>
    <rPh sb="105" eb="107">
      <t>ニチジ</t>
    </rPh>
    <rPh sb="128" eb="129">
      <t>ミ</t>
    </rPh>
    <rPh sb="158" eb="161">
      <t>リヨウシャ</t>
    </rPh>
    <rPh sb="162" eb="164">
      <t>ドウイ</t>
    </rPh>
    <rPh sb="164" eb="166">
      <t>ショメイ</t>
    </rPh>
    <rPh sb="167" eb="169">
      <t>ドウイ</t>
    </rPh>
    <rPh sb="169" eb="170">
      <t>ビ</t>
    </rPh>
    <rPh sb="171" eb="173">
      <t>キサイ</t>
    </rPh>
    <rPh sb="175" eb="177">
      <t>サイド</t>
    </rPh>
    <rPh sb="177" eb="179">
      <t>コウフ</t>
    </rPh>
    <rPh sb="201" eb="203">
      <t>カノウ</t>
    </rPh>
    <phoneticPr fontId="2"/>
  </si>
  <si>
    <r>
      <t xml:space="preserve">【居宅サービス計画の届出】
　介護支援専門員は、居宅サービス計画に厚生労働大臣が定める回数以上の訪問介護（生活援助が中心型である指定訪問介護に限る。）を位置付ける場合にあっては、その利用の妥当性を検討し、当該居宅サービス計画に訪問介護が必要な理由を記載するとともに、当該月に居宅サービス計画を作成又は変更（軽微な変更を除く。）した翌月の末日までに市町村に届け出ている。
※ここで言う居宅サービス計画とは、当該月において利用者の同意を得て交付した居宅サービス計画をいう。
</t>
    </r>
    <r>
      <rPr>
        <u/>
        <sz val="11"/>
        <rFont val="ＭＳ Ｐゴシック"/>
        <family val="3"/>
        <charset val="128"/>
      </rPr>
      <t>※平成30年10月以降に作成又は変更した居宅サービス計画が対象。</t>
    </r>
    <r>
      <rPr>
        <sz val="11"/>
        <rFont val="ＭＳ Ｐゴシック"/>
        <family val="3"/>
        <charset val="128"/>
      </rPr>
      <t xml:space="preserve">
※介護保険最新情報Vol.652(H30.5.10)　「厚生労働大臣が定める回数及び訪問介護」について</t>
    </r>
    <rPh sb="179" eb="180">
      <t>デ</t>
    </rPh>
    <rPh sb="296" eb="298">
      <t>コウセイ</t>
    </rPh>
    <rPh sb="298" eb="300">
      <t>ロウドウ</t>
    </rPh>
    <rPh sb="300" eb="302">
      <t>ダイジン</t>
    </rPh>
    <rPh sb="303" eb="304">
      <t>サダ</t>
    </rPh>
    <rPh sb="306" eb="308">
      <t>カイスウ</t>
    </rPh>
    <rPh sb="308" eb="309">
      <t>オヨ</t>
    </rPh>
    <rPh sb="310" eb="312">
      <t>ホウモン</t>
    </rPh>
    <rPh sb="312" eb="314">
      <t>カイゴ</t>
    </rPh>
    <phoneticPr fontId="2"/>
  </si>
  <si>
    <r>
      <t xml:space="preserve">【医療系サービスの位置付け】
　介護支援専門員は、利用者が訪問看護、通所リハビリテーション等の医療サービスの利用を希望している場合その他必要な場合には、あらかじめ、利用者の同意を得て主治の医師又は歯科医師(以下「主治の医師等」という。)の意見を求めている。
</t>
    </r>
    <r>
      <rPr>
        <sz val="10"/>
        <rFont val="ＭＳ Ｐゴシック"/>
        <family val="3"/>
        <charset val="128"/>
      </rPr>
      <t xml:space="preserve">
＜確認方法の一例＞
　・医療機関への確認（受診時の同行等）
　・認定調査時の主治医意見書
※医師の指示を確認した上で位置付けていることが文書でわかるようにしてください。</t>
    </r>
    <phoneticPr fontId="2"/>
  </si>
  <si>
    <t>疾病その他の原因により、身体への重大な危険性又は症状の重篤化の回避等医学的判断から第94号告示第31号のイに該当すると判断できる者（例　ぜんそく発作等による呼吸不全、心疾患による心不全、嚥下障害による誤嚥性肺炎の回避）</t>
    <rPh sb="37" eb="39">
      <t>ハンダン</t>
    </rPh>
    <rPh sb="54" eb="56">
      <t>ガイトウ</t>
    </rPh>
    <phoneticPr fontId="2"/>
  </si>
  <si>
    <t>※括弧内の状態は、あくまで①～③の状態の者に該当する可能性のある者を例示的に挙げたものです。反対に、括弧内の状態以外の者であっても、①～③の状態であると判断される場合もあります。</t>
    <rPh sb="32" eb="33">
      <t>モノ</t>
    </rPh>
    <rPh sb="34" eb="36">
      <t>レイジ</t>
    </rPh>
    <rPh sb="36" eb="37">
      <t>テキ</t>
    </rPh>
    <rPh sb="38" eb="39">
      <t>ア</t>
    </rPh>
    <rPh sb="46" eb="48">
      <t>ハンタイ</t>
    </rPh>
    <phoneticPr fontId="2"/>
  </si>
  <si>
    <r>
      <t xml:space="preserve">　利用者に対し適切な指定居宅介護支援を提供できるよう、指定居宅介護支援事業所ごとに介護支援専門員その他の従業者の勤務の体制を定めている。
</t>
    </r>
    <r>
      <rPr>
        <sz val="10"/>
        <rFont val="ＭＳ Ｐゴシック"/>
        <family val="3"/>
        <charset val="128"/>
      </rPr>
      <t>※原則として月ごとの勤務形態一覧表を作成し、介護支援専門員については、日々の勤務時間、常勤・非常勤の別、管理者との兼務関係等を明確にしておく必要があります。</t>
    </r>
    <rPh sb="81" eb="83">
      <t>ケイタイ</t>
    </rPh>
    <rPh sb="83" eb="85">
      <t>イチラン</t>
    </rPh>
    <phoneticPr fontId="2"/>
  </si>
  <si>
    <t>　介護支援専門員に対し、業務継続計画について周知するとともに、必要な研修（年１回以上・新規採用時）及び訓練（年１回以上）を定期的に実施している。</t>
    <rPh sb="1" eb="8">
      <t>カイゴシエンセンモンイン</t>
    </rPh>
    <rPh sb="9" eb="10">
      <t>タイ</t>
    </rPh>
    <rPh sb="12" eb="14">
      <t>ギョウム</t>
    </rPh>
    <rPh sb="14" eb="16">
      <t>ケイゾク</t>
    </rPh>
    <rPh sb="16" eb="18">
      <t>ケイカク</t>
    </rPh>
    <rPh sb="22" eb="24">
      <t>シュウチ</t>
    </rPh>
    <rPh sb="31" eb="33">
      <t>ヒツヨウ</t>
    </rPh>
    <phoneticPr fontId="2"/>
  </si>
  <si>
    <r>
      <t xml:space="preserve">　事業を行うために必要な広さの区画を有するとともに、指定居宅介護支援の提供に必要な設備及び備品等を備えている。（相談、サービス担当者会議等に対応するのに適切なスペースを確保している。）
</t>
    </r>
    <r>
      <rPr>
        <sz val="10"/>
        <rFont val="ＭＳ Ｐゴシック"/>
        <family val="3"/>
        <charset val="128"/>
      </rPr>
      <t>※レイアウトを変更する場合、「変更届」の提出が必要です。</t>
    </r>
    <rPh sb="56" eb="58">
      <t>ソウダン</t>
    </rPh>
    <rPh sb="63" eb="66">
      <t>タントウシャ</t>
    </rPh>
    <rPh sb="66" eb="67">
      <t>カイ</t>
    </rPh>
    <rPh sb="67" eb="68">
      <t>ギ</t>
    </rPh>
    <rPh sb="68" eb="69">
      <t>トウ</t>
    </rPh>
    <rPh sb="70" eb="72">
      <t>タイオウ</t>
    </rPh>
    <rPh sb="76" eb="78">
      <t>テキセツ</t>
    </rPh>
    <rPh sb="84" eb="86">
      <t>カクホ</t>
    </rPh>
    <rPh sb="104" eb="106">
      <t>バアイ</t>
    </rPh>
    <phoneticPr fontId="2"/>
  </si>
  <si>
    <t>　全従業者に対し、感染症の予防及びまん延の防止のための研修（年１回以上・新規採用時）及び訓練（年１回以上）を定期的に実施している。</t>
    <phoneticPr fontId="2"/>
  </si>
  <si>
    <r>
      <t xml:space="preserve">　事業所の介護支援専門員その他の従業者及び介護支援専門員その他の従業者であった者が、正当な理由なく、その業務上知り得た利用者又はその家族の秘密を漏らすことのないよう、必要な措置を講じている。
</t>
    </r>
    <r>
      <rPr>
        <sz val="10"/>
        <rFont val="ＭＳ Ｐゴシック"/>
        <family val="3"/>
        <charset val="128"/>
      </rPr>
      <t>※具体的には、従業者の雇用時に在職期間中だけでなく、退職後も秘密を保持することを取り決め、例えば、違約金の定めを置くなどの措置を講じることが必要です。</t>
    </r>
    <rPh sb="1" eb="4">
      <t>ジギョウショ</t>
    </rPh>
    <rPh sb="19" eb="20">
      <t>オヨ</t>
    </rPh>
    <rPh sb="39" eb="40">
      <t>モノ</t>
    </rPh>
    <rPh sb="113" eb="115">
      <t>ザイショク</t>
    </rPh>
    <rPh sb="115" eb="117">
      <t>キカン</t>
    </rPh>
    <rPh sb="117" eb="118">
      <t>チュウ</t>
    </rPh>
    <rPh sb="168" eb="170">
      <t>ヒツヨウ</t>
    </rPh>
    <phoneticPr fontId="2"/>
  </si>
  <si>
    <r>
      <t>　指定居宅介護支援事業所について広告している場合、その内容が虚偽又は誇大なもの</t>
    </r>
    <r>
      <rPr>
        <u/>
        <sz val="11"/>
        <rFont val="ＭＳ Ｐゴシック"/>
        <family val="3"/>
        <charset val="128"/>
      </rPr>
      <t>ではない</t>
    </r>
    <r>
      <rPr>
        <sz val="11"/>
        <rFont val="ＭＳ Ｐゴシック"/>
        <family val="3"/>
        <charset val="128"/>
      </rPr>
      <t>。</t>
    </r>
    <phoneticPr fontId="2"/>
  </si>
  <si>
    <r>
      <t>　事業者及び管理者は、居宅サービス計画の作成又は変更に関し、事業所の介護支援専門員に対して特定の居宅サービス事業者等によるサービスを位置付けるよう指示して</t>
    </r>
    <r>
      <rPr>
        <u/>
        <sz val="11"/>
        <rFont val="ＭＳ Ｐゴシック"/>
        <family val="3"/>
        <charset val="128"/>
      </rPr>
      <t>いない</t>
    </r>
    <r>
      <rPr>
        <sz val="11"/>
        <rFont val="ＭＳ Ｐゴシック"/>
        <family val="3"/>
        <charset val="128"/>
      </rPr>
      <t>。</t>
    </r>
    <phoneticPr fontId="2"/>
  </si>
  <si>
    <r>
      <t>　事業所の介護支援専門員は、居宅サービス計画の作成又は変更に関し、利用者に対して特定の居宅サービス事業者等によるサービスを利用すべき旨の指示等を行って</t>
    </r>
    <r>
      <rPr>
        <u/>
        <sz val="11"/>
        <rFont val="ＭＳ Ｐゴシック"/>
        <family val="3"/>
        <charset val="128"/>
      </rPr>
      <t>いない</t>
    </r>
    <r>
      <rPr>
        <sz val="11"/>
        <rFont val="ＭＳ Ｐゴシック"/>
        <family val="3"/>
        <charset val="128"/>
      </rPr>
      <t>。</t>
    </r>
    <phoneticPr fontId="2"/>
  </si>
  <si>
    <r>
      <t>　事業者及びその従業者は、居宅サービス計画の作成又は変更に関し、利用者に対して特定の居宅サービス事業者等によるサービスを利用させることの対償として、当該居宅サービス事業者等から金品その他の財産上の利益を収受して</t>
    </r>
    <r>
      <rPr>
        <u/>
        <sz val="11"/>
        <rFont val="ＭＳ Ｐゴシック"/>
        <family val="3"/>
        <charset val="128"/>
      </rPr>
      <t>いない</t>
    </r>
    <r>
      <rPr>
        <sz val="11"/>
        <rFont val="ＭＳ Ｐゴシック"/>
        <family val="3"/>
        <charset val="128"/>
      </rPr>
      <t>。</t>
    </r>
    <phoneticPr fontId="2"/>
  </si>
  <si>
    <t>　当該事業所における苦情を処理するために講ずる措置の概要について明らかにし、相談窓口の連絡先、苦情処理の体制及び手順等を利用申込者にサービス内容を説明する文書に記載するとともに、事務所に掲示し、ウェブサイトに掲載している。</t>
    <phoneticPr fontId="2"/>
  </si>
  <si>
    <r>
      <t>　　　</t>
    </r>
    <r>
      <rPr>
        <b/>
        <sz val="11"/>
        <rFont val="ＭＳ Ｐゴシック"/>
        <family val="3"/>
        <charset val="128"/>
      </rPr>
      <t>＝取扱件数（点検月の前月の取扱件数）</t>
    </r>
    <phoneticPr fontId="2"/>
  </si>
  <si>
    <r>
      <t xml:space="preserve">　専ら指定居宅介護支援の提供に当たる常勤の主任介護支援専門員を２名以上配置している。
</t>
    </r>
    <r>
      <rPr>
        <sz val="10"/>
        <rFont val="ＭＳ Ｐゴシック"/>
        <family val="3"/>
        <charset val="128"/>
      </rPr>
      <t>※ただし、利用者に対する指定居宅介護支援の提供に支障がない場合は、当該指定居宅介護支援事業所の他の職務と兼務をし、又は同一敷地内にある他の事業所の職務と兼務をしても差し支えないものとする。</t>
    </r>
    <rPh sb="1" eb="2">
      <t>モッパ</t>
    </rPh>
    <rPh sb="3" eb="5">
      <t>シテイ</t>
    </rPh>
    <rPh sb="5" eb="7">
      <t>キョタク</t>
    </rPh>
    <rPh sb="7" eb="9">
      <t>カイゴ</t>
    </rPh>
    <rPh sb="9" eb="11">
      <t>シエン</t>
    </rPh>
    <rPh sb="12" eb="14">
      <t>テイキョウ</t>
    </rPh>
    <rPh sb="15" eb="16">
      <t>ア</t>
    </rPh>
    <rPh sb="32" eb="33">
      <t>メイ</t>
    </rPh>
    <rPh sb="33" eb="35">
      <t>イジョウ</t>
    </rPh>
    <rPh sb="110" eb="111">
      <t>タ</t>
    </rPh>
    <rPh sb="112" eb="115">
      <t>ジギョウショ</t>
    </rPh>
    <rPh sb="116" eb="118">
      <t>ショクム</t>
    </rPh>
    <phoneticPr fontId="2"/>
  </si>
  <si>
    <r>
      <t xml:space="preserve">　問１の主任介護支援専門員とは別に、常勤かつ専従の介護支援専門員を３名以上配置している。
</t>
    </r>
    <r>
      <rPr>
        <sz val="10"/>
        <rFont val="ＭＳ Ｐゴシック"/>
        <family val="3"/>
        <charset val="128"/>
      </rPr>
      <t>※ただし、利用者に対する指定居宅介護支援の提供に支障がない場合は、当該指定居宅介護支援事業所の他の職務と兼務をし、又は同一敷地内にある指定介護予防支援事業所（指定居宅介護支援事業者である指定介護予防支援事業者の等がい指定に係る事業所に限る。）の職務と兼務をしても差し支えないものとする。</t>
    </r>
    <rPh sb="50" eb="53">
      <t>リヨウシャ</t>
    </rPh>
    <rPh sb="54" eb="55">
      <t>タイ</t>
    </rPh>
    <rPh sb="57" eb="59">
      <t>シテイ</t>
    </rPh>
    <rPh sb="59" eb="61">
      <t>キョタク</t>
    </rPh>
    <rPh sb="61" eb="63">
      <t>カイゴ</t>
    </rPh>
    <rPh sb="63" eb="65">
      <t>シエン</t>
    </rPh>
    <rPh sb="66" eb="68">
      <t>テイキョウ</t>
    </rPh>
    <rPh sb="69" eb="71">
      <t>シショウ</t>
    </rPh>
    <rPh sb="74" eb="76">
      <t>バアイ</t>
    </rPh>
    <rPh sb="78" eb="80">
      <t>トウガイ</t>
    </rPh>
    <rPh sb="80" eb="82">
      <t>シテイ</t>
    </rPh>
    <rPh sb="82" eb="84">
      <t>キョタク</t>
    </rPh>
    <rPh sb="84" eb="86">
      <t>カイゴ</t>
    </rPh>
    <rPh sb="86" eb="88">
      <t>シエン</t>
    </rPh>
    <rPh sb="88" eb="91">
      <t>ジギョウショ</t>
    </rPh>
    <rPh sb="92" eb="93">
      <t>タ</t>
    </rPh>
    <rPh sb="94" eb="96">
      <t>ショクム</t>
    </rPh>
    <rPh sb="97" eb="99">
      <t>ケンム</t>
    </rPh>
    <rPh sb="102" eb="103">
      <t>マタ</t>
    </rPh>
    <rPh sb="104" eb="106">
      <t>ドウイツ</t>
    </rPh>
    <rPh sb="106" eb="108">
      <t>シキチ</t>
    </rPh>
    <rPh sb="108" eb="109">
      <t>ナイ</t>
    </rPh>
    <rPh sb="112" eb="114">
      <t>シテイ</t>
    </rPh>
    <rPh sb="114" eb="116">
      <t>カイゴ</t>
    </rPh>
    <rPh sb="116" eb="118">
      <t>ヨボウ</t>
    </rPh>
    <rPh sb="118" eb="120">
      <t>シエン</t>
    </rPh>
    <rPh sb="120" eb="123">
      <t>ジギョウショ</t>
    </rPh>
    <rPh sb="124" eb="126">
      <t>シテイ</t>
    </rPh>
    <rPh sb="126" eb="128">
      <t>キョタク</t>
    </rPh>
    <rPh sb="128" eb="130">
      <t>カイゴ</t>
    </rPh>
    <rPh sb="130" eb="132">
      <t>シエン</t>
    </rPh>
    <rPh sb="132" eb="134">
      <t>ジギョウ</t>
    </rPh>
    <rPh sb="134" eb="135">
      <t>シャ</t>
    </rPh>
    <rPh sb="138" eb="140">
      <t>シテイ</t>
    </rPh>
    <rPh sb="140" eb="142">
      <t>カイゴ</t>
    </rPh>
    <rPh sb="142" eb="144">
      <t>ヨボウ</t>
    </rPh>
    <rPh sb="144" eb="146">
      <t>シエン</t>
    </rPh>
    <rPh sb="146" eb="149">
      <t>ジギョウシャ</t>
    </rPh>
    <rPh sb="150" eb="151">
      <t>トウ</t>
    </rPh>
    <rPh sb="153" eb="155">
      <t>シテイ</t>
    </rPh>
    <rPh sb="156" eb="157">
      <t>カカ</t>
    </rPh>
    <rPh sb="158" eb="161">
      <t>ジギョウショ</t>
    </rPh>
    <rPh sb="162" eb="163">
      <t>カギ</t>
    </rPh>
    <rPh sb="167" eb="169">
      <t>ショクム</t>
    </rPh>
    <rPh sb="170" eb="172">
      <t>ケンム</t>
    </rPh>
    <rPh sb="176" eb="177">
      <t>サ</t>
    </rPh>
    <rPh sb="178" eb="179">
      <t>ツカ</t>
    </rPh>
    <phoneticPr fontId="2"/>
  </si>
  <si>
    <r>
      <t>　介護支援専門員の資質向上を目的とした研修計画（個別具体的な研修の目標、内容、研修期間、実施時期等）を介護支援専門員ごとに毎年度少なくとも</t>
    </r>
    <r>
      <rPr>
        <u/>
        <sz val="11"/>
        <rFont val="ＭＳ Ｐゴシック"/>
        <family val="3"/>
        <charset val="128"/>
      </rPr>
      <t>次年度が始まる</t>
    </r>
    <r>
      <rPr>
        <sz val="11"/>
        <rFont val="ＭＳ Ｐゴシック"/>
        <family val="3"/>
        <charset val="128"/>
      </rPr>
      <t>までに作成し、それに基づき計画的に研修を実施している。</t>
    </r>
    <rPh sb="1" eb="3">
      <t>カイゴ</t>
    </rPh>
    <rPh sb="3" eb="5">
      <t>シエン</t>
    </rPh>
    <rPh sb="5" eb="8">
      <t>センモンイン</t>
    </rPh>
    <rPh sb="9" eb="11">
      <t>シシツ</t>
    </rPh>
    <rPh sb="11" eb="13">
      <t>コウジョウ</t>
    </rPh>
    <rPh sb="14" eb="16">
      <t>モクテキ</t>
    </rPh>
    <rPh sb="24" eb="26">
      <t>コベツ</t>
    </rPh>
    <rPh sb="26" eb="29">
      <t>グタイテキ</t>
    </rPh>
    <rPh sb="30" eb="32">
      <t>ケンシュウ</t>
    </rPh>
    <rPh sb="33" eb="35">
      <t>モクヒョウ</t>
    </rPh>
    <rPh sb="36" eb="38">
      <t>ナイヨウ</t>
    </rPh>
    <rPh sb="39" eb="41">
      <t>ケンシュウ</t>
    </rPh>
    <rPh sb="41" eb="43">
      <t>キカン</t>
    </rPh>
    <rPh sb="44" eb="46">
      <t>ジッシ</t>
    </rPh>
    <rPh sb="46" eb="49">
      <t>ジキトウ</t>
    </rPh>
    <rPh sb="51" eb="53">
      <t>カイゴ</t>
    </rPh>
    <rPh sb="53" eb="55">
      <t>シエン</t>
    </rPh>
    <rPh sb="55" eb="57">
      <t>センモン</t>
    </rPh>
    <rPh sb="57" eb="58">
      <t>イン</t>
    </rPh>
    <rPh sb="61" eb="64">
      <t>マイネンド</t>
    </rPh>
    <rPh sb="64" eb="65">
      <t>スク</t>
    </rPh>
    <rPh sb="69" eb="72">
      <t>ジネンド</t>
    </rPh>
    <rPh sb="73" eb="74">
      <t>ハジ</t>
    </rPh>
    <rPh sb="89" eb="92">
      <t>ケイカクテキ</t>
    </rPh>
    <rPh sb="93" eb="95">
      <t>ケンシュウ</t>
    </rPh>
    <phoneticPr fontId="2"/>
  </si>
  <si>
    <t>　運営基準減算及び特定事業所集中減算の適用を受けていない。</t>
    <rPh sb="7" eb="8">
      <t>オヨ</t>
    </rPh>
    <rPh sb="22" eb="23">
      <t>ウ</t>
    </rPh>
    <phoneticPr fontId="2"/>
  </si>
  <si>
    <t>　介護支援専門員実務研修における科目「ケアマネジメントの基礎技術に関する実習」等に協力又は協力できる体制を確保している。（実習等の受入に係る同意書類の作成・保管が必要）</t>
    <phoneticPr fontId="2"/>
  </si>
  <si>
    <r>
      <t xml:space="preserve">　専ら指定居宅介護支援の提供に当たる常勤の主任介護支援専門員を配置している。
</t>
    </r>
    <r>
      <rPr>
        <sz val="10"/>
        <rFont val="ＭＳ Ｐゴシック"/>
        <family val="3"/>
        <charset val="128"/>
      </rPr>
      <t>※ただし、利用者に対する指定居宅介護支援の提供に支障がない場合は、当該指定居宅介護支援事業所の他の職務と兼務をし、又は同一敷地内にある他の事業所の職務と兼務をしても差し支えないものとする。</t>
    </r>
    <rPh sb="21" eb="23">
      <t>シュニン</t>
    </rPh>
    <rPh sb="44" eb="47">
      <t>リヨウシャ</t>
    </rPh>
    <rPh sb="48" eb="49">
      <t>タイ</t>
    </rPh>
    <rPh sb="51" eb="53">
      <t>シテイ</t>
    </rPh>
    <rPh sb="53" eb="55">
      <t>キョタク</t>
    </rPh>
    <rPh sb="55" eb="57">
      <t>カイゴ</t>
    </rPh>
    <rPh sb="57" eb="59">
      <t>シエン</t>
    </rPh>
    <rPh sb="60" eb="62">
      <t>テイキョウ</t>
    </rPh>
    <rPh sb="63" eb="65">
      <t>シショウ</t>
    </rPh>
    <rPh sb="68" eb="70">
      <t>バアイ</t>
    </rPh>
    <rPh sb="72" eb="74">
      <t>トウガイ</t>
    </rPh>
    <rPh sb="74" eb="76">
      <t>シテイ</t>
    </rPh>
    <rPh sb="76" eb="78">
      <t>キョタク</t>
    </rPh>
    <rPh sb="78" eb="80">
      <t>カイゴ</t>
    </rPh>
    <rPh sb="80" eb="82">
      <t>シエン</t>
    </rPh>
    <rPh sb="82" eb="85">
      <t>ジギョウショ</t>
    </rPh>
    <rPh sb="86" eb="87">
      <t>タ</t>
    </rPh>
    <rPh sb="88" eb="90">
      <t>ショクム</t>
    </rPh>
    <rPh sb="91" eb="93">
      <t>ケンム</t>
    </rPh>
    <rPh sb="96" eb="97">
      <t>マタ</t>
    </rPh>
    <rPh sb="98" eb="100">
      <t>ドウイツ</t>
    </rPh>
    <rPh sb="100" eb="102">
      <t>シキチ</t>
    </rPh>
    <rPh sb="102" eb="103">
      <t>ナイ</t>
    </rPh>
    <rPh sb="106" eb="107">
      <t>タ</t>
    </rPh>
    <rPh sb="108" eb="111">
      <t>ジギョウショ</t>
    </rPh>
    <rPh sb="112" eb="114">
      <t>ショクム</t>
    </rPh>
    <rPh sb="115" eb="117">
      <t>ケンム</t>
    </rPh>
    <rPh sb="121" eb="122">
      <t>サ</t>
    </rPh>
    <rPh sb="123" eb="124">
      <t>ツカ</t>
    </rPh>
    <phoneticPr fontId="2"/>
  </si>
  <si>
    <r>
      <t xml:space="preserve">　問１にあげた主任介護支援専門員とは別に、専ら指定居宅介護支援の提供に当たる常勤の介護支援専門員を３名以上配置している。
</t>
    </r>
    <r>
      <rPr>
        <sz val="10"/>
        <rFont val="ＭＳ Ｐゴシック"/>
        <family val="3"/>
        <charset val="128"/>
      </rPr>
      <t>※ただし、利用者に対する指定居宅介護支援の提供に支障がない場合は、当該指定居宅介護支援事業所の他の職務と兼務をし、又は同一敷地内にある指定介護予防支援事業所（指定居宅介護支援事業者である指定介護予防支援事業者の等がい指定に係る事業所に限る。）の職務と兼務をしても差し支えないものとする。</t>
    </r>
    <phoneticPr fontId="2"/>
  </si>
  <si>
    <t>　運営基準減算及び特定事業所集中減算の適用を受けていない。</t>
    <rPh sb="22" eb="23">
      <t>ウ</t>
    </rPh>
    <phoneticPr fontId="2"/>
  </si>
  <si>
    <t>　質の高いケアマネジメントを実施する事業所として、地域における居宅介護支援事業所のケアマネジメントの質の向上を牽引する立場にあることから、同一法人内に留まらず、他の法人が運営する指定居宅介護支援事業所と共同で事例検討会、研修会等を自ら率先して実施している。
※共同での事例検討会、研修会等の計画は、前年度中に策定することが必要。</t>
    <phoneticPr fontId="2"/>
  </si>
  <si>
    <r>
      <t xml:space="preserve">　専ら指定居宅介護支援の提供に当たる常勤の主任介護支援専門員を配置している。
</t>
    </r>
    <r>
      <rPr>
        <sz val="10"/>
        <rFont val="ＭＳ Ｐゴシック"/>
        <family val="3"/>
        <charset val="128"/>
      </rPr>
      <t>※ただし、利用者に対する指定居宅介護支援の提供に支障がない場合は、当該指定居宅介護支援事業所の他の職務と兼務をし、又は同一敷地内にある他の事業所の職務と兼務をしても差し支えないものとする。</t>
    </r>
    <phoneticPr fontId="2"/>
  </si>
  <si>
    <r>
      <t xml:space="preserve">　問１にあげた主任介護支援専門員とは別に常勤かつ専従の介護支援専門員を２名以上配置している。
</t>
    </r>
    <r>
      <rPr>
        <sz val="10"/>
        <rFont val="ＭＳ Ｐゴシック"/>
        <family val="3"/>
        <charset val="128"/>
      </rPr>
      <t>※ただし、利用者に対する指定居宅介護支援の提供に支障がない場合は、当該指定居宅介護支援事業所の他の職務と兼務をし、又は同一敷地内にある指定介護予防支援事業所の職務と兼務をしても差し支えないものとする。</t>
    </r>
    <phoneticPr fontId="2"/>
  </si>
  <si>
    <r>
      <t>　介護支援専門員の資質向上を目的とした研修計画（個別具体的な研修の目標、内容、研修期間、実施時期等）を介護支援専門員ごとに毎年度少なくとも</t>
    </r>
    <r>
      <rPr>
        <u/>
        <sz val="11"/>
        <rFont val="ＭＳ Ｐゴシック"/>
        <family val="3"/>
        <charset val="128"/>
      </rPr>
      <t>次年度が始まる</t>
    </r>
    <r>
      <rPr>
        <sz val="11"/>
        <rFont val="ＭＳ Ｐゴシック"/>
        <family val="3"/>
        <charset val="128"/>
      </rPr>
      <t>までに作成し、それに基づき計画的に研修を実施している。</t>
    </r>
    <phoneticPr fontId="2"/>
  </si>
  <si>
    <t>　運営基準減算及び特定事業所集中減算の適用を受けていない。</t>
    <phoneticPr fontId="2"/>
  </si>
  <si>
    <r>
      <t xml:space="preserve">　問１にあげた主任介護支援専門員とは別に常勤かつ専従の介護支援専門員を１名以上配置している。
</t>
    </r>
    <r>
      <rPr>
        <sz val="10"/>
        <rFont val="ＭＳ Ｐゴシック"/>
        <family val="3"/>
        <charset val="128"/>
      </rPr>
      <t>※ただし、利用者に対する指定居宅介護支援の提供に支障がない場合は、当該指定居宅介護支援事業所の他の職務と兼務をし、又は同一敷地内にある他の事業所の職務と兼務をしても差し支えないものとする。</t>
    </r>
    <phoneticPr fontId="2"/>
  </si>
  <si>
    <t>　質の高いケアマネジメントを実施する事業所として、地域における居宅介護支援事業所のケアマネジメントの質の向上を牽引する立場にあることから、同一法人内に留まらず、他の法人が運営する指定居宅介護支援事業所と共同で事例検討会、研修会等を自ら率先して実施している。または、連携先事業所との協力による研修会等の実施を行っている。
※共同での事例検討会、研修会等の計画は、前年度中に策定することが必要。</t>
    <rPh sb="132" eb="134">
      <t>レンケイ</t>
    </rPh>
    <rPh sb="134" eb="135">
      <t>サキ</t>
    </rPh>
    <rPh sb="135" eb="138">
      <t>ジギョウショ</t>
    </rPh>
    <rPh sb="140" eb="142">
      <t>キョウリョク</t>
    </rPh>
    <rPh sb="145" eb="148">
      <t>ケンシュウカイ</t>
    </rPh>
    <rPh sb="148" eb="149">
      <t>トウ</t>
    </rPh>
    <rPh sb="150" eb="152">
      <t>ジッシ</t>
    </rPh>
    <rPh sb="153" eb="154">
      <t>オコナ</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</si>
</sst>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
    <numFmt numFmtId="177" formatCode="#,###&quot;人&quot;"/>
    <numFmt numFmtId="178" formatCode="#,##0&quot;人&quot;"/>
    <numFmt numFmtId="179" formatCode="#,##0&quot;件&quot;"/>
    <numFmt numFmtId="180" formatCode="0.0_ &quot;人&quot;"/>
    <numFmt numFmtId="181" formatCode="0.0"/>
    <numFmt numFmtId="182" formatCode="#,##0.0#"/>
    <numFmt numFmtId="183" formatCode="#,##0.##"/>
    <numFmt numFmtId="184" formatCode="#,##0.0;[Red]\-#,##0.0"/>
    <numFmt numFmtId="185" formatCode="#,##0.0&quot;人&quot;"/>
    <numFmt numFmtId="186" formatCode="[$-411]ggge&quot;年&quot;m&quot;月&quot;d&quot;日&quot;;@"/>
    <numFmt numFmtId="187" formatCode="#,##0.0_ &quot;人&quot;"/>
    <numFmt numFmtId="188" formatCode="#,###&quot;%&quot;"/>
    <numFmt numFmtId="189" formatCode="[$-411]ge\.m\.d;@"/>
  </numFmts>
  <fonts count="67">
    <font>
      <sz val="11"/>
      <color theme="1"/>
      <name val="ＭＳ Ｐゴシック"/>
      <family val="3"/>
      <charset val="128"/>
      <scheme val="minor"/>
    </font>
    <font>
      <sz val="11"/>
      <color theme="1"/>
      <name val="ＭＳ Ｐゴシック"/>
      <family val="2"/>
      <charset val="128"/>
      <scheme val="minor"/>
    </font>
    <font>
      <sz val="6"/>
      <name val="ＭＳ Ｐゴシック"/>
      <family val="3"/>
      <charset val="128"/>
    </font>
    <font>
      <sz val="11"/>
      <color indexed="8"/>
      <name val="ＭＳ Ｐゴシック"/>
      <family val="3"/>
      <charset val="128"/>
    </font>
    <font>
      <sz val="11"/>
      <name val="ＭＳ Ｐゴシック"/>
      <family val="3"/>
      <charset val="128"/>
    </font>
    <font>
      <sz val="11"/>
      <color theme="1"/>
      <name val="ＭＳ Ｐゴシック"/>
      <family val="3"/>
      <charset val="128"/>
    </font>
    <font>
      <sz val="6"/>
      <name val="ＭＳ Ｐゴシック"/>
      <family val="2"/>
      <charset val="128"/>
      <scheme val="minor"/>
    </font>
    <font>
      <sz val="11"/>
      <color indexed="8"/>
      <name val="ＭＳ Ｐゴシック"/>
      <family val="3"/>
      <charset val="128"/>
      <scheme val="minor"/>
    </font>
    <font>
      <sz val="11"/>
      <color theme="1"/>
      <name val="ＭＳ Ｐゴシック"/>
      <family val="3"/>
      <scheme val="minor"/>
    </font>
    <font>
      <sz val="6"/>
      <name val="ＭＳ Ｐゴシック"/>
      <family val="3"/>
      <charset val="128"/>
      <scheme val="minor"/>
    </font>
    <font>
      <sz val="16"/>
      <name val="HGSｺﾞｼｯｸM"/>
      <family val="3"/>
      <charset val="128"/>
    </font>
    <font>
      <b/>
      <sz val="16"/>
      <name val="HGSｺﾞｼｯｸM"/>
      <family val="3"/>
      <charset val="128"/>
    </font>
    <font>
      <b/>
      <sz val="14"/>
      <name val="HGSｺﾞｼｯｸM"/>
      <family val="3"/>
      <charset val="128"/>
    </font>
    <font>
      <sz val="14"/>
      <name val="HGSｺﾞｼｯｸM"/>
      <family val="3"/>
      <charset val="128"/>
    </font>
    <font>
      <sz val="12"/>
      <name val="HGSｺﾞｼｯｸM"/>
      <family val="3"/>
      <charset val="128"/>
    </font>
    <font>
      <sz val="11"/>
      <name val="HGSｺﾞｼｯｸM"/>
      <family val="3"/>
      <charset val="128"/>
    </font>
    <font>
      <sz val="14"/>
      <color rgb="FFFF0000"/>
      <name val="HGSｺﾞｼｯｸM"/>
      <family val="3"/>
      <charset val="128"/>
    </font>
    <font>
      <b/>
      <sz val="12"/>
      <color rgb="FFFF0000"/>
      <name val="HGSｺﾞｼｯｸM"/>
      <family val="3"/>
      <charset val="128"/>
    </font>
    <font>
      <sz val="12"/>
      <color rgb="FFFF0000"/>
      <name val="HGSｺﾞｼｯｸM"/>
      <family val="3"/>
      <charset val="128"/>
    </font>
    <font>
      <b/>
      <sz val="14"/>
      <color rgb="FFFF0000"/>
      <name val="HGSｺﾞｼｯｸM"/>
      <family val="3"/>
      <charset val="128"/>
    </font>
    <font>
      <sz val="12"/>
      <name val="HGSｺﾞｼｯｸE"/>
      <family val="3"/>
      <charset val="128"/>
    </font>
    <font>
      <u/>
      <sz val="12"/>
      <name val="HGSｺﾞｼｯｸE"/>
      <family val="3"/>
      <charset val="128"/>
    </font>
    <font>
      <b/>
      <sz val="12"/>
      <name val="HGSｺﾞｼｯｸM"/>
      <family val="3"/>
      <charset val="128"/>
    </font>
    <font>
      <sz val="11"/>
      <name val="ＭＳ Ｐゴシック"/>
      <family val="2"/>
      <charset val="128"/>
      <scheme val="minor"/>
    </font>
    <font>
      <sz val="11"/>
      <color rgb="FF000000"/>
      <name val="ＭＳ Ｐゴシック"/>
      <family val="3"/>
      <charset val="128"/>
      <scheme val="minor"/>
    </font>
    <font>
      <sz val="11"/>
      <color rgb="FF000000"/>
      <name val="Calibri"/>
      <family val="2"/>
    </font>
    <font>
      <b/>
      <sz val="9"/>
      <color indexed="81"/>
      <name val="MS P ゴシック"/>
      <family val="3"/>
      <charset val="128"/>
    </font>
    <font>
      <sz val="9"/>
      <color indexed="81"/>
      <name val="MS P ゴシック"/>
      <family val="3"/>
      <charset val="128"/>
    </font>
    <font>
      <sz val="16"/>
      <color theme="1"/>
      <name val="ＭＳ Ｐゴシック"/>
      <family val="2"/>
      <charset val="128"/>
      <scheme val="minor"/>
    </font>
    <font>
      <sz val="6"/>
      <name val="ＭＳ 明朝"/>
      <family val="1"/>
    </font>
    <font>
      <b/>
      <sz val="12"/>
      <color indexed="8"/>
      <name val="ＭＳ Ｐゴシック"/>
      <family val="3"/>
    </font>
    <font>
      <sz val="6"/>
      <name val="ＭＳ Ｐゴシック"/>
      <family val="3"/>
    </font>
    <font>
      <b/>
      <u/>
      <sz val="11"/>
      <name val="ＭＳ Ｐゴシック"/>
      <family val="3"/>
    </font>
    <font>
      <sz val="11"/>
      <name val="ＭＳ Ｐゴシック"/>
      <family val="3"/>
    </font>
    <font>
      <u/>
      <sz val="11"/>
      <name val="ＭＳ Ｐゴシック"/>
      <family val="3"/>
    </font>
    <font>
      <u/>
      <sz val="11"/>
      <color indexed="8"/>
      <name val="ＭＳ Ｐゴシック"/>
      <family val="3"/>
    </font>
    <font>
      <b/>
      <sz val="11"/>
      <color indexed="8"/>
      <name val="ＭＳ Ｐゴシック"/>
      <family val="3"/>
    </font>
    <font>
      <sz val="11"/>
      <color indexed="8"/>
      <name val="ＭＳ Ｐゴシック"/>
      <family val="3"/>
    </font>
    <font>
      <sz val="10"/>
      <color indexed="8"/>
      <name val="ＭＳ Ｐゴシック"/>
      <family val="3"/>
    </font>
    <font>
      <sz val="9"/>
      <color indexed="8"/>
      <name val="ＭＳ Ｐゴシック"/>
      <family val="3"/>
    </font>
    <font>
      <b/>
      <sz val="11"/>
      <color indexed="10"/>
      <name val="ＭＳ Ｐゴシック"/>
      <family val="3"/>
    </font>
    <font>
      <sz val="11"/>
      <name val="ＭＳ Ｐゴシック"/>
      <family val="3"/>
      <scheme val="minor"/>
    </font>
    <font>
      <sz val="10"/>
      <name val="ＭＳ Ｐゴシック"/>
      <family val="3"/>
    </font>
    <font>
      <b/>
      <sz val="11"/>
      <name val="ＭＳ Ｐゴシック"/>
      <family val="3"/>
      <scheme val="minor"/>
    </font>
    <font>
      <b/>
      <sz val="24"/>
      <name val="ＭＳ Ｐゴシック"/>
      <family val="3"/>
      <charset val="128"/>
    </font>
    <font>
      <sz val="11"/>
      <color rgb="FFFF0000"/>
      <name val="ＭＳ Ｐゴシック"/>
      <family val="3"/>
      <charset val="128"/>
    </font>
    <font>
      <b/>
      <sz val="14"/>
      <name val="ＭＳ Ｐゴシック"/>
      <family val="3"/>
      <charset val="128"/>
    </font>
    <font>
      <b/>
      <sz val="11"/>
      <name val="ＭＳ Ｐゴシック"/>
      <family val="3"/>
      <charset val="128"/>
    </font>
    <font>
      <b/>
      <sz val="12"/>
      <name val="ＭＳ Ｐゴシック"/>
      <family val="3"/>
      <charset val="128"/>
    </font>
    <font>
      <sz val="20"/>
      <name val="ＭＳ Ｐゴシック"/>
      <family val="3"/>
      <charset val="128"/>
    </font>
    <font>
      <b/>
      <sz val="16"/>
      <name val="ＭＳ Ｐゴシック"/>
      <family val="3"/>
      <charset val="128"/>
    </font>
    <font>
      <sz val="14"/>
      <color rgb="FFFF0000"/>
      <name val="ＭＳ Ｐゴシック"/>
      <family val="3"/>
      <charset val="128"/>
    </font>
    <font>
      <sz val="14"/>
      <name val="ＭＳ Ｐゴシック"/>
      <family val="3"/>
      <charset val="128"/>
    </font>
    <font>
      <sz val="10"/>
      <name val="ＭＳ Ｐゴシック"/>
      <family val="3"/>
      <charset val="128"/>
    </font>
    <font>
      <u/>
      <sz val="10"/>
      <name val="ＭＳ Ｐゴシック"/>
      <family val="3"/>
      <charset val="128"/>
    </font>
    <font>
      <u/>
      <sz val="11"/>
      <name val="ＭＳ Ｐゴシック"/>
      <family val="3"/>
      <charset val="128"/>
    </font>
    <font>
      <sz val="12"/>
      <name val="ＭＳ Ｐゴシック"/>
      <family val="3"/>
      <charset val="128"/>
    </font>
    <font>
      <sz val="16"/>
      <name val="ＭＳ Ｐゴシック"/>
      <family val="3"/>
      <charset val="128"/>
    </font>
    <font>
      <sz val="6"/>
      <name val="ＭＳ 明朝"/>
      <family val="1"/>
      <charset val="128"/>
    </font>
    <font>
      <sz val="11"/>
      <name val="ＭＳ Ｐ明朝"/>
      <family val="1"/>
      <charset val="128"/>
    </font>
    <font>
      <sz val="10"/>
      <name val="ＭＳ Ｐ明朝"/>
      <family val="1"/>
      <charset val="128"/>
    </font>
    <font>
      <sz val="20"/>
      <name val="ＭＳ ゴシック"/>
      <family val="3"/>
      <charset val="128"/>
    </font>
    <font>
      <sz val="11"/>
      <name val="ＭＳ Ｐゴシック"/>
      <family val="3"/>
      <charset val="128"/>
      <scheme val="minor"/>
    </font>
    <font>
      <b/>
      <sz val="23.5"/>
      <name val="MS Gothic"/>
      <family val="3"/>
      <charset val="128"/>
    </font>
    <font>
      <sz val="18"/>
      <name val="ＭＳ Ｐ明朝"/>
      <family val="1"/>
      <charset val="128"/>
    </font>
    <font>
      <sz val="18"/>
      <name val="ＭＳ Ｐゴシック"/>
      <family val="3"/>
      <charset val="128"/>
    </font>
    <font>
      <sz val="9"/>
      <name val="ＭＳ Ｐゴシック"/>
      <family val="3"/>
      <charset val="128"/>
    </font>
  </fonts>
  <fills count="14">
    <fill>
      <patternFill patternType="none"/>
    </fill>
    <fill>
      <patternFill patternType="gray125"/>
    </fill>
    <fill>
      <patternFill patternType="solid">
        <fgColor indexed="31"/>
        <bgColor indexed="64"/>
      </patternFill>
    </fill>
    <fill>
      <patternFill patternType="solid">
        <fgColor indexed="27"/>
        <bgColor indexed="64"/>
      </patternFill>
    </fill>
    <fill>
      <patternFill patternType="solid">
        <fgColor indexed="51"/>
        <bgColor indexed="64"/>
      </patternFill>
    </fill>
    <fill>
      <patternFill patternType="solid">
        <fgColor rgb="FFCAE8AA"/>
        <bgColor indexed="64"/>
      </patternFill>
    </fill>
    <fill>
      <patternFill patternType="solid">
        <fgColor rgb="FFAAD8E4"/>
        <bgColor indexed="64"/>
      </patternFill>
    </fill>
    <fill>
      <patternFill patternType="solid">
        <fgColor theme="8" tint="0.79998168889431442"/>
        <bgColor indexed="64"/>
      </patternFill>
    </fill>
    <fill>
      <patternFill patternType="solid">
        <fgColor rgb="FFCCFFCC"/>
        <bgColor indexed="64"/>
      </patternFill>
    </fill>
    <fill>
      <patternFill patternType="solid">
        <fgColor theme="0"/>
        <bgColor indexed="64"/>
      </patternFill>
    </fill>
    <fill>
      <patternFill patternType="solid">
        <fgColor rgb="FFCCECFF"/>
        <bgColor indexed="64"/>
      </patternFill>
    </fill>
    <fill>
      <patternFill patternType="solid">
        <fgColor indexed="49"/>
        <bgColor indexed="64"/>
      </patternFill>
    </fill>
    <fill>
      <patternFill patternType="solid">
        <fgColor indexed="29"/>
        <bgColor indexed="64"/>
      </patternFill>
    </fill>
    <fill>
      <patternFill patternType="solid">
        <fgColor rgb="FF92D050"/>
        <bgColor indexed="64"/>
      </patternFill>
    </fill>
  </fills>
  <borders count="135">
    <border>
      <left/>
      <right/>
      <top/>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right style="double">
        <color indexed="64"/>
      </right>
      <top/>
      <bottom/>
      <diagonal/>
    </border>
    <border>
      <left style="double">
        <color indexed="64"/>
      </left>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slantDashDot">
        <color indexed="64"/>
      </top>
      <bottom style="slantDashDot">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thin">
        <color indexed="64"/>
      </right>
      <top/>
      <bottom style="thin">
        <color indexed="64"/>
      </bottom>
      <diagonal/>
    </border>
    <border>
      <left/>
      <right style="thin">
        <color indexed="64"/>
      </right>
      <top/>
      <bottom/>
      <diagonal/>
    </border>
    <border>
      <left style="medium">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bottom style="medium">
        <color indexed="64"/>
      </bottom>
      <diagonal/>
    </border>
    <border>
      <left style="thin">
        <color indexed="64"/>
      </left>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style="hair">
        <color indexed="64"/>
      </left>
      <right/>
      <top style="hair">
        <color indexed="64"/>
      </top>
      <bottom style="hair">
        <color indexed="64"/>
      </bottom>
      <diagonal/>
    </border>
    <border>
      <left/>
      <right/>
      <top style="medium">
        <color indexed="64"/>
      </top>
      <bottom style="medium">
        <color indexed="64"/>
      </bottom>
      <diagonal/>
    </border>
    <border>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slantDashDot">
        <color indexed="64"/>
      </top>
      <bottom style="slantDashDot">
        <color indexed="64"/>
      </bottom>
      <diagonal/>
    </border>
    <border>
      <left/>
      <right style="thin">
        <color indexed="64"/>
      </right>
      <top style="slantDashDot">
        <color indexed="64"/>
      </top>
      <bottom style="slantDashDot">
        <color indexed="64"/>
      </bottom>
      <diagonal/>
    </border>
    <border>
      <left/>
      <right style="thin">
        <color indexed="64"/>
      </right>
      <top style="medium">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top style="medium">
        <color indexed="64"/>
      </top>
      <bottom style="thin">
        <color indexed="64"/>
      </bottom>
      <diagonal/>
    </border>
    <border>
      <left/>
      <right style="thin">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style="medium">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tted">
        <color indexed="64"/>
      </right>
      <top style="thin">
        <color indexed="64"/>
      </top>
      <bottom style="thin">
        <color indexed="64"/>
      </bottom>
      <diagonal/>
    </border>
    <border>
      <left style="double">
        <color indexed="64"/>
      </left>
      <right style="medium">
        <color indexed="64"/>
      </right>
      <top style="thin">
        <color indexed="64"/>
      </top>
      <bottom/>
      <diagonal/>
    </border>
    <border>
      <left style="thin">
        <color indexed="64"/>
      </left>
      <right style="double">
        <color indexed="64"/>
      </right>
      <top/>
      <bottom style="thin">
        <color indexed="64"/>
      </bottom>
      <diagonal/>
    </border>
    <border>
      <left style="double">
        <color indexed="64"/>
      </left>
      <right style="medium">
        <color indexed="64"/>
      </right>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right style="hair">
        <color indexed="64"/>
      </right>
      <top/>
      <bottom style="thin">
        <color indexed="64"/>
      </bottom>
      <diagonal/>
    </border>
    <border>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top style="slantDashDot">
        <color indexed="64"/>
      </top>
      <bottom style="slantDashDot">
        <color indexed="64"/>
      </bottom>
      <diagonal/>
    </border>
    <border>
      <left style="medium">
        <color indexed="64"/>
      </left>
      <right style="thin">
        <color indexed="64"/>
      </right>
      <top style="slantDashDot">
        <color indexed="64"/>
      </top>
      <bottom style="slantDashDot">
        <color indexed="64"/>
      </bottom>
      <diagonal/>
    </border>
    <border>
      <left/>
      <right style="medium">
        <color indexed="64"/>
      </right>
      <top style="slantDashDot">
        <color indexed="64"/>
      </top>
      <bottom style="slantDashDot">
        <color indexed="64"/>
      </bottom>
      <diagonal/>
    </border>
    <border>
      <left/>
      <right style="hair">
        <color indexed="64"/>
      </right>
      <top style="hair">
        <color indexed="64"/>
      </top>
      <bottom style="hair">
        <color indexed="64"/>
      </bottom>
      <diagonal/>
    </border>
    <border>
      <left style="hair">
        <color indexed="64"/>
      </left>
      <right/>
      <top/>
      <bottom style="thin">
        <color indexed="64"/>
      </bottom>
      <diagonal/>
    </border>
    <border>
      <left/>
      <right/>
      <top style="hair">
        <color indexed="64"/>
      </top>
      <bottom/>
      <diagonal/>
    </border>
    <border>
      <left/>
      <right style="thin">
        <color indexed="64"/>
      </right>
      <top style="hair">
        <color indexed="64"/>
      </top>
      <bottom style="hair">
        <color indexed="64"/>
      </bottom>
      <diagonal/>
    </border>
    <border>
      <left style="thin">
        <color indexed="64"/>
      </left>
      <right style="dotted">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hair">
        <color indexed="64"/>
      </right>
      <top/>
      <bottom style="hair">
        <color indexed="64"/>
      </bottom>
      <diagonal/>
    </border>
    <border>
      <left style="medium">
        <color indexed="64"/>
      </left>
      <right style="thin">
        <color indexed="64"/>
      </right>
      <top/>
      <bottom style="medium">
        <color indexed="64"/>
      </bottom>
      <diagonal/>
    </border>
    <border>
      <left style="hair">
        <color indexed="64"/>
      </left>
      <right style="thin">
        <color indexed="64"/>
      </right>
      <top style="hair">
        <color indexed="64"/>
      </top>
      <bottom style="hair">
        <color indexed="64"/>
      </bottom>
      <diagonal/>
    </border>
    <border>
      <left/>
      <right style="hair">
        <color indexed="64"/>
      </right>
      <top/>
      <bottom/>
      <diagonal/>
    </border>
    <border>
      <left style="hair">
        <color indexed="64"/>
      </left>
      <right style="hair">
        <color indexed="64"/>
      </right>
      <top/>
      <bottom/>
      <diagonal/>
    </border>
    <border>
      <left style="hair">
        <color indexed="64"/>
      </left>
      <right/>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top style="hair">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thin">
        <color indexed="64"/>
      </right>
      <top style="hair">
        <color indexed="64"/>
      </top>
      <bottom/>
      <diagonal/>
    </border>
  </borders>
  <cellStyleXfs count="8">
    <xf numFmtId="0" fontId="0" fillId="0" borderId="0">
      <alignment vertical="center"/>
    </xf>
    <xf numFmtId="38" fontId="3" fillId="0" borderId="0" applyFont="0" applyFill="0" applyBorder="0" applyAlignment="0" applyProtection="0">
      <alignment vertical="center"/>
    </xf>
    <xf numFmtId="0" fontId="4" fillId="0" borderId="0">
      <alignment vertical="center"/>
    </xf>
    <xf numFmtId="0" fontId="7" fillId="0" borderId="0">
      <alignment vertical="center"/>
    </xf>
    <xf numFmtId="0" fontId="8" fillId="0" borderId="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cellStyleXfs>
  <cellXfs count="1078">
    <xf numFmtId="0" fontId="0" fillId="0" borderId="0" xfId="0">
      <alignment vertical="center"/>
    </xf>
    <xf numFmtId="0" fontId="10" fillId="0" borderId="0" xfId="5" applyFont="1">
      <alignment vertical="center"/>
    </xf>
    <xf numFmtId="0" fontId="10" fillId="0" borderId="0" xfId="5" applyFont="1" applyAlignment="1">
      <alignment horizontal="left" vertical="center"/>
    </xf>
    <xf numFmtId="0" fontId="11" fillId="0" borderId="0" xfId="5" applyFont="1" applyAlignment="1">
      <alignment horizontal="left" vertical="center"/>
    </xf>
    <xf numFmtId="0" fontId="11" fillId="0" borderId="0" xfId="5" applyFont="1" applyAlignment="1">
      <alignment horizontal="right" vertical="center"/>
    </xf>
    <xf numFmtId="0" fontId="12" fillId="0" borderId="0" xfId="5" applyFont="1" applyAlignment="1">
      <alignment horizontal="left" vertical="center"/>
    </xf>
    <xf numFmtId="0" fontId="11" fillId="0" borderId="0" xfId="5" applyFont="1">
      <alignment vertical="center"/>
    </xf>
    <xf numFmtId="0" fontId="11" fillId="0" borderId="0" xfId="5" applyFont="1" applyAlignment="1">
      <alignment horizontal="center" vertical="center"/>
    </xf>
    <xf numFmtId="0" fontId="12" fillId="0" borderId="0" xfId="5" applyFont="1" applyAlignment="1">
      <alignment horizontal="right" vertical="center"/>
    </xf>
    <xf numFmtId="0" fontId="12" fillId="9" borderId="0" xfId="5" applyFont="1" applyFill="1" applyAlignment="1">
      <alignment horizontal="center" vertical="center"/>
    </xf>
    <xf numFmtId="0" fontId="12" fillId="9" borderId="0" xfId="5" applyFont="1" applyFill="1" applyAlignment="1">
      <alignment horizontal="right" vertical="center"/>
    </xf>
    <xf numFmtId="0" fontId="12" fillId="9" borderId="0" xfId="5" applyFont="1" applyFill="1">
      <alignment vertical="center"/>
    </xf>
    <xf numFmtId="0" fontId="12" fillId="0" borderId="0" xfId="5" applyFont="1">
      <alignment vertical="center"/>
    </xf>
    <xf numFmtId="0" fontId="10" fillId="0" borderId="0" xfId="5" quotePrefix="1" applyFont="1" applyAlignment="1">
      <alignment horizontal="center" vertical="center"/>
    </xf>
    <xf numFmtId="0" fontId="10" fillId="9" borderId="0" xfId="5" applyFont="1" applyFill="1">
      <alignment vertical="center"/>
    </xf>
    <xf numFmtId="0" fontId="11" fillId="9" borderId="0" xfId="5" applyFont="1" applyFill="1" applyAlignment="1">
      <alignment horizontal="right" vertical="center"/>
    </xf>
    <xf numFmtId="0" fontId="11" fillId="9" borderId="0" xfId="5" applyFont="1" applyFill="1">
      <alignment vertical="center"/>
    </xf>
    <xf numFmtId="0" fontId="11" fillId="9" borderId="0" xfId="5" applyFont="1" applyFill="1" applyAlignment="1">
      <alignment horizontal="center" vertical="center"/>
    </xf>
    <xf numFmtId="0" fontId="10" fillId="9" borderId="0" xfId="5" applyFont="1" applyFill="1" applyAlignment="1">
      <alignment horizontal="center" vertical="center"/>
    </xf>
    <xf numFmtId="0" fontId="13" fillId="9" borderId="0" xfId="5" applyFont="1" applyFill="1" applyAlignment="1">
      <alignment horizontal="centerContinuous" vertical="center"/>
    </xf>
    <xf numFmtId="0" fontId="10" fillId="9" borderId="0" xfId="5" applyFont="1" applyFill="1" applyAlignment="1">
      <alignment horizontal="centerContinuous" vertical="center"/>
    </xf>
    <xf numFmtId="0" fontId="13" fillId="0" borderId="0" xfId="5" applyFont="1">
      <alignment vertical="center"/>
    </xf>
    <xf numFmtId="0" fontId="10" fillId="0" borderId="0" xfId="5" applyFont="1" applyAlignment="1">
      <alignment horizontal="center" vertical="center"/>
    </xf>
    <xf numFmtId="0" fontId="10" fillId="0" borderId="0" xfId="5" applyFont="1" applyAlignment="1">
      <alignment horizontal="right" vertical="center"/>
    </xf>
    <xf numFmtId="20" fontId="10" fillId="9" borderId="0" xfId="5" applyNumberFormat="1" applyFont="1" applyFill="1">
      <alignment vertical="center"/>
    </xf>
    <xf numFmtId="20" fontId="10" fillId="9" borderId="0" xfId="5" applyNumberFormat="1" applyFont="1" applyFill="1" applyAlignment="1">
      <alignment horizontal="center" vertical="center"/>
    </xf>
    <xf numFmtId="181" fontId="10" fillId="9" borderId="0" xfId="5" applyNumberFormat="1" applyFont="1" applyFill="1">
      <alignment vertical="center"/>
    </xf>
    <xf numFmtId="0" fontId="10" fillId="9" borderId="0" xfId="5" applyFont="1" applyFill="1" applyAlignment="1">
      <alignment horizontal="left" vertical="center"/>
    </xf>
    <xf numFmtId="0" fontId="13" fillId="0" borderId="0" xfId="5" applyFont="1" applyAlignment="1">
      <alignment horizontal="left" vertical="center"/>
    </xf>
    <xf numFmtId="0" fontId="14" fillId="0" borderId="0" xfId="5" applyFont="1">
      <alignment vertical="center"/>
    </xf>
    <xf numFmtId="0" fontId="14" fillId="0" borderId="0" xfId="5" applyFont="1" applyAlignment="1">
      <alignment horizontal="left" vertical="center"/>
    </xf>
    <xf numFmtId="0" fontId="14" fillId="0" borderId="0" xfId="5" applyFont="1" applyAlignment="1">
      <alignment horizontal="right" vertical="center"/>
    </xf>
    <xf numFmtId="0" fontId="13" fillId="0" borderId="5" xfId="5" applyFont="1" applyBorder="1" applyAlignment="1">
      <alignment horizontal="center" vertical="center"/>
    </xf>
    <xf numFmtId="0" fontId="13" fillId="0" borderId="23" xfId="5" applyFont="1" applyBorder="1" applyAlignment="1">
      <alignment horizontal="center" vertical="center"/>
    </xf>
    <xf numFmtId="0" fontId="13" fillId="0" borderId="39" xfId="5" applyFont="1" applyBorder="1" applyAlignment="1">
      <alignment horizontal="center" vertical="center"/>
    </xf>
    <xf numFmtId="0" fontId="13" fillId="0" borderId="41" xfId="5" applyFont="1" applyBorder="1" applyAlignment="1">
      <alignment horizontal="center" vertical="center" wrapText="1"/>
    </xf>
    <xf numFmtId="0" fontId="13" fillId="0" borderId="42" xfId="5" applyFont="1" applyBorder="1" applyAlignment="1">
      <alignment horizontal="center" vertical="center" wrapText="1"/>
    </xf>
    <xf numFmtId="0" fontId="13" fillId="0" borderId="43" xfId="5" applyFont="1" applyBorder="1" applyAlignment="1">
      <alignment horizontal="center" vertical="center" wrapText="1"/>
    </xf>
    <xf numFmtId="0" fontId="10" fillId="0" borderId="92" xfId="5" applyFont="1" applyBorder="1">
      <alignment vertical="center"/>
    </xf>
    <xf numFmtId="182" fontId="10" fillId="8" borderId="93" xfId="5" applyNumberFormat="1" applyFont="1" applyFill="1" applyBorder="1" applyAlignment="1" applyProtection="1">
      <alignment horizontal="center" vertical="center" shrinkToFit="1"/>
      <protection locked="0"/>
    </xf>
    <xf numFmtId="182" fontId="10" fillId="8" borderId="94" xfId="5" applyNumberFormat="1" applyFont="1" applyFill="1" applyBorder="1" applyAlignment="1" applyProtection="1">
      <alignment horizontal="center" vertical="center" shrinkToFit="1"/>
      <protection locked="0"/>
    </xf>
    <xf numFmtId="182" fontId="10" fillId="8" borderId="95" xfId="5" applyNumberFormat="1" applyFont="1" applyFill="1" applyBorder="1" applyAlignment="1" applyProtection="1">
      <alignment horizontal="center" vertical="center" shrinkToFit="1"/>
      <protection locked="0"/>
    </xf>
    <xf numFmtId="0" fontId="10" fillId="0" borderId="96" xfId="5" applyFont="1" applyBorder="1">
      <alignment vertical="center"/>
    </xf>
    <xf numFmtId="182" fontId="10" fillId="8" borderId="97" xfId="5" applyNumberFormat="1" applyFont="1" applyFill="1" applyBorder="1" applyAlignment="1" applyProtection="1">
      <alignment horizontal="center" vertical="center" shrinkToFit="1"/>
      <protection locked="0"/>
    </xf>
    <xf numFmtId="182" fontId="10" fillId="8" borderId="24" xfId="5" applyNumberFormat="1" applyFont="1" applyFill="1" applyBorder="1" applyAlignment="1" applyProtection="1">
      <alignment horizontal="center" vertical="center" shrinkToFit="1"/>
      <protection locked="0"/>
    </xf>
    <xf numFmtId="182" fontId="10" fillId="8" borderId="98" xfId="5" applyNumberFormat="1" applyFont="1" applyFill="1" applyBorder="1" applyAlignment="1" applyProtection="1">
      <alignment horizontal="center" vertical="center" shrinkToFit="1"/>
      <protection locked="0"/>
    </xf>
    <xf numFmtId="182" fontId="10" fillId="8" borderId="5" xfId="5" applyNumberFormat="1" applyFont="1" applyFill="1" applyBorder="1" applyAlignment="1" applyProtection="1">
      <alignment horizontal="center" vertical="center" shrinkToFit="1"/>
      <protection locked="0"/>
    </xf>
    <xf numFmtId="182" fontId="10" fillId="8" borderId="23" xfId="5" applyNumberFormat="1" applyFont="1" applyFill="1" applyBorder="1" applyAlignment="1" applyProtection="1">
      <alignment horizontal="center" vertical="center" shrinkToFit="1"/>
      <protection locked="0"/>
    </xf>
    <xf numFmtId="182" fontId="10" fillId="8" borderId="39" xfId="5" applyNumberFormat="1" applyFont="1" applyFill="1" applyBorder="1" applyAlignment="1" applyProtection="1">
      <alignment horizontal="center" vertical="center" shrinkToFit="1"/>
      <protection locked="0"/>
    </xf>
    <xf numFmtId="0" fontId="10" fillId="0" borderId="89" xfId="5" applyFont="1" applyBorder="1">
      <alignment vertical="center"/>
    </xf>
    <xf numFmtId="182" fontId="10" fillId="8" borderId="41" xfId="5" applyNumberFormat="1" applyFont="1" applyFill="1" applyBorder="1" applyAlignment="1" applyProtection="1">
      <alignment horizontal="center" vertical="center" shrinkToFit="1"/>
      <protection locked="0"/>
    </xf>
    <xf numFmtId="182" fontId="10" fillId="8" borderId="42" xfId="5" applyNumberFormat="1" applyFont="1" applyFill="1" applyBorder="1" applyAlignment="1" applyProtection="1">
      <alignment horizontal="center" vertical="center" shrinkToFit="1"/>
      <protection locked="0"/>
    </xf>
    <xf numFmtId="182" fontId="10" fillId="8" borderId="43" xfId="5" applyNumberFormat="1" applyFont="1" applyFill="1" applyBorder="1" applyAlignment="1" applyProtection="1">
      <alignment horizontal="center" vertical="center" shrinkToFit="1"/>
      <protection locked="0"/>
    </xf>
    <xf numFmtId="0" fontId="13" fillId="0" borderId="0" xfId="5" applyFont="1" applyAlignment="1">
      <alignment vertical="center" shrinkToFit="1"/>
    </xf>
    <xf numFmtId="0" fontId="13" fillId="9" borderId="0" xfId="5" applyFont="1" applyFill="1">
      <alignment vertical="center"/>
    </xf>
    <xf numFmtId="0" fontId="13" fillId="0" borderId="0" xfId="5" applyFont="1" applyAlignment="1">
      <alignment horizontal="center" vertical="center"/>
    </xf>
    <xf numFmtId="0" fontId="13" fillId="0" borderId="0" xfId="5" applyFont="1" applyAlignment="1">
      <alignment horizontal="centerContinuous" vertical="center"/>
    </xf>
    <xf numFmtId="178" fontId="13" fillId="9" borderId="0" xfId="5" applyNumberFormat="1" applyFont="1" applyFill="1" applyAlignment="1">
      <alignment horizontal="center" vertical="center"/>
    </xf>
    <xf numFmtId="183" fontId="13" fillId="0" borderId="0" xfId="5" applyNumberFormat="1" applyFont="1">
      <alignment vertical="center"/>
    </xf>
    <xf numFmtId="0" fontId="13" fillId="9" borderId="0" xfId="5" applyFont="1" applyFill="1" applyAlignment="1">
      <alignment horizontal="center" vertical="center"/>
    </xf>
    <xf numFmtId="184" fontId="13" fillId="9" borderId="0" xfId="6" applyNumberFormat="1" applyFont="1" applyFill="1" applyBorder="1" applyAlignment="1" applyProtection="1">
      <alignment horizontal="right" vertical="center"/>
    </xf>
    <xf numFmtId="184" fontId="13" fillId="9" borderId="0" xfId="6" applyNumberFormat="1" applyFont="1" applyFill="1" applyBorder="1" applyAlignment="1" applyProtection="1">
      <alignment vertical="center"/>
    </xf>
    <xf numFmtId="181" fontId="13" fillId="9" borderId="0" xfId="5" applyNumberFormat="1" applyFont="1" applyFill="1">
      <alignment vertical="center"/>
    </xf>
    <xf numFmtId="0" fontId="13" fillId="0" borderId="0" xfId="5" applyFont="1" applyAlignment="1">
      <alignment horizontal="right" vertical="center"/>
    </xf>
    <xf numFmtId="0" fontId="16" fillId="0" borderId="0" xfId="5" applyFont="1">
      <alignment vertical="center"/>
    </xf>
    <xf numFmtId="0" fontId="13" fillId="9" borderId="0" xfId="5" applyFont="1" applyFill="1" applyAlignment="1">
      <alignment horizontal="left" vertical="center"/>
    </xf>
    <xf numFmtId="0" fontId="13" fillId="0" borderId="0" xfId="5" applyFont="1" applyAlignment="1">
      <alignment vertical="center" wrapText="1"/>
    </xf>
    <xf numFmtId="0" fontId="13" fillId="0" borderId="0" xfId="5" applyFont="1" applyAlignment="1">
      <alignment horizontal="justify" vertical="center" wrapText="1"/>
    </xf>
    <xf numFmtId="0" fontId="14" fillId="0" borderId="0" xfId="5" applyFont="1" applyAlignment="1">
      <alignment vertical="center" wrapText="1"/>
    </xf>
    <xf numFmtId="0" fontId="14" fillId="0" borderId="0" xfId="5" applyFont="1" applyAlignment="1">
      <alignment horizontal="justify" vertical="center" wrapText="1"/>
    </xf>
    <xf numFmtId="0" fontId="1" fillId="9" borderId="0" xfId="5" applyFill="1">
      <alignment vertical="center"/>
    </xf>
    <xf numFmtId="0" fontId="12" fillId="9" borderId="0" xfId="5" applyFont="1" applyFill="1" applyAlignment="1">
      <alignment horizontal="left" vertical="center"/>
    </xf>
    <xf numFmtId="0" fontId="14" fillId="9" borderId="0" xfId="5" applyFont="1" applyFill="1" applyAlignment="1">
      <alignment horizontal="left" vertical="center"/>
    </xf>
    <xf numFmtId="0" fontId="14" fillId="9" borderId="0" xfId="5" applyFont="1" applyFill="1">
      <alignment vertical="center"/>
    </xf>
    <xf numFmtId="0" fontId="14" fillId="8" borderId="23" xfId="5" applyFont="1" applyFill="1" applyBorder="1" applyAlignment="1">
      <alignment horizontal="left" vertical="center"/>
    </xf>
    <xf numFmtId="0" fontId="14" fillId="10" borderId="23" xfId="5" applyFont="1" applyFill="1" applyBorder="1" applyAlignment="1">
      <alignment horizontal="left" vertical="center"/>
    </xf>
    <xf numFmtId="0" fontId="17" fillId="9" borderId="0" xfId="5" applyFont="1" applyFill="1" applyAlignment="1">
      <alignment horizontal="left" vertical="center"/>
    </xf>
    <xf numFmtId="0" fontId="18" fillId="9" borderId="0" xfId="7" applyFont="1" applyFill="1" applyAlignment="1">
      <alignment horizontal="left" vertical="center"/>
    </xf>
    <xf numFmtId="0" fontId="14" fillId="9" borderId="0" xfId="7" applyFont="1" applyFill="1" applyAlignment="1">
      <alignment horizontal="left" vertical="center"/>
    </xf>
    <xf numFmtId="0" fontId="19" fillId="9" borderId="0" xfId="5" applyFont="1" applyFill="1" applyAlignment="1">
      <alignment horizontal="left" vertical="center"/>
    </xf>
    <xf numFmtId="0" fontId="18" fillId="9" borderId="0" xfId="5" applyFont="1" applyFill="1" applyAlignment="1">
      <alignment horizontal="left" vertical="center"/>
    </xf>
    <xf numFmtId="0" fontId="18" fillId="9" borderId="0" xfId="5" applyFont="1" applyFill="1">
      <alignment vertical="center"/>
    </xf>
    <xf numFmtId="0" fontId="14" fillId="9" borderId="23" xfId="5" applyFont="1" applyFill="1" applyBorder="1" applyAlignment="1">
      <alignment horizontal="center" vertical="center"/>
    </xf>
    <xf numFmtId="0" fontId="14" fillId="9" borderId="23" xfId="5" applyFont="1" applyFill="1" applyBorder="1" applyAlignment="1">
      <alignment horizontal="left" vertical="center"/>
    </xf>
    <xf numFmtId="0" fontId="20" fillId="9" borderId="0" xfId="5" applyFont="1" applyFill="1" applyAlignment="1">
      <alignment horizontal="left" vertical="center"/>
    </xf>
    <xf numFmtId="0" fontId="14" fillId="9" borderId="0" xfId="5" applyFont="1" applyFill="1" applyAlignment="1">
      <alignment horizontal="left" vertical="center" wrapText="1"/>
    </xf>
    <xf numFmtId="0" fontId="22" fillId="9" borderId="0" xfId="5" applyFont="1" applyFill="1" applyAlignment="1">
      <alignment horizontal="left" vertical="center"/>
    </xf>
    <xf numFmtId="0" fontId="20" fillId="9" borderId="0" xfId="5" applyFont="1" applyFill="1">
      <alignment vertical="center"/>
    </xf>
    <xf numFmtId="0" fontId="22" fillId="9" borderId="0" xfId="5" applyFont="1" applyFill="1">
      <alignment vertical="center"/>
    </xf>
    <xf numFmtId="0" fontId="20" fillId="9" borderId="0" xfId="5" applyFont="1" applyFill="1" applyAlignment="1">
      <alignment vertical="center" shrinkToFit="1"/>
    </xf>
    <xf numFmtId="0" fontId="23" fillId="9" borderId="0" xfId="5" applyFont="1" applyFill="1" applyAlignment="1">
      <alignment vertical="center" shrinkToFit="1"/>
    </xf>
    <xf numFmtId="0" fontId="14" fillId="9" borderId="0" xfId="5" applyFont="1" applyFill="1" applyAlignment="1">
      <alignment vertical="center" wrapText="1"/>
    </xf>
    <xf numFmtId="0" fontId="14" fillId="9" borderId="0" xfId="5" applyFont="1" applyFill="1" applyAlignment="1">
      <alignment vertical="center" textRotation="90"/>
    </xf>
    <xf numFmtId="0" fontId="24" fillId="9" borderId="0" xfId="5" applyFont="1" applyFill="1" applyAlignment="1">
      <alignment horizontal="left" vertical="center"/>
    </xf>
    <xf numFmtId="0" fontId="24" fillId="0" borderId="0" xfId="5" applyFont="1" applyAlignment="1">
      <alignment horizontal="left" vertical="center"/>
    </xf>
    <xf numFmtId="0" fontId="10" fillId="0" borderId="0" xfId="7" applyFont="1">
      <alignment vertical="center"/>
    </xf>
    <xf numFmtId="0" fontId="10" fillId="0" borderId="0" xfId="7" applyFont="1" applyAlignment="1">
      <alignment horizontal="left" vertical="center"/>
    </xf>
    <xf numFmtId="0" fontId="11" fillId="0" borderId="0" xfId="7" applyFont="1" applyAlignment="1">
      <alignment horizontal="left" vertical="center"/>
    </xf>
    <xf numFmtId="0" fontId="11" fillId="0" borderId="0" xfId="7" applyFont="1" applyAlignment="1">
      <alignment horizontal="right" vertical="center"/>
    </xf>
    <xf numFmtId="0" fontId="12" fillId="0" borderId="0" xfId="7" applyFont="1" applyAlignment="1">
      <alignment horizontal="left" vertical="center"/>
    </xf>
    <xf numFmtId="0" fontId="10" fillId="0" borderId="0" xfId="7" applyFont="1" applyProtection="1">
      <alignment vertical="center"/>
      <protection locked="0"/>
    </xf>
    <xf numFmtId="0" fontId="11" fillId="0" borderId="0" xfId="7" applyFont="1">
      <alignment vertical="center"/>
    </xf>
    <xf numFmtId="0" fontId="11" fillId="0" borderId="0" xfId="7" applyFont="1" applyAlignment="1">
      <alignment horizontal="center" vertical="center"/>
    </xf>
    <xf numFmtId="0" fontId="11" fillId="0" borderId="0" xfId="7" applyFont="1" applyAlignment="1" applyProtection="1">
      <alignment horizontal="right" vertical="center"/>
      <protection locked="0"/>
    </xf>
    <xf numFmtId="0" fontId="11" fillId="0" borderId="0" xfId="7" applyFont="1" applyProtection="1">
      <alignment vertical="center"/>
      <protection locked="0"/>
    </xf>
    <xf numFmtId="0" fontId="12" fillId="0" borderId="0" xfId="7" applyFont="1" applyAlignment="1">
      <alignment horizontal="right" vertical="center"/>
    </xf>
    <xf numFmtId="0" fontId="12" fillId="9" borderId="0" xfId="7" applyFont="1" applyFill="1" applyAlignment="1">
      <alignment horizontal="center" vertical="center"/>
    </xf>
    <xf numFmtId="0" fontId="12" fillId="9" borderId="0" xfId="7" applyFont="1" applyFill="1" applyAlignment="1">
      <alignment horizontal="right" vertical="center"/>
    </xf>
    <xf numFmtId="0" fontId="12" fillId="9" borderId="0" xfId="7" applyFont="1" applyFill="1">
      <alignment vertical="center"/>
    </xf>
    <xf numFmtId="0" fontId="12" fillId="0" borderId="0" xfId="7" applyFont="1">
      <alignment vertical="center"/>
    </xf>
    <xf numFmtId="0" fontId="10" fillId="0" borderId="0" xfId="7" quotePrefix="1" applyFont="1" applyAlignment="1">
      <alignment horizontal="center" vertical="center"/>
    </xf>
    <xf numFmtId="0" fontId="10" fillId="9" borderId="0" xfId="7" applyFont="1" applyFill="1">
      <alignment vertical="center"/>
    </xf>
    <xf numFmtId="0" fontId="11" fillId="9" borderId="0" xfId="7" applyFont="1" applyFill="1" applyAlignment="1">
      <alignment horizontal="right" vertical="center"/>
    </xf>
    <xf numFmtId="0" fontId="11" fillId="9" borderId="0" xfId="7" applyFont="1" applyFill="1">
      <alignment vertical="center"/>
    </xf>
    <xf numFmtId="0" fontId="11" fillId="9" borderId="0" xfId="7" applyFont="1" applyFill="1" applyAlignment="1">
      <alignment horizontal="center" vertical="center"/>
    </xf>
    <xf numFmtId="0" fontId="10" fillId="9" borderId="0" xfId="7" applyFont="1" applyFill="1" applyAlignment="1">
      <alignment horizontal="center" vertical="center"/>
    </xf>
    <xf numFmtId="0" fontId="13" fillId="9" borderId="0" xfId="7" applyFont="1" applyFill="1" applyAlignment="1">
      <alignment horizontal="centerContinuous" vertical="center"/>
    </xf>
    <xf numFmtId="0" fontId="10" fillId="9" borderId="0" xfId="7" applyFont="1" applyFill="1" applyAlignment="1">
      <alignment horizontal="centerContinuous" vertical="center"/>
    </xf>
    <xf numFmtId="0" fontId="13" fillId="0" borderId="0" xfId="7" applyFont="1">
      <alignment vertical="center"/>
    </xf>
    <xf numFmtId="0" fontId="10" fillId="0" borderId="0" xfId="7" applyFont="1" applyAlignment="1">
      <alignment horizontal="center" vertical="center"/>
    </xf>
    <xf numFmtId="0" fontId="10" fillId="0" borderId="0" xfId="7" applyFont="1" applyAlignment="1">
      <alignment horizontal="right" vertical="center"/>
    </xf>
    <xf numFmtId="20" fontId="10" fillId="9" borderId="0" xfId="7" applyNumberFormat="1" applyFont="1" applyFill="1">
      <alignment vertical="center"/>
    </xf>
    <xf numFmtId="20" fontId="10" fillId="9" borderId="0" xfId="7" applyNumberFormat="1" applyFont="1" applyFill="1" applyAlignment="1">
      <alignment horizontal="center" vertical="center"/>
    </xf>
    <xf numFmtId="181" fontId="10" fillId="9" borderId="0" xfId="7" applyNumberFormat="1" applyFont="1" applyFill="1">
      <alignment vertical="center"/>
    </xf>
    <xf numFmtId="0" fontId="10" fillId="9" borderId="0" xfId="7" applyFont="1" applyFill="1" applyAlignment="1">
      <alignment horizontal="left" vertical="center"/>
    </xf>
    <xf numFmtId="0" fontId="13" fillId="0" borderId="0" xfId="7" applyFont="1" applyAlignment="1">
      <alignment horizontal="left" vertical="center"/>
    </xf>
    <xf numFmtId="0" fontId="14" fillId="0" borderId="0" xfId="7" applyFont="1">
      <alignment vertical="center"/>
    </xf>
    <xf numFmtId="0" fontId="14" fillId="0" borderId="0" xfId="7" applyFont="1" applyAlignment="1">
      <alignment horizontal="left" vertical="center"/>
    </xf>
    <xf numFmtId="0" fontId="14" fillId="0" borderId="0" xfId="7" applyFont="1" applyAlignment="1">
      <alignment horizontal="right" vertical="center"/>
    </xf>
    <xf numFmtId="0" fontId="14" fillId="0" borderId="0" xfId="7" applyFont="1" applyAlignment="1" applyProtection="1">
      <alignment horizontal="right" vertical="center"/>
      <protection locked="0"/>
    </xf>
    <xf numFmtId="0" fontId="14" fillId="0" borderId="0" xfId="7" applyFont="1" applyProtection="1">
      <alignment vertical="center"/>
      <protection locked="0"/>
    </xf>
    <xf numFmtId="0" fontId="13" fillId="0" borderId="5" xfId="7" applyFont="1" applyBorder="1" applyAlignment="1">
      <alignment horizontal="center" vertical="center"/>
    </xf>
    <xf numFmtId="0" fontId="13" fillId="0" borderId="23" xfId="7" applyFont="1" applyBorder="1" applyAlignment="1">
      <alignment horizontal="center" vertical="center"/>
    </xf>
    <xf numFmtId="0" fontId="13" fillId="0" borderId="39" xfId="7" applyFont="1" applyBorder="1" applyAlignment="1">
      <alignment horizontal="center" vertical="center"/>
    </xf>
    <xf numFmtId="0" fontId="13" fillId="0" borderId="41" xfId="7" applyFont="1" applyBorder="1" applyAlignment="1">
      <alignment horizontal="center" vertical="center" wrapText="1"/>
    </xf>
    <xf numFmtId="0" fontId="13" fillId="0" borderId="42" xfId="7" applyFont="1" applyBorder="1" applyAlignment="1">
      <alignment horizontal="center" vertical="center" wrapText="1"/>
    </xf>
    <xf numFmtId="0" fontId="13" fillId="0" borderId="43" xfId="7" applyFont="1" applyBorder="1" applyAlignment="1">
      <alignment horizontal="center" vertical="center" wrapText="1"/>
    </xf>
    <xf numFmtId="0" fontId="10" fillId="0" borderId="99" xfId="7" applyFont="1" applyBorder="1">
      <alignment vertical="center"/>
    </xf>
    <xf numFmtId="182" fontId="10" fillId="8" borderId="93" xfId="7" applyNumberFormat="1" applyFont="1" applyFill="1" applyBorder="1" applyAlignment="1" applyProtection="1">
      <alignment horizontal="center" vertical="center" shrinkToFit="1"/>
      <protection locked="0"/>
    </xf>
    <xf numFmtId="182" fontId="10" fillId="8" borderId="94" xfId="7" applyNumberFormat="1" applyFont="1" applyFill="1" applyBorder="1" applyAlignment="1" applyProtection="1">
      <alignment horizontal="center" vertical="center" shrinkToFit="1"/>
      <protection locked="0"/>
    </xf>
    <xf numFmtId="182" fontId="10" fillId="8" borderId="95" xfId="7" applyNumberFormat="1" applyFont="1" applyFill="1" applyBorder="1" applyAlignment="1" applyProtection="1">
      <alignment horizontal="center" vertical="center" shrinkToFit="1"/>
      <protection locked="0"/>
    </xf>
    <xf numFmtId="0" fontId="10" fillId="0" borderId="96" xfId="7" applyFont="1" applyBorder="1">
      <alignment vertical="center"/>
    </xf>
    <xf numFmtId="182" fontId="10" fillId="8" borderId="97" xfId="7" applyNumberFormat="1" applyFont="1" applyFill="1" applyBorder="1" applyAlignment="1" applyProtection="1">
      <alignment horizontal="center" vertical="center" shrinkToFit="1"/>
      <protection locked="0"/>
    </xf>
    <xf numFmtId="182" fontId="10" fillId="8" borderId="24" xfId="7" applyNumberFormat="1" applyFont="1" applyFill="1" applyBorder="1" applyAlignment="1" applyProtection="1">
      <alignment horizontal="center" vertical="center" shrinkToFit="1"/>
      <protection locked="0"/>
    </xf>
    <xf numFmtId="182" fontId="10" fillId="8" borderId="98" xfId="7" applyNumberFormat="1" applyFont="1" applyFill="1" applyBorder="1" applyAlignment="1" applyProtection="1">
      <alignment horizontal="center" vertical="center" shrinkToFit="1"/>
      <protection locked="0"/>
    </xf>
    <xf numFmtId="0" fontId="10" fillId="0" borderId="89" xfId="7" applyFont="1" applyBorder="1">
      <alignment vertical="center"/>
    </xf>
    <xf numFmtId="182" fontId="10" fillId="8" borderId="41" xfId="7" applyNumberFormat="1" applyFont="1" applyFill="1" applyBorder="1" applyAlignment="1" applyProtection="1">
      <alignment horizontal="center" vertical="center" shrinkToFit="1"/>
      <protection locked="0"/>
    </xf>
    <xf numFmtId="182" fontId="10" fillId="8" borderId="42" xfId="7" applyNumberFormat="1" applyFont="1" applyFill="1" applyBorder="1" applyAlignment="1" applyProtection="1">
      <alignment horizontal="center" vertical="center" shrinkToFit="1"/>
      <protection locked="0"/>
    </xf>
    <xf numFmtId="182" fontId="10" fillId="8" borderId="43" xfId="7" applyNumberFormat="1" applyFont="1" applyFill="1" applyBorder="1" applyAlignment="1" applyProtection="1">
      <alignment horizontal="center" vertical="center" shrinkToFit="1"/>
      <protection locked="0"/>
    </xf>
    <xf numFmtId="0" fontId="22" fillId="0" borderId="0" xfId="7" applyFont="1">
      <alignment vertical="center"/>
    </xf>
    <xf numFmtId="0" fontId="14" fillId="0" borderId="0" xfId="7" applyFont="1" applyAlignment="1">
      <alignment vertical="center" shrinkToFit="1"/>
    </xf>
    <xf numFmtId="0" fontId="15" fillId="0" borderId="0" xfId="7" applyFont="1" applyAlignment="1">
      <alignment vertical="center" shrinkToFit="1"/>
    </xf>
    <xf numFmtId="0" fontId="14" fillId="0" borderId="10" xfId="7" applyFont="1" applyBorder="1">
      <alignment vertical="center"/>
    </xf>
    <xf numFmtId="0" fontId="13" fillId="9" borderId="0" xfId="7" applyFont="1" applyFill="1">
      <alignment vertical="center"/>
    </xf>
    <xf numFmtId="0" fontId="13" fillId="0" borderId="0" xfId="7" applyFont="1" applyAlignment="1">
      <alignment horizontal="center" vertical="center"/>
    </xf>
    <xf numFmtId="0" fontId="13" fillId="0" borderId="0" xfId="7" applyFont="1" applyAlignment="1">
      <alignment horizontal="centerContinuous" vertical="center"/>
    </xf>
    <xf numFmtId="178" fontId="13" fillId="9" borderId="0" xfId="7" applyNumberFormat="1" applyFont="1" applyFill="1" applyAlignment="1">
      <alignment horizontal="center" vertical="center"/>
    </xf>
    <xf numFmtId="183" fontId="13" fillId="0" borderId="0" xfId="7" applyNumberFormat="1" applyFont="1">
      <alignment vertical="center"/>
    </xf>
    <xf numFmtId="0" fontId="13" fillId="9" borderId="0" xfId="7" applyFont="1" applyFill="1" applyAlignment="1">
      <alignment horizontal="center" vertical="center"/>
    </xf>
    <xf numFmtId="181" fontId="13" fillId="9" borderId="0" xfId="7" applyNumberFormat="1" applyFont="1" applyFill="1">
      <alignment vertical="center"/>
    </xf>
    <xf numFmtId="0" fontId="13" fillId="0" borderId="0" xfId="7" applyFont="1" applyAlignment="1">
      <alignment horizontal="right" vertical="center"/>
    </xf>
    <xf numFmtId="0" fontId="16" fillId="0" borderId="0" xfId="7" applyFont="1">
      <alignment vertical="center"/>
    </xf>
    <xf numFmtId="0" fontId="13" fillId="9" borderId="0" xfId="7" applyFont="1" applyFill="1" applyAlignment="1">
      <alignment horizontal="left" vertical="center"/>
    </xf>
    <xf numFmtId="0" fontId="13" fillId="0" borderId="0" xfId="7" applyFont="1" applyAlignment="1">
      <alignment vertical="center" wrapText="1"/>
    </xf>
    <xf numFmtId="0" fontId="13" fillId="0" borderId="0" xfId="7" applyFont="1" applyAlignment="1">
      <alignment horizontal="justify" vertical="center" wrapText="1"/>
    </xf>
    <xf numFmtId="0" fontId="14" fillId="0" borderId="0" xfId="7" applyFont="1" applyAlignment="1" applyProtection="1">
      <alignment horizontal="left" vertical="center"/>
      <protection locked="0"/>
    </xf>
    <xf numFmtId="0" fontId="14" fillId="0" borderId="0" xfId="7" applyFont="1" applyAlignment="1" applyProtection="1">
      <alignment vertical="center" wrapText="1"/>
      <protection locked="0"/>
    </xf>
    <xf numFmtId="0" fontId="14" fillId="0" borderId="0" xfId="7" applyFont="1" applyAlignment="1" applyProtection="1">
      <alignment horizontal="justify" vertical="center" wrapText="1"/>
      <protection locked="0"/>
    </xf>
    <xf numFmtId="0" fontId="28" fillId="9" borderId="0" xfId="7" applyFont="1" applyFill="1">
      <alignment vertical="center"/>
    </xf>
    <xf numFmtId="0" fontId="28" fillId="9" borderId="23" xfId="7" applyFont="1" applyFill="1" applyBorder="1" applyAlignment="1">
      <alignment horizontal="center" vertical="center"/>
    </xf>
    <xf numFmtId="0" fontId="28" fillId="9" borderId="23" xfId="7" applyFont="1" applyFill="1" applyBorder="1" applyAlignment="1">
      <alignment vertical="center" shrinkToFit="1"/>
    </xf>
    <xf numFmtId="0" fontId="28" fillId="9" borderId="6" xfId="7" applyFont="1" applyFill="1" applyBorder="1">
      <alignment vertical="center"/>
    </xf>
    <xf numFmtId="0" fontId="28" fillId="9" borderId="91" xfId="7" applyFont="1" applyFill="1" applyBorder="1" applyAlignment="1">
      <alignment horizontal="center" vertical="center" shrinkToFit="1"/>
    </xf>
    <xf numFmtId="0" fontId="10" fillId="9" borderId="1" xfId="7" applyFont="1" applyFill="1" applyBorder="1" applyAlignment="1">
      <alignment horizontal="center" vertical="center"/>
    </xf>
    <xf numFmtId="0" fontId="10" fillId="9" borderId="72" xfId="7" applyFont="1" applyFill="1" applyBorder="1" applyAlignment="1">
      <alignment horizontal="center" vertical="center"/>
    </xf>
    <xf numFmtId="0" fontId="10" fillId="9" borderId="26" xfId="7" applyFont="1" applyFill="1" applyBorder="1">
      <alignment vertical="center"/>
    </xf>
    <xf numFmtId="0" fontId="28" fillId="9" borderId="26" xfId="7" applyFont="1" applyFill="1" applyBorder="1" applyAlignment="1">
      <alignment horizontal="center" vertical="center"/>
    </xf>
    <xf numFmtId="0" fontId="28" fillId="9" borderId="61" xfId="7" applyFont="1" applyFill="1" applyBorder="1" applyAlignment="1">
      <alignment horizontal="center" vertical="center"/>
    </xf>
    <xf numFmtId="0" fontId="10" fillId="9" borderId="7" xfId="7" applyFont="1" applyFill="1" applyBorder="1">
      <alignment vertical="center"/>
    </xf>
    <xf numFmtId="0" fontId="10" fillId="9" borderId="35" xfId="7" applyFont="1" applyFill="1" applyBorder="1">
      <alignment vertical="center"/>
    </xf>
    <xf numFmtId="0" fontId="10" fillId="9" borderId="48" xfId="7" applyFont="1" applyFill="1" applyBorder="1">
      <alignment vertical="center"/>
    </xf>
    <xf numFmtId="0" fontId="28" fillId="9" borderId="31" xfId="7" applyFont="1" applyFill="1" applyBorder="1">
      <alignment vertical="center"/>
    </xf>
    <xf numFmtId="0" fontId="28" fillId="9" borderId="38" xfId="7" applyFont="1" applyFill="1" applyBorder="1">
      <alignment vertical="center"/>
    </xf>
    <xf numFmtId="0" fontId="10" fillId="9" borderId="5" xfId="7" applyFont="1" applyFill="1" applyBorder="1">
      <alignment vertical="center"/>
    </xf>
    <xf numFmtId="0" fontId="28" fillId="9" borderId="23" xfId="7" applyFont="1" applyFill="1" applyBorder="1">
      <alignment vertical="center"/>
    </xf>
    <xf numFmtId="0" fontId="28" fillId="9" borderId="39" xfId="7" applyFont="1" applyFill="1" applyBorder="1">
      <alignment vertical="center"/>
    </xf>
    <xf numFmtId="0" fontId="10" fillId="9" borderId="23" xfId="7" applyFont="1" applyFill="1" applyBorder="1">
      <alignment vertical="center"/>
    </xf>
    <xf numFmtId="0" fontId="10" fillId="9" borderId="41" xfId="7" applyFont="1" applyFill="1" applyBorder="1">
      <alignment vertical="center"/>
    </xf>
    <xf numFmtId="0" fontId="28" fillId="9" borderId="42" xfId="7" applyFont="1" applyFill="1" applyBorder="1">
      <alignment vertical="center"/>
    </xf>
    <xf numFmtId="0" fontId="28" fillId="9" borderId="43" xfId="7" applyFont="1" applyFill="1" applyBorder="1">
      <alignment vertical="center"/>
    </xf>
    <xf numFmtId="0" fontId="8" fillId="0" borderId="0" xfId="4">
      <alignment vertical="center"/>
    </xf>
    <xf numFmtId="0" fontId="8" fillId="0" borderId="0" xfId="4" applyAlignment="1">
      <alignment horizontal="right" vertical="center"/>
    </xf>
    <xf numFmtId="0" fontId="30" fillId="0" borderId="0" xfId="4" applyFont="1" applyAlignment="1">
      <alignment horizontal="center" vertical="center"/>
    </xf>
    <xf numFmtId="0" fontId="32" fillId="0" borderId="0" xfId="4" applyFont="1">
      <alignment vertical="center"/>
    </xf>
    <xf numFmtId="0" fontId="35" fillId="0" borderId="0" xfId="4" applyFont="1">
      <alignment vertical="center"/>
    </xf>
    <xf numFmtId="0" fontId="8" fillId="0" borderId="23" xfId="4" applyBorder="1" applyAlignment="1">
      <alignment horizontal="center" vertical="center"/>
    </xf>
    <xf numFmtId="0" fontId="8" fillId="0" borderId="23" xfId="4" applyBorder="1" applyAlignment="1">
      <alignment horizontal="left" vertical="center" shrinkToFit="1"/>
    </xf>
    <xf numFmtId="0" fontId="8" fillId="0" borderId="36" xfId="4" applyBorder="1" applyAlignment="1">
      <alignment horizontal="center" vertical="center" shrinkToFit="1"/>
    </xf>
    <xf numFmtId="0" fontId="8" fillId="0" borderId="100" xfId="4" applyBorder="1" applyAlignment="1">
      <alignment vertical="center" wrapText="1"/>
    </xf>
    <xf numFmtId="0" fontId="8" fillId="0" borderId="0" xfId="4" applyAlignment="1">
      <alignment horizontal="center" vertical="center"/>
    </xf>
    <xf numFmtId="0" fontId="8" fillId="0" borderId="0" xfId="4" applyAlignment="1">
      <alignment horizontal="center" vertical="center" shrinkToFit="1"/>
    </xf>
    <xf numFmtId="0" fontId="8" fillId="0" borderId="0" xfId="4" applyAlignment="1">
      <alignment vertical="center" shrinkToFit="1"/>
    </xf>
    <xf numFmtId="0" fontId="8" fillId="0" borderId="0" xfId="4" applyAlignment="1">
      <alignment horizontal="left" vertical="center" shrinkToFit="1"/>
    </xf>
    <xf numFmtId="0" fontId="8" fillId="0" borderId="0" xfId="4" applyAlignment="1">
      <alignment horizontal="left" vertical="center"/>
    </xf>
    <xf numFmtId="0" fontId="8" fillId="0" borderId="0" xfId="4" applyAlignment="1">
      <alignment vertical="center" wrapText="1"/>
    </xf>
    <xf numFmtId="0" fontId="36" fillId="0" borderId="0" xfId="4" applyFont="1">
      <alignment vertical="center"/>
    </xf>
    <xf numFmtId="0" fontId="37" fillId="0" borderId="21" xfId="4" applyFont="1" applyBorder="1">
      <alignment vertical="center"/>
    </xf>
    <xf numFmtId="0" fontId="37" fillId="0" borderId="22" xfId="4" applyFont="1" applyBorder="1">
      <alignment vertical="center"/>
    </xf>
    <xf numFmtId="0" fontId="37" fillId="0" borderId="0" xfId="4" applyFont="1">
      <alignment vertical="center"/>
    </xf>
    <xf numFmtId="0" fontId="37" fillId="0" borderId="103" xfId="4" applyFont="1" applyBorder="1" applyAlignment="1">
      <alignment horizontal="center" vertical="center"/>
    </xf>
    <xf numFmtId="177" fontId="36" fillId="3" borderId="37" xfId="4" applyNumberFormat="1" applyFont="1" applyFill="1" applyBorder="1" applyAlignment="1">
      <alignment horizontal="right" vertical="center"/>
    </xf>
    <xf numFmtId="178" fontId="36" fillId="3" borderId="36" xfId="4" applyNumberFormat="1" applyFont="1" applyFill="1" applyBorder="1" applyAlignment="1">
      <alignment horizontal="right" vertical="center"/>
    </xf>
    <xf numFmtId="178" fontId="36" fillId="3" borderId="37" xfId="4" applyNumberFormat="1" applyFont="1" applyFill="1" applyBorder="1" applyAlignment="1">
      <alignment horizontal="right" vertical="center"/>
    </xf>
    <xf numFmtId="178" fontId="37" fillId="3" borderId="23" xfId="4" applyNumberFormat="1" applyFont="1" applyFill="1" applyBorder="1" applyAlignment="1">
      <alignment horizontal="center" vertical="center"/>
    </xf>
    <xf numFmtId="187" fontId="37" fillId="3" borderId="23" xfId="4" applyNumberFormat="1" applyFont="1" applyFill="1" applyBorder="1" applyAlignment="1">
      <alignment horizontal="center" vertical="center"/>
    </xf>
    <xf numFmtId="177" fontId="37" fillId="11" borderId="91" xfId="4" applyNumberFormat="1" applyFont="1" applyFill="1" applyBorder="1" applyAlignment="1">
      <alignment horizontal="center" vertical="center"/>
    </xf>
    <xf numFmtId="0" fontId="8" fillId="0" borderId="107" xfId="4" applyBorder="1" applyAlignment="1">
      <alignment horizontal="center" vertical="center"/>
    </xf>
    <xf numFmtId="0" fontId="8" fillId="0" borderId="108" xfId="4" applyBorder="1" applyAlignment="1">
      <alignment horizontal="center" vertical="center"/>
    </xf>
    <xf numFmtId="0" fontId="38" fillId="0" borderId="22" xfId="4" applyFont="1" applyBorder="1" applyAlignment="1">
      <alignment horizontal="center" vertical="center"/>
    </xf>
    <xf numFmtId="0" fontId="39" fillId="0" borderId="109" xfId="4" applyFont="1" applyBorder="1" applyAlignment="1">
      <alignment horizontal="center"/>
    </xf>
    <xf numFmtId="0" fontId="38" fillId="0" borderId="45" xfId="4" applyFont="1" applyBorder="1" applyAlignment="1">
      <alignment horizontal="center" vertical="center"/>
    </xf>
    <xf numFmtId="178" fontId="37" fillId="2" borderId="110" xfId="4" applyNumberFormat="1" applyFont="1" applyFill="1" applyBorder="1" applyAlignment="1">
      <alignment horizontal="right" vertical="center"/>
    </xf>
    <xf numFmtId="178" fontId="37" fillId="2" borderId="111" xfId="4" applyNumberFormat="1" applyFont="1" applyFill="1" applyBorder="1" applyAlignment="1">
      <alignment horizontal="right" vertical="center"/>
    </xf>
    <xf numFmtId="177" fontId="37" fillId="2" borderId="23" xfId="4" applyNumberFormat="1" applyFont="1" applyFill="1" applyBorder="1" applyAlignment="1">
      <alignment horizontal="right" vertical="center"/>
    </xf>
    <xf numFmtId="188" fontId="37" fillId="12" borderId="37" xfId="4" applyNumberFormat="1" applyFont="1" applyFill="1" applyBorder="1">
      <alignment vertical="center"/>
    </xf>
    <xf numFmtId="188" fontId="37" fillId="12" borderId="22" xfId="4" applyNumberFormat="1" applyFont="1" applyFill="1" applyBorder="1">
      <alignment vertical="center"/>
    </xf>
    <xf numFmtId="188" fontId="37" fillId="12" borderId="91" xfId="4" applyNumberFormat="1" applyFont="1" applyFill="1" applyBorder="1" applyAlignment="1">
      <alignment horizontal="right" vertical="center"/>
    </xf>
    <xf numFmtId="188" fontId="37" fillId="0" borderId="0" xfId="4" applyNumberFormat="1" applyFont="1" applyAlignment="1">
      <alignment horizontal="right" vertical="center"/>
    </xf>
    <xf numFmtId="0" fontId="37" fillId="0" borderId="0" xfId="4" applyFont="1" applyAlignment="1">
      <alignment horizontal="left" vertical="center" shrinkToFit="1"/>
    </xf>
    <xf numFmtId="0" fontId="37" fillId="0" borderId="46" xfId="4" applyFont="1" applyBorder="1" applyAlignment="1">
      <alignment horizontal="left" vertical="center"/>
    </xf>
    <xf numFmtId="0" fontId="8" fillId="0" borderId="20" xfId="4" applyBorder="1">
      <alignment vertical="center"/>
    </xf>
    <xf numFmtId="0" fontId="8" fillId="0" borderId="21" xfId="4" applyBorder="1">
      <alignment vertical="center"/>
    </xf>
    <xf numFmtId="0" fontId="8" fillId="0" borderId="22" xfId="4" applyBorder="1">
      <alignment vertical="center"/>
    </xf>
    <xf numFmtId="0" fontId="38" fillId="0" borderId="27" xfId="4" applyFont="1" applyBorder="1" applyAlignment="1">
      <alignment vertical="center" shrinkToFit="1"/>
    </xf>
    <xf numFmtId="0" fontId="8" fillId="0" borderId="27" xfId="4" applyBorder="1">
      <alignment vertical="center"/>
    </xf>
    <xf numFmtId="0" fontId="8" fillId="0" borderId="46" xfId="4" applyBorder="1">
      <alignment vertical="center"/>
    </xf>
    <xf numFmtId="0" fontId="38" fillId="0" borderId="48" xfId="4" applyFont="1" applyBorder="1" applyAlignment="1">
      <alignment horizontal="left" vertical="center"/>
    </xf>
    <xf numFmtId="0" fontId="38" fillId="0" borderId="21" xfId="4" applyFont="1" applyBorder="1" applyAlignment="1">
      <alignment horizontal="left" vertical="center"/>
    </xf>
    <xf numFmtId="189" fontId="38" fillId="0" borderId="21" xfId="4" applyNumberFormat="1" applyFont="1" applyBorder="1" applyAlignment="1">
      <alignment horizontal="center" vertical="center" shrinkToFit="1"/>
    </xf>
    <xf numFmtId="189" fontId="38" fillId="0" borderId="22" xfId="4" applyNumberFormat="1" applyFont="1" applyBorder="1" applyAlignment="1">
      <alignment horizontal="center" vertical="center" shrinkToFit="1"/>
    </xf>
    <xf numFmtId="0" fontId="42" fillId="0" borderId="48" xfId="4" applyFont="1" applyBorder="1" applyAlignment="1">
      <alignment horizontal="left" vertical="center"/>
    </xf>
    <xf numFmtId="0" fontId="37" fillId="0" borderId="46" xfId="4" applyFont="1" applyBorder="1">
      <alignment vertical="center"/>
    </xf>
    <xf numFmtId="0" fontId="8" fillId="0" borderId="27" xfId="4" applyBorder="1" applyAlignment="1">
      <alignment horizontal="left" vertical="center"/>
    </xf>
    <xf numFmtId="0" fontId="8" fillId="0" borderId="46" xfId="4" applyBorder="1" applyAlignment="1">
      <alignment vertical="center" wrapText="1"/>
    </xf>
    <xf numFmtId="0" fontId="37" fillId="0" borderId="27" xfId="4" applyFont="1" applyBorder="1">
      <alignment vertical="center"/>
    </xf>
    <xf numFmtId="0" fontId="8" fillId="0" borderId="48" xfId="4" applyBorder="1">
      <alignment vertical="center"/>
    </xf>
    <xf numFmtId="0" fontId="8" fillId="0" borderId="49" xfId="4" applyBorder="1" applyAlignment="1">
      <alignment vertical="center" wrapText="1"/>
    </xf>
    <xf numFmtId="0" fontId="8" fillId="0" borderId="45" xfId="4" applyBorder="1" applyAlignment="1">
      <alignment vertical="center" wrapText="1"/>
    </xf>
    <xf numFmtId="0" fontId="8" fillId="0" borderId="48" xfId="4" applyBorder="1" applyAlignment="1">
      <alignment vertical="center" shrinkToFit="1"/>
    </xf>
    <xf numFmtId="0" fontId="8" fillId="0" borderId="49" xfId="4" applyBorder="1" applyAlignment="1">
      <alignment vertical="center" shrinkToFit="1"/>
    </xf>
    <xf numFmtId="0" fontId="8" fillId="0" borderId="45" xfId="4" applyBorder="1" applyAlignment="1">
      <alignment vertical="center" shrinkToFit="1"/>
    </xf>
    <xf numFmtId="0" fontId="8" fillId="0" borderId="27" xfId="4" applyBorder="1" applyAlignment="1">
      <alignment vertical="center" shrinkToFit="1"/>
    </xf>
    <xf numFmtId="0" fontId="8" fillId="0" borderId="46" xfId="4" applyBorder="1" applyAlignment="1">
      <alignment vertical="center" shrinkToFit="1"/>
    </xf>
    <xf numFmtId="0" fontId="8" fillId="0" borderId="0" xfId="4" applyAlignment="1">
      <alignment horizontal="left" vertical="center" wrapText="1"/>
    </xf>
    <xf numFmtId="0" fontId="8" fillId="0" borderId="21" xfId="4" applyBorder="1" applyAlignment="1">
      <alignment vertical="center" shrinkToFit="1"/>
    </xf>
    <xf numFmtId="0" fontId="38" fillId="0" borderId="48" xfId="4" applyFont="1" applyBorder="1" applyAlignment="1">
      <alignment vertical="center" shrinkToFit="1"/>
    </xf>
    <xf numFmtId="0" fontId="38" fillId="0" borderId="20" xfId="4" applyFont="1" applyBorder="1" applyAlignment="1">
      <alignment vertical="center" shrinkToFit="1"/>
    </xf>
    <xf numFmtId="0" fontId="8" fillId="0" borderId="21" xfId="4" applyBorder="1" applyAlignment="1">
      <alignment horizontal="right" vertical="center"/>
    </xf>
    <xf numFmtId="0" fontId="8" fillId="0" borderId="22" xfId="4" applyBorder="1" applyAlignment="1">
      <alignment horizontal="right" vertical="center"/>
    </xf>
    <xf numFmtId="0" fontId="8" fillId="0" borderId="46" xfId="4" applyBorder="1" applyAlignment="1">
      <alignment horizontal="right" vertical="center"/>
    </xf>
    <xf numFmtId="0" fontId="39" fillId="0" borderId="0" xfId="4" applyFont="1" applyAlignment="1">
      <alignment horizontal="left" vertical="center" wrapText="1" shrinkToFit="1"/>
    </xf>
    <xf numFmtId="0" fontId="43" fillId="0" borderId="0" xfId="4" applyFont="1">
      <alignment vertical="center"/>
    </xf>
    <xf numFmtId="0" fontId="33" fillId="0" borderId="0" xfId="4" applyFont="1">
      <alignment vertical="center"/>
    </xf>
    <xf numFmtId="0" fontId="33" fillId="0" borderId="0" xfId="4" applyFont="1" applyAlignment="1">
      <alignment vertical="center" wrapText="1"/>
    </xf>
    <xf numFmtId="0" fontId="45" fillId="0" borderId="0" xfId="0" applyFont="1">
      <alignment vertical="center"/>
    </xf>
    <xf numFmtId="0" fontId="4" fillId="0" borderId="0" xfId="0" applyFont="1">
      <alignment vertical="center"/>
    </xf>
    <xf numFmtId="0" fontId="47" fillId="0" borderId="0" xfId="0" applyFont="1" applyAlignment="1">
      <alignment horizontal="center" vertical="center"/>
    </xf>
    <xf numFmtId="0" fontId="47" fillId="0" borderId="0" xfId="0" applyFont="1" applyAlignment="1">
      <alignment horizontal="left" vertical="top"/>
    </xf>
    <xf numFmtId="0" fontId="4" fillId="0" borderId="48" xfId="0" applyFont="1" applyBorder="1" applyAlignment="1">
      <alignment vertical="center" wrapText="1"/>
    </xf>
    <xf numFmtId="0" fontId="4" fillId="0" borderId="45" xfId="0" applyFont="1" applyBorder="1" applyAlignment="1">
      <alignment vertical="center" wrapText="1"/>
    </xf>
    <xf numFmtId="0" fontId="48" fillId="0" borderId="0" xfId="0" applyFont="1">
      <alignment vertical="center"/>
    </xf>
    <xf numFmtId="0" fontId="4" fillId="0" borderId="9" xfId="0" applyFont="1" applyBorder="1">
      <alignment vertical="center"/>
    </xf>
    <xf numFmtId="0" fontId="4" fillId="0" borderId="10" xfId="0" applyFont="1" applyBorder="1">
      <alignment vertical="center"/>
    </xf>
    <xf numFmtId="0" fontId="4" fillId="0" borderId="2" xfId="0" applyFont="1" applyBorder="1">
      <alignment vertical="center"/>
    </xf>
    <xf numFmtId="0" fontId="4" fillId="0" borderId="3" xfId="0" applyFont="1" applyBorder="1" applyAlignment="1">
      <alignment vertical="top" wrapText="1"/>
    </xf>
    <xf numFmtId="0" fontId="4" fillId="0" borderId="4" xfId="0" applyFont="1" applyBorder="1" applyAlignment="1">
      <alignment vertical="top" wrapText="1"/>
    </xf>
    <xf numFmtId="0" fontId="45" fillId="0" borderId="0" xfId="0" applyFont="1" applyAlignment="1">
      <alignment horizontal="center" vertical="center" wrapText="1"/>
    </xf>
    <xf numFmtId="0" fontId="45" fillId="0" borderId="0" xfId="0" applyFont="1" applyAlignment="1">
      <alignment horizontal="left" vertical="center" wrapText="1"/>
    </xf>
    <xf numFmtId="0" fontId="51"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left" vertical="top"/>
    </xf>
    <xf numFmtId="0" fontId="52" fillId="0" borderId="0" xfId="0" applyFont="1" applyAlignment="1">
      <alignment horizontal="center" vertical="center"/>
    </xf>
    <xf numFmtId="0" fontId="4" fillId="0" borderId="0" xfId="0" applyFont="1" applyAlignment="1">
      <alignment horizontal="center" vertical="top" wrapText="1"/>
    </xf>
    <xf numFmtId="0" fontId="4" fillId="0" borderId="0" xfId="0" applyFont="1" applyAlignment="1">
      <alignment horizontal="center" vertical="center"/>
    </xf>
    <xf numFmtId="0" fontId="4" fillId="0" borderId="12" xfId="0" applyFont="1" applyBorder="1">
      <alignment vertical="center"/>
    </xf>
    <xf numFmtId="0" fontId="4" fillId="0" borderId="13" xfId="0" applyFont="1" applyBorder="1">
      <alignment vertical="center"/>
    </xf>
    <xf numFmtId="0" fontId="4" fillId="0" borderId="14" xfId="0" applyFont="1" applyBorder="1">
      <alignment vertical="center"/>
    </xf>
    <xf numFmtId="0" fontId="4" fillId="0" borderId="16" xfId="0" applyFont="1" applyBorder="1">
      <alignment vertical="center"/>
    </xf>
    <xf numFmtId="0" fontId="4" fillId="0" borderId="15" xfId="0" applyFont="1" applyBorder="1">
      <alignment vertical="center"/>
    </xf>
    <xf numFmtId="0" fontId="4" fillId="0" borderId="17" xfId="0" applyFont="1" applyBorder="1">
      <alignment vertical="center"/>
    </xf>
    <xf numFmtId="0" fontId="4" fillId="0" borderId="18" xfId="0" applyFont="1" applyBorder="1">
      <alignment vertical="center"/>
    </xf>
    <xf numFmtId="0" fontId="4" fillId="0" borderId="19" xfId="0" applyFont="1" applyBorder="1">
      <alignment vertical="center"/>
    </xf>
    <xf numFmtId="0" fontId="47" fillId="0" borderId="37" xfId="0" applyFont="1" applyBorder="1" applyAlignment="1">
      <alignment horizontal="center" vertical="center"/>
    </xf>
    <xf numFmtId="0" fontId="4" fillId="0" borderId="11" xfId="0" applyFont="1" applyBorder="1" applyAlignment="1">
      <alignment horizontal="center" vertical="top"/>
    </xf>
    <xf numFmtId="0" fontId="4" fillId="0" borderId="8" xfId="0" applyFont="1" applyBorder="1" applyAlignment="1">
      <alignment horizontal="center" vertical="top"/>
    </xf>
    <xf numFmtId="0" fontId="4" fillId="0" borderId="54"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65" xfId="0" applyFont="1" applyBorder="1" applyAlignment="1">
      <alignment horizontal="center" vertical="center" wrapText="1"/>
    </xf>
    <xf numFmtId="0" fontId="4" fillId="0" borderId="116" xfId="0" applyFont="1" applyBorder="1" applyAlignment="1">
      <alignment horizontal="center" vertical="center" wrapText="1"/>
    </xf>
    <xf numFmtId="0" fontId="56" fillId="0" borderId="0" xfId="0" applyFont="1">
      <alignment vertical="center"/>
    </xf>
    <xf numFmtId="0" fontId="56" fillId="13" borderId="35" xfId="0" applyFont="1" applyFill="1" applyBorder="1">
      <alignment vertical="center"/>
    </xf>
    <xf numFmtId="0" fontId="48" fillId="13" borderId="36" xfId="0" applyFont="1" applyFill="1" applyBorder="1">
      <alignment vertical="center"/>
    </xf>
    <xf numFmtId="0" fontId="4" fillId="13" borderId="36" xfId="0" applyFont="1" applyFill="1" applyBorder="1">
      <alignment vertical="center"/>
    </xf>
    <xf numFmtId="0" fontId="4" fillId="13" borderId="37" xfId="0" applyFont="1" applyFill="1" applyBorder="1">
      <alignment vertical="center"/>
    </xf>
    <xf numFmtId="0" fontId="4" fillId="0" borderId="16" xfId="0" applyFont="1" applyBorder="1" applyAlignment="1">
      <alignment horizontal="right" vertical="top" wrapText="1"/>
    </xf>
    <xf numFmtId="0" fontId="4" fillId="0" borderId="15" xfId="0" applyFont="1" applyBorder="1" applyAlignment="1">
      <alignment vertical="top" wrapText="1"/>
    </xf>
    <xf numFmtId="0" fontId="4" fillId="0" borderId="16" xfId="0" applyFont="1" applyBorder="1" applyAlignment="1">
      <alignment horizontal="right" vertical="center"/>
    </xf>
    <xf numFmtId="0" fontId="47" fillId="0" borderId="16" xfId="0" applyFont="1" applyBorder="1" applyAlignment="1">
      <alignment horizontal="right" vertical="top" wrapText="1"/>
    </xf>
    <xf numFmtId="0" fontId="47" fillId="0" borderId="15" xfId="0" applyFont="1" applyBorder="1" applyAlignment="1">
      <alignment vertical="top" wrapText="1"/>
    </xf>
    <xf numFmtId="0" fontId="4" fillId="0" borderId="54" xfId="0" applyFont="1" applyBorder="1" applyAlignment="1">
      <alignment horizontal="center" vertical="top" wrapText="1"/>
    </xf>
    <xf numFmtId="0" fontId="4" fillId="0" borderId="21" xfId="0" applyFont="1" applyBorder="1" applyAlignment="1">
      <alignment horizontal="center" vertical="center"/>
    </xf>
    <xf numFmtId="38" fontId="4" fillId="0" borderId="6" xfId="1" applyFont="1" applyFill="1" applyBorder="1" applyAlignment="1">
      <alignment horizontal="center" vertical="center"/>
    </xf>
    <xf numFmtId="3" fontId="4" fillId="0" borderId="27" xfId="0" applyNumberFormat="1" applyFont="1" applyBorder="1">
      <alignment vertical="center"/>
    </xf>
    <xf numFmtId="0" fontId="4" fillId="0" borderId="27" xfId="0" applyFont="1" applyBorder="1">
      <alignment vertical="center"/>
    </xf>
    <xf numFmtId="3" fontId="4" fillId="0" borderId="46" xfId="0" applyNumberFormat="1" applyFont="1" applyBorder="1">
      <alignment vertical="center"/>
    </xf>
    <xf numFmtId="0" fontId="4" fillId="0" borderId="46" xfId="0" applyFont="1" applyBorder="1">
      <alignment vertical="center"/>
    </xf>
    <xf numFmtId="38" fontId="4" fillId="0" borderId="27" xfId="1" applyFont="1" applyFill="1" applyBorder="1" applyAlignment="1">
      <alignment vertical="center"/>
    </xf>
    <xf numFmtId="38" fontId="4" fillId="0" borderId="46" xfId="1" applyFont="1" applyFill="1" applyBorder="1" applyAlignment="1">
      <alignment vertical="center"/>
    </xf>
    <xf numFmtId="0" fontId="4" fillId="0" borderId="129" xfId="0" applyFont="1" applyBorder="1" applyAlignment="1">
      <alignment horizontal="center" vertical="center" wrapText="1"/>
    </xf>
    <xf numFmtId="0" fontId="4" fillId="0" borderId="49" xfId="0" applyFont="1" applyBorder="1" applyAlignment="1">
      <alignment horizontal="center" vertical="top" wrapText="1"/>
    </xf>
    <xf numFmtId="0" fontId="4" fillId="0" borderId="126" xfId="0" applyFont="1" applyBorder="1" applyAlignment="1">
      <alignment horizontal="left" vertical="center" wrapText="1"/>
    </xf>
    <xf numFmtId="0" fontId="4" fillId="0" borderId="116" xfId="0" applyFont="1" applyBorder="1" applyAlignment="1">
      <alignment horizontal="left" vertical="center" wrapText="1"/>
    </xf>
    <xf numFmtId="0" fontId="4" fillId="0" borderId="65" xfId="0" applyFont="1" applyBorder="1" applyAlignment="1">
      <alignment horizontal="center" vertical="top" wrapText="1"/>
    </xf>
    <xf numFmtId="0" fontId="4" fillId="0" borderId="127" xfId="0" applyFont="1" applyBorder="1" applyAlignment="1">
      <alignment horizontal="center" vertical="top" wrapText="1"/>
    </xf>
    <xf numFmtId="0" fontId="60" fillId="0" borderId="0" xfId="2" applyFont="1" applyAlignment="1">
      <alignment horizontal="center" wrapText="1"/>
    </xf>
    <xf numFmtId="0" fontId="61" fillId="0" borderId="0" xfId="2" applyFont="1">
      <alignment vertical="center"/>
    </xf>
    <xf numFmtId="0" fontId="62" fillId="0" borderId="0" xfId="0" applyFont="1" applyAlignment="1"/>
    <xf numFmtId="0" fontId="62" fillId="0" borderId="0" xfId="0" applyFont="1">
      <alignment vertical="center"/>
    </xf>
    <xf numFmtId="0" fontId="53" fillId="0" borderId="49" xfId="2" applyFont="1" applyBorder="1" applyAlignment="1">
      <alignment horizontal="center" wrapText="1"/>
    </xf>
    <xf numFmtId="0" fontId="59" fillId="0" borderId="21" xfId="2" applyFont="1" applyBorder="1" applyAlignment="1">
      <alignment horizontal="center" vertical="top" wrapText="1"/>
    </xf>
    <xf numFmtId="0" fontId="59" fillId="0" borderId="49" xfId="2" applyFont="1" applyBorder="1" applyAlignment="1">
      <alignment horizontal="center" vertical="top" wrapText="1"/>
    </xf>
    <xf numFmtId="0" fontId="53" fillId="0" borderId="55" xfId="2" applyFont="1" applyBorder="1" applyAlignment="1">
      <alignment horizontal="center" wrapText="1"/>
    </xf>
    <xf numFmtId="0" fontId="59" fillId="0" borderId="55" xfId="2" applyFont="1" applyBorder="1" applyAlignment="1">
      <alignment horizontal="center" vertical="top" wrapText="1"/>
    </xf>
    <xf numFmtId="0" fontId="52" fillId="7" borderId="20" xfId="0" applyFont="1" applyFill="1" applyBorder="1" applyAlignment="1">
      <alignment horizontal="center" vertical="center"/>
    </xf>
    <xf numFmtId="0" fontId="52" fillId="7" borderId="22" xfId="0" applyFont="1" applyFill="1" applyBorder="1" applyAlignment="1">
      <alignment horizontal="center" vertical="center"/>
    </xf>
    <xf numFmtId="0" fontId="4" fillId="0" borderId="23" xfId="0" applyFont="1" applyBorder="1" applyAlignment="1">
      <alignment horizontal="center" vertical="center" wrapText="1"/>
    </xf>
    <xf numFmtId="0" fontId="4" fillId="0" borderId="0" xfId="0" applyFont="1" applyAlignment="1">
      <alignment horizontal="left" vertical="top" wrapText="1"/>
    </xf>
    <xf numFmtId="0" fontId="4" fillId="0" borderId="0" xfId="0" applyFont="1" applyAlignment="1">
      <alignment horizontal="left" vertical="center"/>
    </xf>
    <xf numFmtId="0" fontId="4" fillId="0" borderId="21" xfId="0" applyFont="1" applyBorder="1" applyAlignment="1">
      <alignment horizontal="left" vertical="center" wrapText="1"/>
    </xf>
    <xf numFmtId="0" fontId="52" fillId="7" borderId="48" xfId="0" applyFont="1" applyFill="1" applyBorder="1" applyAlignment="1">
      <alignment horizontal="center" vertical="center"/>
    </xf>
    <xf numFmtId="0" fontId="52" fillId="7" borderId="45" xfId="0" applyFont="1" applyFill="1" applyBorder="1" applyAlignment="1">
      <alignment horizontal="center" vertical="center"/>
    </xf>
    <xf numFmtId="0" fontId="4" fillId="0" borderId="23" xfId="0" applyFont="1" applyBorder="1" applyAlignment="1">
      <alignment horizontal="center" vertical="center"/>
    </xf>
    <xf numFmtId="0" fontId="47" fillId="0" borderId="23" xfId="0" applyFont="1" applyBorder="1" applyAlignment="1">
      <alignment horizontal="center" vertical="center"/>
    </xf>
    <xf numFmtId="0" fontId="4" fillId="0" borderId="29" xfId="0" applyFont="1" applyBorder="1" applyAlignment="1">
      <alignment horizontal="center" vertical="center" wrapText="1"/>
    </xf>
    <xf numFmtId="0" fontId="52" fillId="7" borderId="54" xfId="0" applyFont="1" applyFill="1" applyBorder="1" applyAlignment="1">
      <alignment horizontal="center" vertical="center"/>
    </xf>
    <xf numFmtId="0" fontId="52" fillId="7" borderId="118" xfId="0" applyFont="1" applyFill="1" applyBorder="1" applyAlignment="1">
      <alignment horizontal="center" vertical="center"/>
    </xf>
    <xf numFmtId="0" fontId="52" fillId="7" borderId="27" xfId="0" applyFont="1" applyFill="1" applyBorder="1" applyAlignment="1">
      <alignment horizontal="center" vertical="center"/>
    </xf>
    <xf numFmtId="0" fontId="52" fillId="7" borderId="46" xfId="0" applyFont="1" applyFill="1" applyBorder="1" applyAlignment="1">
      <alignment horizontal="center" vertical="center"/>
    </xf>
    <xf numFmtId="0" fontId="4" fillId="0" borderId="28"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7" xfId="0" applyFont="1" applyBorder="1" applyAlignment="1">
      <alignment horizontal="left" vertical="center" wrapText="1"/>
    </xf>
    <xf numFmtId="0" fontId="4" fillId="0" borderId="0" xfId="0" applyFont="1" applyAlignment="1">
      <alignment horizontal="left" vertical="center" wrapText="1"/>
    </xf>
    <xf numFmtId="0" fontId="47" fillId="0" borderId="0" xfId="0" applyFont="1">
      <alignment vertical="center"/>
    </xf>
    <xf numFmtId="0" fontId="4" fillId="0" borderId="11" xfId="0" applyFont="1" applyBorder="1" applyAlignment="1">
      <alignment horizontal="right" vertical="top"/>
    </xf>
    <xf numFmtId="0" fontId="4" fillId="0" borderId="3" xfId="0" applyFont="1" applyBorder="1">
      <alignment vertical="center"/>
    </xf>
    <xf numFmtId="0" fontId="4" fillId="0" borderId="11" xfId="0" applyFont="1" applyBorder="1" applyAlignment="1">
      <alignment horizontal="right" vertical="center"/>
    </xf>
    <xf numFmtId="0" fontId="4" fillId="0" borderId="8" xfId="0" applyFont="1" applyBorder="1" applyAlignment="1">
      <alignment horizontal="right" vertical="top"/>
    </xf>
    <xf numFmtId="0" fontId="4" fillId="0" borderId="4" xfId="0" applyFont="1" applyBorder="1" applyAlignment="1">
      <alignment vertical="top"/>
    </xf>
    <xf numFmtId="0" fontId="47" fillId="0" borderId="0" xfId="0" applyFont="1" applyAlignment="1">
      <alignment horizontal="right" vertical="center" wrapText="1"/>
    </xf>
    <xf numFmtId="0" fontId="47" fillId="0" borderId="0" xfId="0" applyFont="1" applyAlignment="1">
      <alignment vertical="center" wrapText="1"/>
    </xf>
    <xf numFmtId="0" fontId="47" fillId="0" borderId="0" xfId="0" applyFont="1" applyAlignment="1">
      <alignment horizontal="left" vertical="center" wrapText="1"/>
    </xf>
    <xf numFmtId="0" fontId="66" fillId="0" borderId="0" xfId="0" applyFont="1">
      <alignment vertical="center"/>
    </xf>
    <xf numFmtId="0" fontId="47" fillId="0" borderId="0" xfId="0" applyFont="1" applyAlignment="1">
      <alignment horizontal="right" vertical="top" wrapText="1"/>
    </xf>
    <xf numFmtId="0" fontId="4" fillId="0" borderId="3" xfId="0" applyFont="1" applyBorder="1" applyAlignment="1">
      <alignment vertical="top"/>
    </xf>
    <xf numFmtId="0" fontId="4" fillId="0" borderId="0" xfId="0" applyFont="1" applyAlignment="1">
      <alignment horizontal="right" vertical="top"/>
    </xf>
    <xf numFmtId="0" fontId="4" fillId="0" borderId="0" xfId="0" applyFont="1" applyAlignment="1">
      <alignment horizontal="justify" vertical="top" wrapText="1"/>
    </xf>
    <xf numFmtId="0" fontId="4" fillId="0" borderId="0" xfId="0" applyFont="1" applyAlignment="1">
      <alignment horizontal="justify" vertical="top"/>
    </xf>
    <xf numFmtId="0" fontId="56" fillId="0" borderId="0" xfId="0" applyFont="1" applyAlignment="1">
      <alignment horizontal="left" vertical="center"/>
    </xf>
    <xf numFmtId="0" fontId="48" fillId="0" borderId="0" xfId="0" applyFont="1" applyAlignment="1">
      <alignment horizontal="left" vertical="center"/>
    </xf>
    <xf numFmtId="0" fontId="4" fillId="0" borderId="49" xfId="0" applyFont="1" applyBorder="1" applyAlignment="1">
      <alignment horizontal="center" vertical="center" wrapText="1"/>
    </xf>
    <xf numFmtId="0" fontId="4" fillId="0" borderId="119" xfId="0" applyFont="1" applyBorder="1" applyAlignment="1">
      <alignment horizontal="center" vertical="center" wrapText="1"/>
    </xf>
    <xf numFmtId="0" fontId="4" fillId="0" borderId="121" xfId="0" applyFont="1" applyBorder="1" applyAlignment="1">
      <alignment horizontal="center" vertical="center" wrapText="1"/>
    </xf>
    <xf numFmtId="0" fontId="4" fillId="0" borderId="120"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48" xfId="0" applyFont="1" applyBorder="1" applyAlignment="1">
      <alignment horizontal="center" vertical="top" wrapText="1"/>
    </xf>
    <xf numFmtId="0" fontId="4" fillId="0" borderId="53" xfId="0" applyFont="1" applyBorder="1" applyAlignment="1">
      <alignment horizontal="center" vertical="center" wrapText="1"/>
    </xf>
    <xf numFmtId="0" fontId="52" fillId="7" borderId="20" xfId="0" applyFont="1" applyFill="1" applyBorder="1" applyAlignment="1">
      <alignment horizontal="center" vertical="center" wrapText="1"/>
    </xf>
    <xf numFmtId="0" fontId="52" fillId="7" borderId="22" xfId="0" applyFont="1" applyFill="1" applyBorder="1" applyAlignment="1">
      <alignment horizontal="center" vertical="center" wrapText="1"/>
    </xf>
    <xf numFmtId="0" fontId="4" fillId="0" borderId="35" xfId="0" applyFont="1" applyBorder="1" applyAlignment="1">
      <alignment horizontal="center" vertical="top" wrapText="1"/>
    </xf>
    <xf numFmtId="0" fontId="52" fillId="7" borderId="78" xfId="0" applyFont="1" applyFill="1" applyBorder="1" applyAlignment="1">
      <alignment horizontal="center" vertical="center" wrapText="1"/>
    </xf>
    <xf numFmtId="0" fontId="52" fillId="7" borderId="79" xfId="0" applyFont="1" applyFill="1" applyBorder="1" applyAlignment="1">
      <alignment horizontal="center" vertical="center" wrapText="1"/>
    </xf>
    <xf numFmtId="0" fontId="4" fillId="0" borderId="131" xfId="0" applyFont="1" applyBorder="1" applyAlignment="1">
      <alignment horizontal="center" vertical="center" wrapText="1"/>
    </xf>
    <xf numFmtId="0" fontId="52" fillId="7" borderId="27" xfId="0" applyFont="1" applyFill="1" applyBorder="1" applyAlignment="1">
      <alignment horizontal="center" vertical="center" wrapText="1"/>
    </xf>
    <xf numFmtId="0" fontId="52" fillId="7" borderId="46" xfId="0" applyFont="1" applyFill="1" applyBorder="1" applyAlignment="1">
      <alignment horizontal="center" vertical="center" wrapText="1"/>
    </xf>
    <xf numFmtId="0" fontId="4" fillId="0" borderId="27" xfId="0" applyFont="1" applyBorder="1" applyAlignment="1">
      <alignment horizontal="center" vertical="top" wrapText="1"/>
    </xf>
    <xf numFmtId="0" fontId="52" fillId="7" borderId="54" xfId="0" applyFont="1" applyFill="1" applyBorder="1" applyAlignment="1">
      <alignment horizontal="center" vertical="center" wrapText="1"/>
    </xf>
    <xf numFmtId="0" fontId="52" fillId="7" borderId="118" xfId="0" applyFont="1" applyFill="1" applyBorder="1" applyAlignment="1">
      <alignment horizontal="center" vertical="center" wrapText="1"/>
    </xf>
    <xf numFmtId="0" fontId="4" fillId="0" borderId="48" xfId="0" applyFont="1" applyBorder="1" applyAlignment="1">
      <alignment horizontal="center" vertical="center" wrapText="1"/>
    </xf>
    <xf numFmtId="0" fontId="52" fillId="7" borderId="53" xfId="0" applyFont="1" applyFill="1" applyBorder="1" applyAlignment="1">
      <alignment horizontal="center" vertical="center" wrapText="1"/>
    </xf>
    <xf numFmtId="0" fontId="52" fillId="7" borderId="80" xfId="0" applyFont="1" applyFill="1" applyBorder="1" applyAlignment="1">
      <alignment horizontal="center" vertical="center" wrapText="1"/>
    </xf>
    <xf numFmtId="0" fontId="47" fillId="0" borderId="11" xfId="0" applyFont="1" applyBorder="1">
      <alignment vertical="center"/>
    </xf>
    <xf numFmtId="0" fontId="4" fillId="0" borderId="11" xfId="0" applyFont="1" applyBorder="1">
      <alignment vertical="center"/>
    </xf>
    <xf numFmtId="0" fontId="47" fillId="0" borderId="3" xfId="0" applyFont="1" applyBorder="1">
      <alignment vertical="center"/>
    </xf>
    <xf numFmtId="0" fontId="47" fillId="0" borderId="46" xfId="0" applyFont="1" applyBorder="1">
      <alignment vertical="center"/>
    </xf>
    <xf numFmtId="0" fontId="47" fillId="0" borderId="46" xfId="0" applyFont="1" applyBorder="1" applyAlignment="1">
      <alignment vertical="center" wrapText="1"/>
    </xf>
    <xf numFmtId="177" fontId="47" fillId="0" borderId="3" xfId="0" applyNumberFormat="1" applyFont="1" applyBorder="1">
      <alignment vertical="center"/>
    </xf>
    <xf numFmtId="0" fontId="4" fillId="0" borderId="0" xfId="0" applyFont="1" applyAlignment="1">
      <alignment horizontal="right"/>
    </xf>
    <xf numFmtId="177" fontId="4" fillId="0" borderId="0" xfId="0" applyNumberFormat="1" applyFont="1">
      <alignment vertical="center"/>
    </xf>
    <xf numFmtId="0" fontId="4" fillId="0" borderId="8" xfId="0" applyFont="1" applyBorder="1">
      <alignment vertical="center"/>
    </xf>
    <xf numFmtId="0" fontId="4" fillId="0" borderId="6" xfId="0" applyFont="1" applyBorder="1">
      <alignment vertical="center"/>
    </xf>
    <xf numFmtId="0" fontId="4" fillId="0" borderId="4" xfId="0" applyFont="1" applyBorder="1">
      <alignment vertical="center"/>
    </xf>
    <xf numFmtId="0" fontId="4" fillId="0" borderId="10" xfId="0" applyFont="1" applyBorder="1" applyAlignment="1">
      <alignment horizontal="center" vertical="center" wrapText="1"/>
    </xf>
    <xf numFmtId="0" fontId="4" fillId="0" borderId="46" xfId="0" applyFont="1" applyBorder="1" applyAlignment="1">
      <alignment horizontal="center" vertical="center" wrapText="1"/>
    </xf>
    <xf numFmtId="0" fontId="4" fillId="0" borderId="10" xfId="0" applyFont="1" applyBorder="1" applyAlignment="1">
      <alignment horizontal="center" vertical="center"/>
    </xf>
    <xf numFmtId="0" fontId="4" fillId="0" borderId="46" xfId="0" applyFont="1" applyBorder="1" applyAlignment="1">
      <alignment horizontal="center" vertical="center"/>
    </xf>
    <xf numFmtId="0" fontId="4" fillId="0" borderId="6" xfId="0" applyFont="1" applyBorder="1" applyAlignment="1">
      <alignment horizontal="left" vertical="center" wrapText="1"/>
    </xf>
    <xf numFmtId="0" fontId="48" fillId="0" borderId="0" xfId="0" applyFont="1" applyAlignment="1">
      <alignment vertical="top"/>
    </xf>
    <xf numFmtId="0" fontId="62" fillId="0" borderId="54" xfId="0" applyFont="1" applyBorder="1" applyAlignment="1">
      <alignment horizontal="center" vertical="center" wrapText="1"/>
    </xf>
    <xf numFmtId="0" fontId="62" fillId="0" borderId="0" xfId="0" applyFont="1" applyAlignment="1">
      <alignment horizontal="center" vertical="center" wrapText="1"/>
    </xf>
    <xf numFmtId="0" fontId="62" fillId="0" borderId="49" xfId="0" applyFont="1" applyBorder="1" applyAlignment="1">
      <alignment horizontal="center" vertical="center" wrapText="1"/>
    </xf>
    <xf numFmtId="0" fontId="64" fillId="0" borderId="0" xfId="2" applyFont="1" applyAlignment="1">
      <alignment horizontal="left" vertical="top" wrapText="1"/>
    </xf>
    <xf numFmtId="0" fontId="53" fillId="0" borderId="130" xfId="2" applyFont="1" applyBorder="1" applyAlignment="1">
      <alignment horizontal="left" vertical="center"/>
    </xf>
    <xf numFmtId="0" fontId="53" fillId="0" borderId="117" xfId="2" applyFont="1" applyBorder="1" applyAlignment="1">
      <alignment horizontal="left" vertical="center"/>
    </xf>
    <xf numFmtId="0" fontId="53" fillId="0" borderId="134" xfId="2" applyFont="1" applyBorder="1" applyAlignment="1">
      <alignment horizontal="left" vertical="center"/>
    </xf>
    <xf numFmtId="0" fontId="53" fillId="0" borderId="54" xfId="2" applyFont="1" applyBorder="1" applyAlignment="1">
      <alignment horizontal="left" vertical="center"/>
    </xf>
    <xf numFmtId="0" fontId="53" fillId="0" borderId="55" xfId="2" applyFont="1" applyBorder="1" applyAlignment="1">
      <alignment horizontal="left" vertical="center"/>
    </xf>
    <xf numFmtId="0" fontId="53" fillId="0" borderId="118" xfId="2" applyFont="1" applyBorder="1" applyAlignment="1">
      <alignment horizontal="left" vertical="center"/>
    </xf>
    <xf numFmtId="0" fontId="4" fillId="0" borderId="55" xfId="0" applyFont="1" applyBorder="1" applyAlignment="1">
      <alignment horizontal="left" vertical="center"/>
    </xf>
    <xf numFmtId="0" fontId="4" fillId="0" borderId="118" xfId="0" applyFont="1" applyBorder="1" applyAlignment="1">
      <alignment horizontal="left" vertical="center"/>
    </xf>
    <xf numFmtId="0" fontId="65" fillId="0" borderId="0" xfId="0" applyFont="1" applyBorder="1" applyAlignment="1">
      <alignment horizontal="left" vertical="top" wrapText="1"/>
    </xf>
    <xf numFmtId="0" fontId="4" fillId="0" borderId="35" xfId="0" applyFont="1" applyBorder="1" applyAlignment="1">
      <alignment horizontal="left" vertical="center" wrapText="1"/>
    </xf>
    <xf numFmtId="0" fontId="4" fillId="0" borderId="36" xfId="0" applyFont="1" applyBorder="1" applyAlignment="1">
      <alignment horizontal="left" vertical="center" wrapText="1"/>
    </xf>
    <xf numFmtId="0" fontId="52" fillId="7" borderId="35" xfId="0" applyFont="1" applyFill="1" applyBorder="1" applyAlignment="1">
      <alignment horizontal="center" vertical="center" wrapText="1"/>
    </xf>
    <xf numFmtId="0" fontId="52" fillId="7" borderId="37" xfId="0" applyFont="1" applyFill="1" applyBorder="1" applyAlignment="1">
      <alignment horizontal="center" vertical="center" wrapText="1"/>
    </xf>
    <xf numFmtId="0" fontId="4" fillId="0" borderId="29" xfId="2" applyFont="1" applyBorder="1" applyAlignment="1">
      <alignment horizontal="center" vertical="center"/>
    </xf>
    <xf numFmtId="0" fontId="4" fillId="0" borderId="28" xfId="2" applyFont="1" applyBorder="1" applyAlignment="1">
      <alignment horizontal="center" vertical="center"/>
    </xf>
    <xf numFmtId="0" fontId="4" fillId="0" borderId="25" xfId="2" applyFont="1" applyBorder="1" applyAlignment="1">
      <alignment horizontal="center" vertical="center"/>
    </xf>
    <xf numFmtId="0" fontId="4" fillId="0" borderId="20" xfId="2" applyFont="1" applyBorder="1" applyAlignment="1">
      <alignment horizontal="left" vertical="top" wrapText="1"/>
    </xf>
    <xf numFmtId="0" fontId="4" fillId="0" borderId="21" xfId="2" applyFont="1" applyBorder="1" applyAlignment="1">
      <alignment horizontal="left" vertical="top" wrapText="1"/>
    </xf>
    <xf numFmtId="0" fontId="53" fillId="0" borderId="54" xfId="2" applyFont="1" applyBorder="1">
      <alignment vertical="center"/>
    </xf>
    <xf numFmtId="0" fontId="53" fillId="0" borderId="55" xfId="2" applyFont="1" applyBorder="1">
      <alignment vertical="center"/>
    </xf>
    <xf numFmtId="0" fontId="53" fillId="0" borderId="48" xfId="2" applyFont="1" applyBorder="1" applyAlignment="1">
      <alignment horizontal="left" vertical="center"/>
    </xf>
    <xf numFmtId="0" fontId="53" fillId="0" borderId="49" xfId="2" applyFont="1" applyBorder="1" applyAlignment="1">
      <alignment horizontal="left" vertical="center"/>
    </xf>
    <xf numFmtId="0" fontId="4" fillId="0" borderId="29"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48" xfId="0" applyFont="1" applyBorder="1" applyAlignment="1">
      <alignment horizontal="left" vertical="center" wrapText="1"/>
    </xf>
    <xf numFmtId="0" fontId="4" fillId="0" borderId="49" xfId="0" applyFont="1" applyBorder="1" applyAlignment="1">
      <alignment horizontal="left" vertical="center" wrapText="1"/>
    </xf>
    <xf numFmtId="0" fontId="4" fillId="0" borderId="45" xfId="0" applyFont="1" applyBorder="1" applyAlignment="1">
      <alignment horizontal="left" vertical="center" wrapText="1"/>
    </xf>
    <xf numFmtId="0" fontId="4" fillId="0" borderId="20" xfId="0" applyFont="1" applyBorder="1" applyAlignment="1">
      <alignment horizontal="left" vertical="center" wrapText="1"/>
    </xf>
    <xf numFmtId="0" fontId="4" fillId="0" borderId="21" xfId="0" applyFont="1" applyBorder="1" applyAlignment="1">
      <alignment horizontal="left" vertical="center" wrapText="1"/>
    </xf>
    <xf numFmtId="0" fontId="62" fillId="0" borderId="28" xfId="0" applyFont="1" applyBorder="1" applyAlignment="1">
      <alignment horizontal="center" vertical="center" wrapText="1"/>
    </xf>
    <xf numFmtId="0" fontId="4" fillId="0" borderId="54" xfId="0" applyFont="1" applyBorder="1" applyAlignment="1">
      <alignment horizontal="left" vertical="center" wrapText="1"/>
    </xf>
    <xf numFmtId="0" fontId="62" fillId="0" borderId="55" xfId="0" applyFont="1" applyBorder="1" applyAlignment="1">
      <alignment horizontal="left" vertical="center" wrapText="1"/>
    </xf>
    <xf numFmtId="0" fontId="62" fillId="0" borderId="49" xfId="0" applyFont="1" applyBorder="1" applyAlignment="1">
      <alignment horizontal="left" vertical="center" wrapText="1"/>
    </xf>
    <xf numFmtId="0" fontId="4" fillId="0" borderId="27" xfId="0" applyFont="1" applyBorder="1" applyAlignment="1">
      <alignment horizontal="left" vertical="center" wrapText="1"/>
    </xf>
    <xf numFmtId="0" fontId="4" fillId="0" borderId="0" xfId="0" applyFont="1" applyAlignment="1">
      <alignment horizontal="left" vertical="center" wrapText="1"/>
    </xf>
    <xf numFmtId="0" fontId="4" fillId="0" borderId="55" xfId="0" applyFont="1" applyBorder="1" applyAlignment="1">
      <alignment horizontal="left" vertical="center" wrapText="1"/>
    </xf>
    <xf numFmtId="0" fontId="62" fillId="0" borderId="118" xfId="0" applyFont="1" applyBorder="1" applyAlignment="1">
      <alignment horizontal="left" vertical="center" wrapText="1"/>
    </xf>
    <xf numFmtId="0" fontId="62" fillId="0" borderId="25" xfId="0" applyFont="1" applyBorder="1" applyAlignment="1">
      <alignment horizontal="center" vertical="center" wrapText="1"/>
    </xf>
    <xf numFmtId="0" fontId="4" fillId="0" borderId="36" xfId="0" applyFont="1" applyBorder="1" applyAlignment="1">
      <alignment horizontal="left" vertical="top" wrapText="1"/>
    </xf>
    <xf numFmtId="0" fontId="4" fillId="0" borderId="37" xfId="0" applyFont="1" applyBorder="1" applyAlignment="1">
      <alignment horizontal="left" vertical="top" wrapText="1"/>
    </xf>
    <xf numFmtId="38" fontId="4" fillId="0" borderId="35" xfId="1" applyFont="1" applyFill="1" applyBorder="1" applyAlignment="1">
      <alignment horizontal="center" vertical="center"/>
    </xf>
    <xf numFmtId="38" fontId="4" fillId="0" borderId="36" xfId="1" applyFont="1" applyFill="1" applyBorder="1" applyAlignment="1">
      <alignment horizontal="center" vertical="center"/>
    </xf>
    <xf numFmtId="38" fontId="4" fillId="0" borderId="37" xfId="1" applyFont="1" applyFill="1" applyBorder="1" applyAlignment="1">
      <alignment horizontal="center" vertical="center"/>
    </xf>
    <xf numFmtId="0" fontId="4" fillId="0" borderId="118" xfId="0" applyFont="1" applyBorder="1" applyAlignment="1">
      <alignment horizontal="left" vertical="center" wrapText="1"/>
    </xf>
    <xf numFmtId="0" fontId="4" fillId="0" borderId="0" xfId="0" applyFont="1" applyAlignment="1">
      <alignment horizontal="left" vertical="top" wrapText="1"/>
    </xf>
    <xf numFmtId="0" fontId="4" fillId="0" borderId="69" xfId="0" applyFont="1" applyBorder="1" applyAlignment="1">
      <alignment horizontal="center" vertical="center" wrapText="1"/>
    </xf>
    <xf numFmtId="0" fontId="4" fillId="0" borderId="70" xfId="0" applyFont="1" applyBorder="1" applyAlignment="1">
      <alignment horizontal="center" vertical="center" wrapText="1"/>
    </xf>
    <xf numFmtId="0" fontId="52" fillId="7" borderId="71" xfId="0" applyFont="1" applyFill="1" applyBorder="1" applyAlignment="1">
      <alignment horizontal="center" vertical="center"/>
    </xf>
    <xf numFmtId="0" fontId="52" fillId="7" borderId="2" xfId="0" applyFont="1" applyFill="1" applyBorder="1" applyAlignment="1">
      <alignment horizontal="center" vertical="center"/>
    </xf>
    <xf numFmtId="0" fontId="52" fillId="7" borderId="27" xfId="0" applyFont="1" applyFill="1" applyBorder="1" applyAlignment="1">
      <alignment horizontal="center" vertical="center"/>
    </xf>
    <xf numFmtId="0" fontId="52" fillId="7" borderId="3" xfId="0" applyFont="1" applyFill="1" applyBorder="1" applyAlignment="1">
      <alignment horizontal="center" vertical="center"/>
    </xf>
    <xf numFmtId="0" fontId="4" fillId="0" borderId="69" xfId="0" applyFont="1" applyBorder="1" applyAlignment="1">
      <alignment horizontal="center" vertical="center"/>
    </xf>
    <xf numFmtId="0" fontId="4" fillId="0" borderId="70" xfId="0" applyFont="1" applyBorder="1" applyAlignment="1">
      <alignment horizontal="center" vertical="center"/>
    </xf>
    <xf numFmtId="0" fontId="4" fillId="0" borderId="122" xfId="0" applyFont="1" applyBorder="1" applyAlignment="1">
      <alignment horizontal="center" vertical="center"/>
    </xf>
    <xf numFmtId="0" fontId="4" fillId="0" borderId="27" xfId="0" applyFont="1" applyBorder="1" applyAlignment="1">
      <alignment horizontal="center" vertical="center"/>
    </xf>
    <xf numFmtId="0" fontId="4" fillId="0" borderId="52" xfId="0" applyFont="1" applyBorder="1" applyAlignment="1">
      <alignment horizontal="center" vertical="center"/>
    </xf>
    <xf numFmtId="0" fontId="52" fillId="7" borderId="52" xfId="0" applyFont="1" applyFill="1" applyBorder="1" applyAlignment="1">
      <alignment horizontal="center" vertical="center"/>
    </xf>
    <xf numFmtId="0" fontId="52" fillId="7" borderId="4" xfId="0" applyFont="1" applyFill="1" applyBorder="1" applyAlignment="1">
      <alignment horizontal="center" vertical="center"/>
    </xf>
    <xf numFmtId="0" fontId="4" fillId="0" borderId="35" xfId="0" applyFont="1" applyBorder="1" applyAlignment="1">
      <alignment horizontal="center" vertical="center"/>
    </xf>
    <xf numFmtId="0" fontId="4" fillId="0" borderId="36" xfId="0" applyFont="1" applyBorder="1" applyAlignment="1">
      <alignment horizontal="center" vertical="center"/>
    </xf>
    <xf numFmtId="0" fontId="4" fillId="0" borderId="37" xfId="0" applyFont="1" applyBorder="1" applyAlignment="1">
      <alignment horizontal="center" vertical="center"/>
    </xf>
    <xf numFmtId="3" fontId="4" fillId="0" borderId="35" xfId="0" applyNumberFormat="1" applyFont="1" applyBorder="1" applyAlignment="1">
      <alignment horizontal="center" vertical="center"/>
    </xf>
    <xf numFmtId="3" fontId="4" fillId="0" borderId="36" xfId="0" applyNumberFormat="1" applyFont="1" applyBorder="1" applyAlignment="1">
      <alignment horizontal="center" vertical="center"/>
    </xf>
    <xf numFmtId="3" fontId="4" fillId="0" borderId="37" xfId="0" applyNumberFormat="1" applyFont="1" applyBorder="1" applyAlignment="1">
      <alignment horizontal="center" vertical="center"/>
    </xf>
    <xf numFmtId="0" fontId="47" fillId="0" borderId="23" xfId="0" applyFont="1" applyBorder="1" applyAlignment="1">
      <alignment horizontal="center" vertical="center" wrapText="1"/>
    </xf>
    <xf numFmtId="0" fontId="47" fillId="0" borderId="23" xfId="0" applyFont="1" applyBorder="1" applyAlignment="1">
      <alignment horizontal="center" vertical="center"/>
    </xf>
    <xf numFmtId="0" fontId="47" fillId="3" borderId="23" xfId="0" applyFont="1" applyFill="1" applyBorder="1" applyAlignment="1">
      <alignment horizontal="center" vertical="center"/>
    </xf>
    <xf numFmtId="178" fontId="4" fillId="3" borderId="23" xfId="0" applyNumberFormat="1" applyFont="1" applyFill="1" applyBorder="1" applyAlignment="1">
      <alignment horizontal="center" vertical="center"/>
    </xf>
    <xf numFmtId="177" fontId="47" fillId="2" borderId="23" xfId="0" applyNumberFormat="1" applyFont="1" applyFill="1" applyBorder="1" applyAlignment="1">
      <alignment horizontal="right" vertical="center"/>
    </xf>
    <xf numFmtId="0" fontId="4" fillId="0" borderId="130" xfId="0" applyFont="1" applyBorder="1" applyAlignment="1">
      <alignment horizontal="left" vertical="center" wrapText="1"/>
    </xf>
    <xf numFmtId="0" fontId="4" fillId="0" borderId="117" xfId="0" applyFont="1" applyBorder="1" applyAlignment="1">
      <alignment horizontal="left" vertical="center" wrapText="1"/>
    </xf>
    <xf numFmtId="0" fontId="62" fillId="0" borderId="36" xfId="0" applyFont="1" applyBorder="1" applyAlignment="1">
      <alignment horizontal="left" vertical="center" wrapText="1"/>
    </xf>
    <xf numFmtId="0" fontId="62" fillId="0" borderId="37" xfId="0" applyFont="1" applyBorder="1" applyAlignment="1">
      <alignment horizontal="left" vertical="center" wrapText="1"/>
    </xf>
    <xf numFmtId="0" fontId="47" fillId="0" borderId="48" xfId="0" applyFont="1" applyBorder="1" applyAlignment="1">
      <alignment horizontal="left" vertical="center" wrapText="1"/>
    </xf>
    <xf numFmtId="0" fontId="47" fillId="0" borderId="49" xfId="0" applyFont="1" applyBorder="1" applyAlignment="1">
      <alignment horizontal="left" vertical="center" wrapText="1"/>
    </xf>
    <xf numFmtId="0" fontId="56" fillId="13" borderId="35" xfId="0" applyFont="1" applyFill="1" applyBorder="1" applyAlignment="1">
      <alignment horizontal="left" vertical="center"/>
    </xf>
    <xf numFmtId="0" fontId="56" fillId="13" borderId="36" xfId="0" applyFont="1" applyFill="1" applyBorder="1" applyAlignment="1">
      <alignment horizontal="left" vertical="center"/>
    </xf>
    <xf numFmtId="0" fontId="56" fillId="13" borderId="37" xfId="0" applyFont="1" applyFill="1" applyBorder="1" applyAlignment="1">
      <alignment horizontal="left" vertical="center"/>
    </xf>
    <xf numFmtId="0" fontId="52" fillId="7" borderId="20" xfId="0" applyFont="1" applyFill="1" applyBorder="1" applyAlignment="1">
      <alignment horizontal="center" vertical="center"/>
    </xf>
    <xf numFmtId="0" fontId="52" fillId="7" borderId="22" xfId="0" applyFont="1" applyFill="1" applyBorder="1" applyAlignment="1">
      <alignment horizontal="center" vertical="center"/>
    </xf>
    <xf numFmtId="0" fontId="52" fillId="7" borderId="46" xfId="0" applyFont="1" applyFill="1" applyBorder="1" applyAlignment="1">
      <alignment horizontal="center" vertical="center"/>
    </xf>
    <xf numFmtId="0" fontId="52" fillId="7" borderId="48" xfId="0" applyFont="1" applyFill="1" applyBorder="1" applyAlignment="1">
      <alignment horizontal="center" vertical="center"/>
    </xf>
    <xf numFmtId="0" fontId="52" fillId="7" borderId="45" xfId="0" applyFont="1" applyFill="1" applyBorder="1" applyAlignment="1">
      <alignment horizontal="center" vertical="center"/>
    </xf>
    <xf numFmtId="0" fontId="4" fillId="0" borderId="49" xfId="0" applyFont="1" applyBorder="1" applyAlignment="1">
      <alignment horizontal="left" vertical="top" wrapText="1"/>
    </xf>
    <xf numFmtId="0" fontId="52" fillId="7" borderId="54" xfId="0" applyFont="1" applyFill="1" applyBorder="1" applyAlignment="1">
      <alignment horizontal="center" vertical="center"/>
    </xf>
    <xf numFmtId="0" fontId="52" fillId="7" borderId="118" xfId="0" applyFont="1" applyFill="1" applyBorder="1" applyAlignment="1">
      <alignment horizontal="center" vertical="center"/>
    </xf>
    <xf numFmtId="0" fontId="4" fillId="0" borderId="55" xfId="0" applyFont="1" applyBorder="1" applyAlignment="1">
      <alignment horizontal="left" vertical="top" wrapText="1"/>
    </xf>
    <xf numFmtId="0" fontId="4" fillId="0" borderId="37" xfId="0" applyFont="1" applyBorder="1" applyAlignment="1">
      <alignment horizontal="left" vertical="center" wrapText="1"/>
    </xf>
    <xf numFmtId="0" fontId="4" fillId="0" borderId="23" xfId="0" applyFont="1" applyBorder="1" applyAlignment="1">
      <alignment horizontal="left" vertical="center" wrapText="1"/>
    </xf>
    <xf numFmtId="0" fontId="4" fillId="0" borderId="23" xfId="0" applyFont="1" applyBorder="1" applyAlignment="1">
      <alignment horizontal="center" vertical="center"/>
    </xf>
    <xf numFmtId="0" fontId="52" fillId="7" borderId="35" xfId="0" applyFont="1" applyFill="1" applyBorder="1" applyAlignment="1">
      <alignment horizontal="center" vertical="center"/>
    </xf>
    <xf numFmtId="0" fontId="52" fillId="7" borderId="37" xfId="0" applyFont="1" applyFill="1" applyBorder="1" applyAlignment="1">
      <alignment horizontal="center" vertical="center"/>
    </xf>
    <xf numFmtId="0" fontId="4" fillId="0" borderId="48" xfId="0" applyFont="1" applyBorder="1" applyAlignment="1">
      <alignment horizontal="center" vertical="center"/>
    </xf>
    <xf numFmtId="0" fontId="62" fillId="0" borderId="49" xfId="0" applyFont="1" applyBorder="1">
      <alignment vertical="center"/>
    </xf>
    <xf numFmtId="0" fontId="62" fillId="0" borderId="63" xfId="0" applyFont="1" applyBorder="1">
      <alignment vertical="center"/>
    </xf>
    <xf numFmtId="177" fontId="4" fillId="6" borderId="72" xfId="0" applyNumberFormat="1" applyFont="1" applyFill="1" applyBorder="1" applyAlignment="1">
      <alignment horizontal="right" vertical="center"/>
    </xf>
    <xf numFmtId="177" fontId="4" fillId="6" borderId="66" xfId="0" applyNumberFormat="1" applyFont="1" applyFill="1" applyBorder="1" applyAlignment="1">
      <alignment horizontal="right" vertical="center"/>
    </xf>
    <xf numFmtId="177" fontId="4" fillId="6" borderId="33" xfId="0" applyNumberFormat="1" applyFont="1" applyFill="1" applyBorder="1" applyAlignment="1">
      <alignment horizontal="right" vertical="center"/>
    </xf>
    <xf numFmtId="176" fontId="4" fillId="5" borderId="75" xfId="0" applyNumberFormat="1" applyFont="1" applyFill="1" applyBorder="1" applyAlignment="1">
      <alignment horizontal="center" vertical="center"/>
    </xf>
    <xf numFmtId="176" fontId="4" fillId="5" borderId="112" xfId="0" applyNumberFormat="1" applyFont="1" applyFill="1" applyBorder="1" applyAlignment="1">
      <alignment horizontal="center" vertical="center"/>
    </xf>
    <xf numFmtId="176" fontId="4" fillId="5" borderId="114" xfId="0" applyNumberFormat="1" applyFont="1" applyFill="1" applyBorder="1" applyAlignment="1">
      <alignment horizontal="center" vertical="center"/>
    </xf>
    <xf numFmtId="0" fontId="47" fillId="0" borderId="20" xfId="0" applyFont="1" applyBorder="1" applyAlignment="1">
      <alignment horizontal="center" vertical="center"/>
    </xf>
    <xf numFmtId="0" fontId="47" fillId="0" borderId="21" xfId="0" applyFont="1" applyBorder="1" applyAlignment="1">
      <alignment horizontal="center" vertical="center"/>
    </xf>
    <xf numFmtId="0" fontId="47" fillId="0" borderId="22" xfId="0" applyFont="1" applyBorder="1" applyAlignment="1">
      <alignment horizontal="center" vertical="center"/>
    </xf>
    <xf numFmtId="0" fontId="4" fillId="0" borderId="73" xfId="0" applyFont="1" applyBorder="1" applyAlignment="1">
      <alignment horizontal="center" vertical="center"/>
    </xf>
    <xf numFmtId="0" fontId="62" fillId="0" borderId="81" xfId="0" applyFont="1" applyBorder="1">
      <alignment vertical="center"/>
    </xf>
    <xf numFmtId="0" fontId="62" fillId="0" borderId="60" xfId="0" applyFont="1" applyBorder="1">
      <alignment vertical="center"/>
    </xf>
    <xf numFmtId="0" fontId="4" fillId="0" borderId="72" xfId="0" applyFont="1" applyBorder="1" applyAlignment="1">
      <alignment horizontal="center" vertical="center"/>
    </xf>
    <xf numFmtId="0" fontId="62" fillId="0" borderId="66" xfId="0" applyFont="1" applyBorder="1">
      <alignment vertical="center"/>
    </xf>
    <xf numFmtId="0" fontId="62" fillId="0" borderId="33" xfId="0" applyFont="1" applyBorder="1">
      <alignment vertical="center"/>
    </xf>
    <xf numFmtId="0" fontId="4" fillId="0" borderId="72" xfId="0" applyFont="1" applyBorder="1" applyAlignment="1">
      <alignment horizontal="left" vertical="center"/>
    </xf>
    <xf numFmtId="0" fontId="4" fillId="0" borderId="66" xfId="0" applyFont="1" applyBorder="1" applyAlignment="1">
      <alignment horizontal="left" vertical="center"/>
    </xf>
    <xf numFmtId="0" fontId="4" fillId="0" borderId="33" xfId="0" applyFont="1" applyBorder="1" applyAlignment="1">
      <alignment horizontal="left" vertical="center"/>
    </xf>
    <xf numFmtId="0" fontId="4" fillId="0" borderId="20" xfId="0" applyFont="1" applyBorder="1" applyAlignment="1">
      <alignment horizontal="left" vertical="center"/>
    </xf>
    <xf numFmtId="0" fontId="4" fillId="0" borderId="21" xfId="0" applyFont="1" applyBorder="1" applyAlignment="1">
      <alignment horizontal="left" vertical="center"/>
    </xf>
    <xf numFmtId="0" fontId="4" fillId="0" borderId="55" xfId="0" applyFont="1" applyBorder="1" applyAlignment="1">
      <alignment horizontal="justify" vertical="center"/>
    </xf>
    <xf numFmtId="0" fontId="4" fillId="0" borderId="46" xfId="0" applyFont="1" applyBorder="1" applyAlignment="1">
      <alignment horizontal="center" vertical="center"/>
    </xf>
    <xf numFmtId="0" fontId="4" fillId="0" borderId="28" xfId="0" applyFont="1" applyBorder="1" applyAlignment="1">
      <alignment horizontal="center" vertical="center"/>
    </xf>
    <xf numFmtId="0" fontId="4" fillId="5" borderId="113" xfId="0" applyFont="1" applyFill="1" applyBorder="1" applyAlignment="1">
      <alignment horizontal="center" vertical="center"/>
    </xf>
    <xf numFmtId="0" fontId="4" fillId="5" borderId="76" xfId="0" applyFont="1" applyFill="1" applyBorder="1" applyAlignment="1">
      <alignment horizontal="center" vertical="center"/>
    </xf>
    <xf numFmtId="0" fontId="4" fillId="5" borderId="30" xfId="0" applyFont="1" applyFill="1" applyBorder="1" applyAlignment="1">
      <alignment horizontal="center" vertical="center"/>
    </xf>
    <xf numFmtId="0" fontId="4" fillId="0" borderId="26" xfId="0" applyFont="1" applyBorder="1" applyAlignment="1">
      <alignment horizontal="center" vertical="center"/>
    </xf>
    <xf numFmtId="180" fontId="4" fillId="0" borderId="26" xfId="0" applyNumberFormat="1" applyFont="1" applyBorder="1" applyAlignment="1">
      <alignment horizontal="center" vertical="center"/>
    </xf>
    <xf numFmtId="0" fontId="4" fillId="0" borderId="49" xfId="0" applyFont="1" applyBorder="1" applyAlignment="1">
      <alignment horizontal="justify" vertical="center" wrapText="1"/>
    </xf>
    <xf numFmtId="0" fontId="62" fillId="0" borderId="49" xfId="0" applyFont="1" applyBorder="1" applyAlignment="1">
      <alignment horizontal="justify" vertical="center" wrapText="1"/>
    </xf>
    <xf numFmtId="0" fontId="53" fillId="0" borderId="48" xfId="0" applyFont="1" applyBorder="1" applyAlignment="1">
      <alignment horizontal="left" vertical="center" wrapText="1"/>
    </xf>
    <xf numFmtId="0" fontId="53" fillId="0" borderId="49" xfId="0" applyFont="1" applyBorder="1" applyAlignment="1">
      <alignment horizontal="left" vertical="center" wrapText="1"/>
    </xf>
    <xf numFmtId="0" fontId="4" fillId="0" borderId="61" xfId="0" applyFont="1" applyBorder="1" applyAlignment="1">
      <alignment horizontal="center" vertical="center"/>
    </xf>
    <xf numFmtId="178" fontId="4" fillId="0" borderId="26" xfId="0" applyNumberFormat="1" applyFont="1" applyBorder="1" applyAlignment="1">
      <alignment horizontal="center" vertical="center"/>
    </xf>
    <xf numFmtId="178" fontId="4" fillId="0" borderId="61" xfId="0" applyNumberFormat="1" applyFont="1" applyBorder="1" applyAlignment="1">
      <alignment horizontal="center" vertical="center"/>
    </xf>
    <xf numFmtId="0" fontId="53" fillId="0" borderId="72" xfId="0" applyFont="1" applyBorder="1" applyAlignment="1">
      <alignment horizontal="center" vertical="center" wrapText="1"/>
    </xf>
    <xf numFmtId="0" fontId="53" fillId="0" borderId="74" xfId="0" applyFont="1" applyBorder="1" applyAlignment="1">
      <alignment horizontal="center" vertical="center" wrapText="1"/>
    </xf>
    <xf numFmtId="0" fontId="4" fillId="9" borderId="35" xfId="0" applyFont="1" applyFill="1" applyBorder="1" applyAlignment="1">
      <alignment horizontal="left" vertical="center" wrapText="1"/>
    </xf>
    <xf numFmtId="0" fontId="4" fillId="9" borderId="36" xfId="0" applyFont="1" applyFill="1" applyBorder="1" applyAlignment="1">
      <alignment horizontal="left" vertical="center" wrapText="1"/>
    </xf>
    <xf numFmtId="0" fontId="4" fillId="0" borderId="118" xfId="0" applyFont="1" applyBorder="1" applyAlignment="1">
      <alignment horizontal="left" vertical="top" wrapText="1"/>
    </xf>
    <xf numFmtId="0" fontId="4" fillId="0" borderId="55" xfId="0" applyFont="1" applyBorder="1" applyAlignment="1">
      <alignment horizontal="justify" vertical="center" wrapText="1"/>
    </xf>
    <xf numFmtId="0" fontId="62" fillId="0" borderId="55" xfId="0" applyFont="1" applyBorder="1" applyAlignment="1">
      <alignment horizontal="justify" vertical="center" wrapText="1"/>
    </xf>
    <xf numFmtId="0" fontId="4" fillId="0" borderId="6" xfId="0" applyFont="1" applyBorder="1" applyAlignment="1">
      <alignment horizontal="left" vertical="top" wrapText="1"/>
    </xf>
    <xf numFmtId="0" fontId="4" fillId="0" borderId="34" xfId="0" applyFont="1" applyBorder="1" applyAlignment="1">
      <alignment horizontal="center" vertical="center"/>
    </xf>
    <xf numFmtId="0" fontId="4" fillId="0" borderId="66" xfId="0" applyFont="1" applyBorder="1" applyAlignment="1">
      <alignment horizontal="center" vertical="center"/>
    </xf>
    <xf numFmtId="0" fontId="4" fillId="0" borderId="74" xfId="0" applyFont="1" applyBorder="1" applyAlignment="1">
      <alignment horizontal="center" vertical="center"/>
    </xf>
    <xf numFmtId="0" fontId="4" fillId="0" borderId="1" xfId="0" applyFont="1" applyBorder="1" applyAlignment="1">
      <alignment horizontal="center" vertical="center" shrinkToFit="1"/>
    </xf>
    <xf numFmtId="0" fontId="4" fillId="0" borderId="26" xfId="0" applyFont="1" applyBorder="1" applyAlignment="1">
      <alignment horizontal="center" vertical="center" shrinkToFit="1"/>
    </xf>
    <xf numFmtId="179" fontId="4" fillId="4" borderId="72" xfId="0" applyNumberFormat="1" applyFont="1" applyFill="1" applyBorder="1" applyAlignment="1">
      <alignment horizontal="center" vertical="center"/>
    </xf>
    <xf numFmtId="179" fontId="4" fillId="4" borderId="74" xfId="0" applyNumberFormat="1" applyFont="1" applyFill="1" applyBorder="1" applyAlignment="1">
      <alignment horizontal="center" vertical="center"/>
    </xf>
    <xf numFmtId="0" fontId="47" fillId="0" borderId="0" xfId="0" applyFont="1" applyAlignment="1">
      <alignment horizontal="left" vertical="center" wrapText="1"/>
    </xf>
    <xf numFmtId="0" fontId="47" fillId="0" borderId="0" xfId="0" applyFont="1" applyAlignment="1">
      <alignment horizontal="left" vertical="top" wrapText="1"/>
    </xf>
    <xf numFmtId="0" fontId="4" fillId="0" borderId="0" xfId="0" applyFont="1" applyAlignment="1">
      <alignment horizontal="justify" vertical="center"/>
    </xf>
    <xf numFmtId="0" fontId="47" fillId="0" borderId="23" xfId="0" applyFont="1" applyBorder="1" applyAlignment="1">
      <alignment horizontal="center" vertical="center" shrinkToFit="1"/>
    </xf>
    <xf numFmtId="0" fontId="47" fillId="0" borderId="78" xfId="0" applyFont="1" applyBorder="1" applyAlignment="1">
      <alignment horizontal="left" vertical="center"/>
    </xf>
    <xf numFmtId="0" fontId="47" fillId="0" borderId="67" xfId="0" applyFont="1" applyBorder="1" applyAlignment="1">
      <alignment horizontal="left" vertical="center"/>
    </xf>
    <xf numFmtId="0" fontId="47" fillId="0" borderId="79" xfId="0" applyFont="1" applyBorder="1" applyAlignment="1">
      <alignment horizontal="left" vertical="center"/>
    </xf>
    <xf numFmtId="0" fontId="47" fillId="0" borderId="53" xfId="0" applyFont="1" applyBorder="1" applyAlignment="1">
      <alignment horizontal="left" vertical="center"/>
    </xf>
    <xf numFmtId="0" fontId="47" fillId="0" borderId="56" xfId="0" applyFont="1" applyBorder="1" applyAlignment="1">
      <alignment horizontal="left" vertical="center"/>
    </xf>
    <xf numFmtId="0" fontId="47" fillId="0" borderId="80" xfId="0" applyFont="1" applyBorder="1" applyAlignment="1">
      <alignment horizontal="left" vertical="center"/>
    </xf>
    <xf numFmtId="0" fontId="47" fillId="0" borderId="35" xfId="0" applyFont="1" applyBorder="1" applyAlignment="1">
      <alignment horizontal="left" vertical="top"/>
    </xf>
    <xf numFmtId="0" fontId="47" fillId="0" borderId="36" xfId="0" applyFont="1" applyBorder="1" applyAlignment="1">
      <alignment horizontal="left" vertical="top"/>
    </xf>
    <xf numFmtId="0" fontId="47" fillId="0" borderId="37" xfId="0" applyFont="1" applyBorder="1" applyAlignment="1">
      <alignment horizontal="left" vertical="top"/>
    </xf>
    <xf numFmtId="0" fontId="47" fillId="0" borderId="35" xfId="0" applyFont="1" applyBorder="1" applyAlignment="1">
      <alignment horizontal="left" vertical="center"/>
    </xf>
    <xf numFmtId="0" fontId="47" fillId="0" borderId="36" xfId="0" applyFont="1" applyBorder="1" applyAlignment="1">
      <alignment horizontal="left" vertical="center"/>
    </xf>
    <xf numFmtId="0" fontId="47" fillId="0" borderId="37" xfId="0" applyFont="1" applyBorder="1" applyAlignment="1">
      <alignment horizontal="left" vertical="center"/>
    </xf>
    <xf numFmtId="0" fontId="4" fillId="0" borderId="22" xfId="0" applyFont="1" applyBorder="1" applyAlignment="1">
      <alignment horizontal="left" vertical="center" wrapText="1"/>
    </xf>
    <xf numFmtId="0" fontId="4" fillId="0" borderId="118" xfId="0" applyFont="1" applyBorder="1" applyAlignment="1">
      <alignment horizontal="justify" vertical="center" wrapText="1"/>
    </xf>
    <xf numFmtId="0" fontId="52" fillId="7" borderId="20" xfId="0" applyFont="1" applyFill="1" applyBorder="1" applyAlignment="1">
      <alignment horizontal="center" vertical="center" wrapText="1"/>
    </xf>
    <xf numFmtId="0" fontId="52" fillId="7" borderId="22" xfId="0" applyFont="1" applyFill="1" applyBorder="1" applyAlignment="1">
      <alignment horizontal="center" vertical="center" wrapText="1"/>
    </xf>
    <xf numFmtId="0" fontId="52" fillId="7" borderId="54" xfId="0" applyFont="1" applyFill="1" applyBorder="1" applyAlignment="1">
      <alignment horizontal="center" vertical="center" wrapText="1"/>
    </xf>
    <xf numFmtId="0" fontId="52" fillId="7" borderId="118" xfId="0" applyFont="1" applyFill="1" applyBorder="1" applyAlignment="1">
      <alignment horizontal="center" vertical="center" wrapText="1"/>
    </xf>
    <xf numFmtId="0" fontId="52" fillId="7" borderId="48" xfId="0" applyFont="1" applyFill="1" applyBorder="1" applyAlignment="1">
      <alignment horizontal="center" vertical="center" wrapText="1"/>
    </xf>
    <xf numFmtId="0" fontId="52" fillId="7" borderId="45" xfId="0" applyFont="1" applyFill="1" applyBorder="1" applyAlignment="1">
      <alignment horizontal="center" vertical="center" wrapText="1"/>
    </xf>
    <xf numFmtId="0" fontId="4" fillId="0" borderId="0" xfId="0" applyFont="1" applyBorder="1" applyAlignment="1">
      <alignment horizontal="left" vertical="center"/>
    </xf>
    <xf numFmtId="177" fontId="4" fillId="3" borderId="9" xfId="0" applyNumberFormat="1" applyFont="1" applyFill="1" applyBorder="1" applyAlignment="1">
      <alignment horizontal="center" vertical="center"/>
    </xf>
    <xf numFmtId="177" fontId="4" fillId="3" borderId="2" xfId="0" applyNumberFormat="1" applyFont="1" applyFill="1" applyBorder="1" applyAlignment="1">
      <alignment horizontal="center" vertical="center"/>
    </xf>
    <xf numFmtId="177" fontId="4" fillId="3" borderId="11" xfId="0" applyNumberFormat="1" applyFont="1" applyFill="1" applyBorder="1" applyAlignment="1">
      <alignment horizontal="center" vertical="center"/>
    </xf>
    <xf numFmtId="177" fontId="4" fillId="3" borderId="3" xfId="0" applyNumberFormat="1" applyFont="1" applyFill="1" applyBorder="1" applyAlignment="1">
      <alignment horizontal="center" vertical="center"/>
    </xf>
    <xf numFmtId="177" fontId="4" fillId="3" borderId="8" xfId="0" applyNumberFormat="1" applyFont="1" applyFill="1" applyBorder="1" applyAlignment="1">
      <alignment horizontal="center" vertical="center"/>
    </xf>
    <xf numFmtId="177" fontId="4" fillId="3" borderId="4" xfId="0" applyNumberFormat="1" applyFont="1" applyFill="1" applyBorder="1" applyAlignment="1">
      <alignment horizontal="center" vertical="center"/>
    </xf>
    <xf numFmtId="0" fontId="4" fillId="7" borderId="118" xfId="0" applyFont="1" applyFill="1" applyBorder="1" applyAlignment="1">
      <alignment horizontal="center" vertical="center" wrapText="1"/>
    </xf>
    <xf numFmtId="0" fontId="52" fillId="7" borderId="23" xfId="0" applyFont="1" applyFill="1" applyBorder="1" applyAlignment="1">
      <alignment horizontal="center" vertical="center" wrapText="1"/>
    </xf>
    <xf numFmtId="0" fontId="4" fillId="0" borderId="23" xfId="0" applyFont="1" applyBorder="1" applyAlignment="1">
      <alignment horizontal="center" vertical="center" wrapText="1"/>
    </xf>
    <xf numFmtId="0" fontId="4" fillId="0" borderId="49" xfId="0" applyFont="1" applyBorder="1" applyAlignment="1">
      <alignment horizontal="justify" vertical="center"/>
    </xf>
    <xf numFmtId="0" fontId="53" fillId="0" borderId="55" xfId="0" applyFont="1" applyBorder="1" applyAlignment="1">
      <alignment horizontal="left" vertical="top" wrapText="1"/>
    </xf>
    <xf numFmtId="0" fontId="53" fillId="0" borderId="54" xfId="0" applyFont="1" applyBorder="1" applyAlignment="1">
      <alignment horizontal="left" vertical="center" wrapText="1"/>
    </xf>
    <xf numFmtId="0" fontId="53" fillId="0" borderId="55" xfId="0" applyFont="1" applyBorder="1" applyAlignment="1">
      <alignment horizontal="left" vertical="center" wrapText="1"/>
    </xf>
    <xf numFmtId="0" fontId="44" fillId="0" borderId="0" xfId="0" applyFont="1" applyAlignment="1">
      <alignment horizontal="center" vertical="center"/>
    </xf>
    <xf numFmtId="0" fontId="46" fillId="0" borderId="49" xfId="0" applyFont="1" applyBorder="1" applyAlignment="1">
      <alignment horizontal="center" vertical="center"/>
    </xf>
    <xf numFmtId="0" fontId="47" fillId="0" borderId="20" xfId="0" applyFont="1" applyBorder="1" applyAlignment="1">
      <alignment horizontal="left" vertical="center"/>
    </xf>
    <xf numFmtId="0" fontId="47" fillId="0" borderId="21" xfId="0" applyFont="1" applyBorder="1" applyAlignment="1">
      <alignment horizontal="left" vertical="center"/>
    </xf>
    <xf numFmtId="0" fontId="47" fillId="0" borderId="22" xfId="0" applyFont="1" applyBorder="1" applyAlignment="1">
      <alignment horizontal="left" vertical="center"/>
    </xf>
    <xf numFmtId="0" fontId="47" fillId="0" borderId="48" xfId="0" applyFont="1" applyBorder="1" applyAlignment="1">
      <alignment horizontal="left" vertical="center"/>
    </xf>
    <xf numFmtId="0" fontId="47" fillId="0" borderId="49" xfId="0" applyFont="1" applyBorder="1" applyAlignment="1">
      <alignment horizontal="left" vertical="center"/>
    </xf>
    <xf numFmtId="0" fontId="47" fillId="0" borderId="45" xfId="0" applyFont="1" applyBorder="1" applyAlignment="1">
      <alignment horizontal="left" vertical="center"/>
    </xf>
    <xf numFmtId="0" fontId="4" fillId="0" borderId="1" xfId="0" applyFont="1" applyBorder="1" applyAlignment="1">
      <alignment horizontal="center" vertical="center"/>
    </xf>
    <xf numFmtId="0" fontId="4" fillId="0" borderId="26" xfId="0" applyFont="1" applyBorder="1" applyAlignment="1">
      <alignment horizontal="left" vertical="center"/>
    </xf>
    <xf numFmtId="0" fontId="48" fillId="0" borderId="20" xfId="0" applyFont="1" applyBorder="1" applyAlignment="1">
      <alignment horizontal="center" vertical="center"/>
    </xf>
    <xf numFmtId="0" fontId="48" fillId="0" borderId="21" xfId="0" applyFont="1" applyBorder="1" applyAlignment="1">
      <alignment horizontal="center" vertical="center"/>
    </xf>
    <xf numFmtId="0" fontId="48" fillId="0" borderId="22" xfId="0" applyFont="1" applyBorder="1" applyAlignment="1">
      <alignment horizontal="center" vertical="center"/>
    </xf>
    <xf numFmtId="0" fontId="53" fillId="0" borderId="26" xfId="0" applyFont="1" applyBorder="1" applyAlignment="1">
      <alignment horizontal="center" vertical="center" wrapText="1"/>
    </xf>
    <xf numFmtId="0" fontId="49" fillId="0" borderId="0" xfId="0" applyFont="1" applyAlignment="1">
      <alignment horizontal="center" vertical="center" wrapText="1"/>
    </xf>
    <xf numFmtId="0" fontId="47" fillId="0" borderId="29" xfId="0" applyFont="1" applyBorder="1" applyAlignment="1">
      <alignment horizontal="center" vertical="center" wrapText="1"/>
    </xf>
    <xf numFmtId="0" fontId="47" fillId="0" borderId="28" xfId="0" applyFont="1" applyBorder="1" applyAlignment="1">
      <alignment horizontal="center" vertical="center" wrapText="1"/>
    </xf>
    <xf numFmtId="0" fontId="47" fillId="0" borderId="25"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42" xfId="0" applyFont="1" applyBorder="1" applyAlignment="1">
      <alignment horizontal="center" vertical="center"/>
    </xf>
    <xf numFmtId="0" fontId="4" fillId="0" borderId="39" xfId="0" applyFont="1" applyBorder="1" applyAlignment="1">
      <alignment horizontal="center" vertical="center"/>
    </xf>
    <xf numFmtId="0" fontId="47" fillId="0" borderId="48" xfId="0" applyFont="1" applyBorder="1" applyAlignment="1">
      <alignment horizontal="center" vertical="center"/>
    </xf>
    <xf numFmtId="0" fontId="47" fillId="0" borderId="49" xfId="0" applyFont="1" applyBorder="1" applyAlignment="1">
      <alignment horizontal="center" vertical="center"/>
    </xf>
    <xf numFmtId="0" fontId="47" fillId="0" borderId="45" xfId="0" applyFont="1" applyBorder="1" applyAlignment="1">
      <alignment horizontal="center" vertical="center"/>
    </xf>
    <xf numFmtId="0" fontId="4" fillId="0" borderId="31" xfId="0" applyFont="1" applyBorder="1" applyAlignment="1">
      <alignment horizontal="center" vertical="center"/>
    </xf>
    <xf numFmtId="0" fontId="4" fillId="0" borderId="38" xfId="0" applyFont="1" applyBorder="1" applyAlignment="1">
      <alignment horizontal="center" vertical="center"/>
    </xf>
    <xf numFmtId="0" fontId="53" fillId="0" borderId="5" xfId="0" applyFont="1" applyBorder="1" applyAlignment="1">
      <alignment horizontal="center" vertical="center" wrapText="1"/>
    </xf>
    <xf numFmtId="0" fontId="53" fillId="0" borderId="37" xfId="0" applyFont="1" applyBorder="1" applyAlignment="1">
      <alignment horizontal="center" vertical="center" wrapText="1"/>
    </xf>
    <xf numFmtId="0" fontId="53" fillId="0" borderId="23" xfId="0" applyFont="1" applyBorder="1" applyAlignment="1">
      <alignment horizontal="center" vertical="center"/>
    </xf>
    <xf numFmtId="0" fontId="53" fillId="0" borderId="41" xfId="0" applyFont="1" applyBorder="1" applyAlignment="1">
      <alignment horizontal="center" vertical="center" wrapText="1"/>
    </xf>
    <xf numFmtId="0" fontId="53" fillId="0" borderId="88" xfId="0" applyFont="1" applyBorder="1" applyAlignment="1">
      <alignment horizontal="center" vertical="center" wrapText="1"/>
    </xf>
    <xf numFmtId="0" fontId="53" fillId="0" borderId="42" xfId="0" applyFont="1" applyBorder="1" applyAlignment="1">
      <alignment horizontal="center" vertical="center"/>
    </xf>
    <xf numFmtId="0" fontId="53" fillId="0" borderId="7" xfId="0" applyFont="1" applyBorder="1" applyAlignment="1">
      <alignment horizontal="center" vertical="center" wrapText="1"/>
    </xf>
    <xf numFmtId="0" fontId="53" fillId="0" borderId="77" xfId="0" applyFont="1" applyBorder="1" applyAlignment="1">
      <alignment horizontal="center" vertical="center" wrapText="1"/>
    </xf>
    <xf numFmtId="0" fontId="53" fillId="0" borderId="31" xfId="0" applyFont="1" applyBorder="1" applyAlignment="1">
      <alignment horizontal="center" vertical="center"/>
    </xf>
    <xf numFmtId="0" fontId="4" fillId="0" borderId="43" xfId="0" applyFont="1" applyBorder="1" applyAlignment="1">
      <alignment horizontal="center" vertical="center"/>
    </xf>
    <xf numFmtId="0" fontId="4" fillId="0" borderId="32" xfId="0" applyFont="1" applyBorder="1" applyAlignment="1">
      <alignment horizontal="center" vertical="center"/>
    </xf>
    <xf numFmtId="0" fontId="4" fillId="0" borderId="45" xfId="0" applyFont="1" applyBorder="1" applyAlignment="1">
      <alignment horizontal="center" vertical="center"/>
    </xf>
    <xf numFmtId="0" fontId="4" fillId="0" borderId="25" xfId="0" applyFont="1" applyBorder="1" applyAlignment="1">
      <alignment horizontal="center" vertical="center"/>
    </xf>
    <xf numFmtId="0" fontId="4" fillId="0" borderId="35" xfId="0" applyFont="1" applyBorder="1" applyAlignment="1">
      <alignment horizontal="left" vertical="center"/>
    </xf>
    <xf numFmtId="0" fontId="4" fillId="0" borderId="36" xfId="0" applyFont="1" applyBorder="1" applyAlignment="1">
      <alignment horizontal="left" vertical="center"/>
    </xf>
    <xf numFmtId="0" fontId="53" fillId="0" borderId="32" xfId="0" applyFont="1" applyBorder="1" applyAlignment="1">
      <alignment horizontal="center" vertical="center" wrapText="1"/>
    </xf>
    <xf numFmtId="0" fontId="53" fillId="0" borderId="45" xfId="0" applyFont="1" applyBorder="1" applyAlignment="1">
      <alignment horizontal="center" vertical="center" wrapText="1"/>
    </xf>
    <xf numFmtId="0" fontId="53" fillId="0" borderId="25" xfId="0" applyFont="1" applyBorder="1" applyAlignment="1">
      <alignment horizontal="center" vertical="center"/>
    </xf>
    <xf numFmtId="0" fontId="4" fillId="0" borderId="62" xfId="0" applyFont="1" applyBorder="1" applyAlignment="1">
      <alignment horizontal="center" vertical="center"/>
    </xf>
    <xf numFmtId="0" fontId="4" fillId="0" borderId="10" xfId="0" applyFont="1" applyBorder="1" applyAlignment="1">
      <alignment horizontal="left" vertical="top" wrapText="1"/>
    </xf>
    <xf numFmtId="0" fontId="4" fillId="7" borderId="48" xfId="0" applyFont="1" applyFill="1" applyBorder="1" applyAlignment="1">
      <alignment horizontal="center" vertical="center"/>
    </xf>
    <xf numFmtId="0" fontId="4" fillId="7" borderId="45" xfId="0" applyFont="1" applyFill="1" applyBorder="1" applyAlignment="1">
      <alignment horizontal="center" vertical="center"/>
    </xf>
    <xf numFmtId="0" fontId="4" fillId="0" borderId="20"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48" xfId="0" applyFont="1" applyBorder="1" applyAlignment="1">
      <alignment horizontal="center" vertical="center" wrapText="1"/>
    </xf>
    <xf numFmtId="0" fontId="4" fillId="0" borderId="78" xfId="0" applyFont="1" applyBorder="1" applyAlignment="1">
      <alignment horizontal="left" vertical="center" wrapText="1"/>
    </xf>
    <xf numFmtId="0" fontId="4" fillId="0" borderId="67" xfId="0" applyFont="1" applyBorder="1" applyAlignment="1">
      <alignment horizontal="left" vertical="center" wrapText="1"/>
    </xf>
    <xf numFmtId="0" fontId="4" fillId="0" borderId="79" xfId="0" applyFont="1" applyBorder="1" applyAlignment="1">
      <alignment horizontal="left" vertical="center" wrapText="1"/>
    </xf>
    <xf numFmtId="0" fontId="52" fillId="7" borderId="23" xfId="0" applyFont="1" applyFill="1" applyBorder="1" applyAlignment="1">
      <alignment horizontal="center" vertical="center"/>
    </xf>
    <xf numFmtId="0" fontId="4" fillId="0" borderId="56" xfId="0" applyFont="1" applyBorder="1" applyAlignment="1">
      <alignment horizontal="left" vertical="top" wrapText="1"/>
    </xf>
    <xf numFmtId="0" fontId="4" fillId="0" borderId="80" xfId="0" applyFont="1" applyBorder="1" applyAlignment="1">
      <alignment horizontal="left" vertical="top" wrapText="1"/>
    </xf>
    <xf numFmtId="20" fontId="4" fillId="0" borderId="35" xfId="0" applyNumberFormat="1" applyFont="1" applyBorder="1" applyAlignment="1">
      <alignment horizontal="left" vertical="center" wrapText="1"/>
    </xf>
    <xf numFmtId="20" fontId="4" fillId="0" borderId="36" xfId="0" applyNumberFormat="1" applyFont="1" applyBorder="1" applyAlignment="1">
      <alignment horizontal="left" vertical="center" wrapText="1"/>
    </xf>
    <xf numFmtId="0" fontId="4" fillId="0" borderId="56" xfId="0" applyFont="1" applyBorder="1" applyAlignment="1">
      <alignment horizontal="left" vertical="center"/>
    </xf>
    <xf numFmtId="0" fontId="52" fillId="7" borderId="53" xfId="0" applyFont="1" applyFill="1" applyBorder="1" applyAlignment="1">
      <alignment horizontal="center" vertical="center"/>
    </xf>
    <xf numFmtId="0" fontId="52" fillId="7" borderId="80" xfId="0" applyFont="1" applyFill="1" applyBorder="1" applyAlignment="1">
      <alignment horizontal="center" vertical="center"/>
    </xf>
    <xf numFmtId="0" fontId="52" fillId="7" borderId="27" xfId="0" applyFont="1" applyFill="1" applyBorder="1" applyAlignment="1">
      <alignment horizontal="center" vertical="center" wrapText="1"/>
    </xf>
    <xf numFmtId="0" fontId="4" fillId="7" borderId="46" xfId="0" applyFont="1" applyFill="1" applyBorder="1" applyAlignment="1">
      <alignment horizontal="center" vertical="center" wrapText="1"/>
    </xf>
    <xf numFmtId="0" fontId="4" fillId="7" borderId="45" xfId="0" applyFont="1" applyFill="1" applyBorder="1" applyAlignment="1">
      <alignment horizontal="center" vertical="center" wrapText="1"/>
    </xf>
    <xf numFmtId="0" fontId="62" fillId="0" borderId="27" xfId="0" applyFont="1" applyBorder="1" applyAlignment="1">
      <alignment horizontal="center" vertical="center" wrapText="1"/>
    </xf>
    <xf numFmtId="0" fontId="62" fillId="0" borderId="46" xfId="0" applyFont="1" applyBorder="1" applyAlignment="1">
      <alignment horizontal="center" vertical="center" wrapText="1"/>
    </xf>
    <xf numFmtId="0" fontId="62" fillId="0" borderId="48" xfId="0" applyFont="1" applyBorder="1" applyAlignment="1">
      <alignment horizontal="center" vertical="center" wrapText="1"/>
    </xf>
    <xf numFmtId="0" fontId="62" fillId="0" borderId="45" xfId="0" applyFont="1" applyBorder="1" applyAlignment="1">
      <alignment horizontal="center" vertical="center" wrapText="1"/>
    </xf>
    <xf numFmtId="0" fontId="47" fillId="0" borderId="16" xfId="0" applyFont="1" applyBorder="1" applyAlignment="1">
      <alignment horizontal="center" vertical="center" shrinkToFit="1"/>
    </xf>
    <xf numFmtId="0" fontId="47" fillId="0" borderId="0" xfId="0" applyFont="1" applyAlignment="1">
      <alignment horizontal="center" vertical="center" shrinkToFit="1"/>
    </xf>
    <xf numFmtId="0" fontId="47" fillId="0" borderId="15" xfId="0" applyFont="1" applyBorder="1" applyAlignment="1">
      <alignment horizontal="center" vertical="center" shrinkToFit="1"/>
    </xf>
    <xf numFmtId="0" fontId="56" fillId="0" borderId="35" xfId="0" applyFont="1" applyBorder="1" applyAlignment="1">
      <alignment horizontal="center" vertical="center" wrapText="1"/>
    </xf>
    <xf numFmtId="0" fontId="56" fillId="0" borderId="36" xfId="0" applyFont="1" applyBorder="1" applyAlignment="1">
      <alignment horizontal="center" vertical="center" wrapText="1"/>
    </xf>
    <xf numFmtId="0" fontId="56" fillId="0" borderId="37" xfId="0" applyFont="1" applyBorder="1" applyAlignment="1">
      <alignment horizontal="center" vertical="center" wrapText="1"/>
    </xf>
    <xf numFmtId="0" fontId="56" fillId="0" borderId="0" xfId="0" applyFont="1" applyAlignment="1">
      <alignment vertical="center" wrapText="1"/>
    </xf>
    <xf numFmtId="0" fontId="4" fillId="0" borderId="0" xfId="0" applyFont="1">
      <alignment vertical="center"/>
    </xf>
    <xf numFmtId="0" fontId="52" fillId="7" borderId="130" xfId="0" applyFont="1" applyFill="1" applyBorder="1" applyAlignment="1">
      <alignment horizontal="center" vertical="center"/>
    </xf>
    <xf numFmtId="0" fontId="52" fillId="7" borderId="128" xfId="0" applyFont="1" applyFill="1" applyBorder="1" applyAlignment="1">
      <alignment horizontal="center" vertical="center"/>
    </xf>
    <xf numFmtId="0" fontId="50" fillId="0" borderId="16" xfId="0" applyFont="1" applyBorder="1" applyAlignment="1">
      <alignment horizontal="center" vertical="center"/>
    </xf>
    <xf numFmtId="0" fontId="50" fillId="0" borderId="0" xfId="0" applyFont="1" applyAlignment="1">
      <alignment horizontal="center" vertical="center"/>
    </xf>
    <xf numFmtId="0" fontId="50" fillId="0" borderId="15" xfId="0" applyFont="1" applyBorder="1" applyAlignment="1">
      <alignment horizontal="center" vertical="center"/>
    </xf>
    <xf numFmtId="0" fontId="4" fillId="0" borderId="47" xfId="0" applyFont="1" applyBorder="1" applyAlignment="1">
      <alignment horizontal="center" vertical="center"/>
    </xf>
    <xf numFmtId="0" fontId="4" fillId="0" borderId="22" xfId="0" applyFont="1" applyBorder="1" applyAlignment="1">
      <alignment horizontal="center" vertical="center"/>
    </xf>
    <xf numFmtId="0" fontId="4" fillId="0" borderId="29" xfId="0" applyFont="1" applyBorder="1" applyAlignment="1">
      <alignment horizontal="center" vertical="center"/>
    </xf>
    <xf numFmtId="0" fontId="53" fillId="0" borderId="34" xfId="0" applyFont="1" applyBorder="1" applyAlignment="1">
      <alignment horizontal="center" vertical="center" wrapText="1"/>
    </xf>
    <xf numFmtId="0" fontId="53" fillId="0" borderId="66" xfId="0" applyFont="1" applyBorder="1" applyAlignment="1">
      <alignment horizontal="center" vertical="center" wrapText="1"/>
    </xf>
    <xf numFmtId="0" fontId="53" fillId="0" borderId="8" xfId="0" applyFont="1" applyBorder="1" applyAlignment="1">
      <alignment horizontal="center" vertical="center" wrapText="1"/>
    </xf>
    <xf numFmtId="0" fontId="53" fillId="0" borderId="6" xfId="0" applyFont="1" applyBorder="1" applyAlignment="1">
      <alignment horizontal="center" vertical="center" wrapText="1"/>
    </xf>
    <xf numFmtId="0" fontId="53" fillId="0" borderId="82" xfId="0" applyFont="1" applyBorder="1" applyAlignment="1">
      <alignment horizontal="center" vertical="center" wrapText="1"/>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90" xfId="0" applyFont="1" applyBorder="1" applyAlignment="1">
      <alignment horizontal="center" vertical="center"/>
    </xf>
    <xf numFmtId="0" fontId="4" fillId="0" borderId="34" xfId="0" applyFont="1" applyBorder="1" applyAlignment="1">
      <alignment horizontal="center" vertical="center" wrapText="1"/>
    </xf>
    <xf numFmtId="0" fontId="4" fillId="0" borderId="66" xfId="0" applyFont="1" applyBorder="1" applyAlignment="1">
      <alignment horizontal="center" vertical="center" wrapText="1"/>
    </xf>
    <xf numFmtId="0" fontId="4" fillId="0" borderId="74" xfId="0" applyFont="1" applyBorder="1" applyAlignment="1">
      <alignment horizontal="center" vertical="center" wrapText="1"/>
    </xf>
    <xf numFmtId="0" fontId="4" fillId="6" borderId="1" xfId="0" applyFont="1" applyFill="1" applyBorder="1" applyAlignment="1">
      <alignment horizontal="center" vertical="center"/>
    </xf>
    <xf numFmtId="0" fontId="4" fillId="6" borderId="74" xfId="0" applyFont="1" applyFill="1" applyBorder="1" applyAlignment="1">
      <alignment horizontal="center" vertical="center"/>
    </xf>
    <xf numFmtId="0" fontId="4" fillId="6" borderId="26" xfId="0" applyFont="1" applyFill="1" applyBorder="1" applyAlignment="1">
      <alignment horizontal="center" vertical="center"/>
    </xf>
    <xf numFmtId="180" fontId="4" fillId="0" borderId="61" xfId="0" applyNumberFormat="1" applyFont="1" applyBorder="1" applyAlignment="1">
      <alignment horizontal="center" vertical="center"/>
    </xf>
    <xf numFmtId="179" fontId="4" fillId="4" borderId="26" xfId="0" applyNumberFormat="1" applyFont="1" applyFill="1" applyBorder="1" applyAlignment="1">
      <alignment horizontal="center" vertical="center"/>
    </xf>
    <xf numFmtId="179" fontId="4" fillId="4" borderId="61" xfId="0" applyNumberFormat="1" applyFont="1" applyFill="1" applyBorder="1" applyAlignment="1">
      <alignment horizontal="center" vertical="center"/>
    </xf>
    <xf numFmtId="0" fontId="4" fillId="0" borderId="0" xfId="0" applyFont="1" applyAlignment="1">
      <alignment horizontal="left" vertical="center"/>
    </xf>
    <xf numFmtId="179" fontId="4" fillId="4" borderId="9" xfId="0" applyNumberFormat="1" applyFont="1" applyFill="1" applyBorder="1" applyAlignment="1">
      <alignment horizontal="center" vertical="center"/>
    </xf>
    <xf numFmtId="179" fontId="4" fillId="4" borderId="2" xfId="0" applyNumberFormat="1" applyFont="1" applyFill="1" applyBorder="1" applyAlignment="1">
      <alignment horizontal="center" vertical="center"/>
    </xf>
    <xf numFmtId="179" fontId="4" fillId="4" borderId="11" xfId="0" applyNumberFormat="1" applyFont="1" applyFill="1" applyBorder="1" applyAlignment="1">
      <alignment horizontal="center" vertical="center"/>
    </xf>
    <xf numFmtId="179" fontId="4" fillId="4" borderId="3" xfId="0" applyNumberFormat="1" applyFont="1" applyFill="1" applyBorder="1" applyAlignment="1">
      <alignment horizontal="center" vertical="center"/>
    </xf>
    <xf numFmtId="179" fontId="4" fillId="4" borderId="8" xfId="0" applyNumberFormat="1" applyFont="1" applyFill="1" applyBorder="1" applyAlignment="1">
      <alignment horizontal="center" vertical="center"/>
    </xf>
    <xf numFmtId="179" fontId="4" fillId="4" borderId="4" xfId="0" applyNumberFormat="1" applyFont="1" applyFill="1" applyBorder="1" applyAlignment="1">
      <alignment horizontal="center" vertical="center"/>
    </xf>
    <xf numFmtId="0" fontId="47" fillId="0" borderId="35" xfId="0" applyFont="1" applyBorder="1" applyAlignment="1">
      <alignment horizontal="center" vertical="center" shrinkToFit="1"/>
    </xf>
    <xf numFmtId="0" fontId="47" fillId="0" borderId="36" xfId="0" applyFont="1" applyBorder="1" applyAlignment="1">
      <alignment horizontal="center" vertical="center" shrinkToFit="1"/>
    </xf>
    <xf numFmtId="0" fontId="47" fillId="0" borderId="37" xfId="0" applyFont="1" applyBorder="1" applyAlignment="1">
      <alignment horizontal="center" vertical="center" shrinkToFit="1"/>
    </xf>
    <xf numFmtId="0" fontId="4" fillId="0" borderId="11" xfId="0" applyFont="1" applyBorder="1" applyAlignment="1">
      <alignment horizontal="left" vertical="center" wrapText="1"/>
    </xf>
    <xf numFmtId="0" fontId="4" fillId="0" borderId="0" xfId="0" applyFont="1" applyAlignment="1">
      <alignment vertical="center" wrapText="1"/>
    </xf>
    <xf numFmtId="0" fontId="47" fillId="3" borderId="35" xfId="0" applyFont="1" applyFill="1" applyBorder="1" applyAlignment="1">
      <alignment horizontal="center" vertical="center"/>
    </xf>
    <xf numFmtId="0" fontId="47" fillId="3" borderId="36" xfId="0" applyFont="1" applyFill="1" applyBorder="1" applyAlignment="1">
      <alignment horizontal="center" vertical="center"/>
    </xf>
    <xf numFmtId="0" fontId="47" fillId="3" borderId="37" xfId="0" applyFont="1" applyFill="1" applyBorder="1" applyAlignment="1">
      <alignment horizontal="center" vertical="center"/>
    </xf>
    <xf numFmtId="177" fontId="47" fillId="2" borderId="35" xfId="0" applyNumberFormat="1" applyFont="1" applyFill="1" applyBorder="1" applyAlignment="1">
      <alignment horizontal="right" vertical="center"/>
    </xf>
    <xf numFmtId="177" fontId="47" fillId="2" borderId="36" xfId="0" applyNumberFormat="1" applyFont="1" applyFill="1" applyBorder="1" applyAlignment="1">
      <alignment horizontal="right" vertical="center"/>
    </xf>
    <xf numFmtId="177" fontId="47" fillId="2" borderId="37" xfId="0" applyNumberFormat="1" applyFont="1" applyFill="1" applyBorder="1" applyAlignment="1">
      <alignment horizontal="right" vertical="center"/>
    </xf>
    <xf numFmtId="0" fontId="4" fillId="0" borderId="81" xfId="0" applyFont="1" applyBorder="1" applyAlignment="1">
      <alignment horizontal="left" vertical="center" wrapText="1"/>
    </xf>
    <xf numFmtId="0" fontId="4" fillId="0" borderId="10" xfId="0" applyFont="1" applyBorder="1" applyAlignment="1">
      <alignment horizontal="left" vertical="center" wrapText="1"/>
    </xf>
    <xf numFmtId="38" fontId="4" fillId="0" borderId="23" xfId="1" applyFont="1" applyFill="1" applyBorder="1" applyAlignment="1">
      <alignment horizontal="center" vertical="center"/>
    </xf>
    <xf numFmtId="0" fontId="4" fillId="7" borderId="27" xfId="0" applyFont="1" applyFill="1" applyBorder="1" applyAlignment="1">
      <alignment horizontal="center" vertical="center"/>
    </xf>
    <xf numFmtId="0" fontId="4" fillId="7" borderId="46" xfId="0" applyFont="1" applyFill="1" applyBorder="1" applyAlignment="1">
      <alignment horizontal="center" vertical="center"/>
    </xf>
    <xf numFmtId="0" fontId="4" fillId="0" borderId="115" xfId="0" applyFont="1" applyBorder="1" applyAlignment="1">
      <alignment horizontal="justify" vertical="center"/>
    </xf>
    <xf numFmtId="0" fontId="4" fillId="0" borderId="68" xfId="0" applyFont="1" applyBorder="1" applyAlignment="1">
      <alignment horizontal="justify" vertical="center"/>
    </xf>
    <xf numFmtId="0" fontId="4" fillId="0" borderId="123" xfId="0" applyFont="1" applyBorder="1" applyAlignment="1">
      <alignment horizontal="justify" vertical="center"/>
    </xf>
    <xf numFmtId="0" fontId="4" fillId="0" borderId="124" xfId="0" applyFont="1" applyBorder="1" applyAlignment="1">
      <alignment horizontal="justify" vertical="center"/>
    </xf>
    <xf numFmtId="0" fontId="4" fillId="0" borderId="125" xfId="0" applyFont="1" applyBorder="1" applyAlignment="1">
      <alignment horizontal="justify" vertical="center"/>
    </xf>
    <xf numFmtId="0" fontId="4" fillId="0" borderId="126" xfId="0" applyFont="1" applyBorder="1" applyAlignment="1">
      <alignment horizontal="justify" vertical="center"/>
    </xf>
    <xf numFmtId="49" fontId="4" fillId="0" borderId="132" xfId="0" applyNumberFormat="1" applyFont="1" applyBorder="1" applyAlignment="1">
      <alignment horizontal="left" vertical="center" wrapText="1"/>
    </xf>
    <xf numFmtId="49" fontId="4" fillId="0" borderId="133" xfId="0" applyNumberFormat="1" applyFont="1" applyBorder="1" applyAlignment="1">
      <alignment horizontal="left" vertical="center" wrapText="1"/>
    </xf>
    <xf numFmtId="0" fontId="13" fillId="0" borderId="49" xfId="5" applyFont="1" applyBorder="1" applyAlignment="1">
      <alignment horizontal="center" vertical="center"/>
    </xf>
    <xf numFmtId="0" fontId="13" fillId="0" borderId="35" xfId="5" applyFont="1" applyBorder="1" applyAlignment="1">
      <alignment horizontal="center" vertical="center"/>
    </xf>
    <xf numFmtId="0" fontId="13" fillId="0" borderId="36" xfId="5" applyFont="1" applyBorder="1" applyAlignment="1">
      <alignment horizontal="center" vertical="center"/>
    </xf>
    <xf numFmtId="0" fontId="13" fillId="0" borderId="37" xfId="5" applyFont="1" applyBorder="1" applyAlignment="1">
      <alignment horizontal="center" vertical="center"/>
    </xf>
    <xf numFmtId="181" fontId="13" fillId="0" borderId="35" xfId="5" applyNumberFormat="1" applyFont="1" applyBorder="1" applyAlignment="1">
      <alignment horizontal="center" vertical="center"/>
    </xf>
    <xf numFmtId="181" fontId="13" fillId="0" borderId="36" xfId="5" applyNumberFormat="1" applyFont="1" applyBorder="1" applyAlignment="1">
      <alignment horizontal="center" vertical="center"/>
    </xf>
    <xf numFmtId="181" fontId="13" fillId="0" borderId="37" xfId="5" applyNumberFormat="1" applyFont="1" applyBorder="1" applyAlignment="1">
      <alignment horizontal="center" vertical="center"/>
    </xf>
    <xf numFmtId="185" fontId="13" fillId="9" borderId="35" xfId="5" applyNumberFormat="1" applyFont="1" applyFill="1" applyBorder="1" applyAlignment="1">
      <alignment horizontal="center" vertical="center"/>
    </xf>
    <xf numFmtId="185" fontId="13" fillId="9" borderId="36" xfId="5" applyNumberFormat="1" applyFont="1" applyFill="1" applyBorder="1" applyAlignment="1">
      <alignment horizontal="center" vertical="center"/>
    </xf>
    <xf numFmtId="185" fontId="13" fillId="9" borderId="37" xfId="5" applyNumberFormat="1" applyFont="1" applyFill="1" applyBorder="1" applyAlignment="1">
      <alignment horizontal="center" vertical="center"/>
    </xf>
    <xf numFmtId="0" fontId="13" fillId="8" borderId="35" xfId="5" applyFont="1" applyFill="1" applyBorder="1" applyAlignment="1" applyProtection="1">
      <alignment horizontal="center" vertical="center"/>
      <protection locked="0"/>
    </xf>
    <xf numFmtId="0" fontId="13" fillId="8" borderId="37" xfId="5" applyFont="1" applyFill="1" applyBorder="1" applyAlignment="1" applyProtection="1">
      <alignment horizontal="center" vertical="center"/>
      <protection locked="0"/>
    </xf>
    <xf numFmtId="183" fontId="13" fillId="0" borderId="35" xfId="5" applyNumberFormat="1" applyFont="1" applyBorder="1" applyAlignment="1">
      <alignment horizontal="center" vertical="center"/>
    </xf>
    <xf numFmtId="183" fontId="13" fillId="0" borderId="36" xfId="5" applyNumberFormat="1" applyFont="1" applyBorder="1" applyAlignment="1">
      <alignment horizontal="center" vertical="center"/>
    </xf>
    <xf numFmtId="183" fontId="13" fillId="0" borderId="37" xfId="5" applyNumberFormat="1" applyFont="1" applyBorder="1" applyAlignment="1">
      <alignment horizontal="center" vertical="center"/>
    </xf>
    <xf numFmtId="184" fontId="13" fillId="9" borderId="0" xfId="5" applyNumberFormat="1" applyFont="1" applyFill="1" applyAlignment="1">
      <alignment horizontal="center" vertical="center"/>
    </xf>
    <xf numFmtId="0" fontId="13" fillId="9" borderId="0" xfId="5" applyFont="1" applyFill="1" applyAlignment="1">
      <alignment horizontal="center" vertical="center"/>
    </xf>
    <xf numFmtId="0" fontId="13" fillId="9" borderId="0" xfId="5" applyFont="1" applyFill="1" applyAlignment="1">
      <alignment horizontal="right" vertical="center"/>
    </xf>
    <xf numFmtId="183" fontId="13" fillId="0" borderId="35" xfId="5" applyNumberFormat="1" applyFont="1" applyBorder="1" applyAlignment="1">
      <alignment horizontal="right" vertical="center"/>
    </xf>
    <xf numFmtId="183" fontId="13" fillId="0" borderId="37" xfId="5" applyNumberFormat="1" applyFont="1" applyBorder="1" applyAlignment="1">
      <alignment horizontal="right" vertical="center"/>
    </xf>
    <xf numFmtId="183" fontId="13" fillId="0" borderId="35" xfId="6" applyNumberFormat="1" applyFont="1" applyFill="1" applyBorder="1" applyAlignment="1" applyProtection="1">
      <alignment horizontal="right" vertical="center"/>
    </xf>
    <xf numFmtId="183" fontId="13" fillId="0" borderId="37" xfId="6" applyNumberFormat="1" applyFont="1" applyFill="1" applyBorder="1" applyAlignment="1" applyProtection="1">
      <alignment horizontal="right" vertical="center"/>
    </xf>
    <xf numFmtId="183" fontId="13" fillId="8" borderId="35" xfId="5" applyNumberFormat="1" applyFont="1" applyFill="1" applyBorder="1" applyAlignment="1" applyProtection="1">
      <alignment horizontal="right" vertical="center"/>
      <protection locked="0"/>
    </xf>
    <xf numFmtId="183" fontId="13" fillId="8" borderId="37" xfId="5" applyNumberFormat="1" applyFont="1" applyFill="1" applyBorder="1" applyAlignment="1" applyProtection="1">
      <alignment horizontal="right" vertical="center"/>
      <protection locked="0"/>
    </xf>
    <xf numFmtId="183" fontId="13" fillId="8" borderId="35" xfId="6" applyNumberFormat="1" applyFont="1" applyFill="1" applyBorder="1" applyAlignment="1" applyProtection="1">
      <alignment horizontal="right" vertical="center"/>
      <protection locked="0"/>
    </xf>
    <xf numFmtId="183" fontId="13" fillId="8" borderId="37" xfId="6" applyNumberFormat="1" applyFont="1" applyFill="1" applyBorder="1" applyAlignment="1" applyProtection="1">
      <alignment horizontal="right" vertical="center"/>
      <protection locked="0"/>
    </xf>
    <xf numFmtId="0" fontId="13" fillId="0" borderId="0" xfId="5" applyFont="1" applyAlignment="1">
      <alignment horizontal="center" vertical="center"/>
    </xf>
    <xf numFmtId="0" fontId="14" fillId="0" borderId="0" xfId="5" applyFont="1" applyAlignment="1">
      <alignment horizontal="center" vertical="center" wrapText="1"/>
    </xf>
    <xf numFmtId="0" fontId="10" fillId="8" borderId="40" xfId="5" applyFont="1" applyFill="1" applyBorder="1" applyAlignment="1" applyProtection="1">
      <alignment horizontal="left" vertical="center" wrapText="1"/>
      <protection locked="0"/>
    </xf>
    <xf numFmtId="0" fontId="10" fillId="8" borderId="36" xfId="5" applyFont="1" applyFill="1" applyBorder="1" applyAlignment="1" applyProtection="1">
      <alignment horizontal="left" vertical="center" wrapText="1"/>
      <protection locked="0"/>
    </xf>
    <xf numFmtId="0" fontId="10" fillId="8" borderId="57" xfId="5" applyFont="1" applyFill="1" applyBorder="1" applyAlignment="1" applyProtection="1">
      <alignment horizontal="left" vertical="center" wrapText="1"/>
      <protection locked="0"/>
    </xf>
    <xf numFmtId="0" fontId="14" fillId="7" borderId="44" xfId="5" applyFont="1" applyFill="1" applyBorder="1" applyAlignment="1" applyProtection="1">
      <alignment horizontal="center" vertical="center" wrapText="1"/>
      <protection locked="0"/>
    </xf>
    <xf numFmtId="0" fontId="14" fillId="7" borderId="88" xfId="5" applyFont="1" applyFill="1" applyBorder="1" applyAlignment="1" applyProtection="1">
      <alignment horizontal="center" vertical="center" wrapText="1"/>
      <protection locked="0"/>
    </xf>
    <xf numFmtId="0" fontId="10" fillId="7" borderId="50" xfId="5" applyFont="1" applyFill="1" applyBorder="1" applyAlignment="1" applyProtection="1">
      <alignment horizontal="center" vertical="center" wrapText="1"/>
      <protection locked="0"/>
    </xf>
    <xf numFmtId="0" fontId="10" fillId="7" borderId="88" xfId="5" applyFont="1" applyFill="1" applyBorder="1" applyAlignment="1" applyProtection="1">
      <alignment horizontal="center" vertical="center" wrapText="1"/>
      <protection locked="0"/>
    </xf>
    <xf numFmtId="0" fontId="10" fillId="7" borderId="50" xfId="5" applyFont="1" applyFill="1" applyBorder="1" applyAlignment="1" applyProtection="1">
      <alignment horizontal="center" vertical="center" shrinkToFit="1"/>
      <protection locked="0"/>
    </xf>
    <xf numFmtId="0" fontId="10" fillId="7" borderId="51" xfId="5" applyFont="1" applyFill="1" applyBorder="1" applyAlignment="1" applyProtection="1">
      <alignment horizontal="center" vertical="center" shrinkToFit="1"/>
      <protection locked="0"/>
    </xf>
    <xf numFmtId="0" fontId="10" fillId="7" borderId="88" xfId="5" applyFont="1" applyFill="1" applyBorder="1" applyAlignment="1" applyProtection="1">
      <alignment horizontal="center" vertical="center" shrinkToFit="1"/>
      <protection locked="0"/>
    </xf>
    <xf numFmtId="0" fontId="10" fillId="8" borderId="50" xfId="5" applyFont="1" applyFill="1" applyBorder="1" applyAlignment="1" applyProtection="1">
      <alignment horizontal="center" vertical="center" wrapText="1"/>
      <protection locked="0"/>
    </xf>
    <xf numFmtId="0" fontId="10" fillId="8" borderId="51" xfId="5" applyFont="1" applyFill="1" applyBorder="1" applyAlignment="1" applyProtection="1">
      <alignment horizontal="center" vertical="center" wrapText="1"/>
      <protection locked="0"/>
    </xf>
    <xf numFmtId="0" fontId="10" fillId="8" borderId="58" xfId="5" applyFont="1" applyFill="1" applyBorder="1" applyAlignment="1" applyProtection="1">
      <alignment horizontal="center" vertical="center" wrapText="1"/>
      <protection locked="0"/>
    </xf>
    <xf numFmtId="182" fontId="11" fillId="9" borderId="44" xfId="5" applyNumberFormat="1" applyFont="1" applyFill="1" applyBorder="1" applyAlignment="1">
      <alignment horizontal="center" vertical="center" wrapText="1"/>
    </xf>
    <xf numFmtId="182" fontId="11" fillId="9" borderId="58" xfId="5" applyNumberFormat="1" applyFont="1" applyFill="1" applyBorder="1" applyAlignment="1">
      <alignment horizontal="center" vertical="center" wrapText="1"/>
    </xf>
    <xf numFmtId="182" fontId="11" fillId="9" borderId="44" xfId="6" applyNumberFormat="1" applyFont="1" applyFill="1" applyBorder="1" applyAlignment="1" applyProtection="1">
      <alignment horizontal="center" vertical="center" wrapText="1"/>
    </xf>
    <xf numFmtId="182" fontId="11" fillId="9" borderId="58" xfId="6" applyNumberFormat="1" applyFont="1" applyFill="1" applyBorder="1" applyAlignment="1" applyProtection="1">
      <alignment horizontal="center" vertical="center" wrapText="1"/>
    </xf>
    <xf numFmtId="0" fontId="10" fillId="8" borderId="44" xfId="5" applyFont="1" applyFill="1" applyBorder="1" applyAlignment="1" applyProtection="1">
      <alignment horizontal="left" vertical="center" wrapText="1"/>
      <protection locked="0"/>
    </xf>
    <xf numFmtId="0" fontId="10" fillId="8" borderId="51" xfId="5" applyFont="1" applyFill="1" applyBorder="1" applyAlignment="1" applyProtection="1">
      <alignment horizontal="left" vertical="center" wrapText="1"/>
      <protection locked="0"/>
    </xf>
    <xf numFmtId="0" fontId="10" fillId="8" borderId="58" xfId="5" applyFont="1" applyFill="1" applyBorder="1" applyAlignment="1" applyProtection="1">
      <alignment horizontal="left" vertical="center" wrapText="1"/>
      <protection locked="0"/>
    </xf>
    <xf numFmtId="0" fontId="14" fillId="7" borderId="40" xfId="5" applyFont="1" applyFill="1" applyBorder="1" applyAlignment="1" applyProtection="1">
      <alignment horizontal="center" vertical="center" wrapText="1"/>
      <protection locked="0"/>
    </xf>
    <xf numFmtId="0" fontId="14" fillId="7" borderId="37" xfId="5" applyFont="1" applyFill="1" applyBorder="1" applyAlignment="1" applyProtection="1">
      <alignment horizontal="center" vertical="center" wrapText="1"/>
      <protection locked="0"/>
    </xf>
    <xf numFmtId="0" fontId="10" fillId="7" borderId="35" xfId="5" applyFont="1" applyFill="1" applyBorder="1" applyAlignment="1" applyProtection="1">
      <alignment horizontal="center" vertical="center" wrapText="1"/>
      <protection locked="0"/>
    </xf>
    <xf numFmtId="0" fontId="10" fillId="7" borderId="37" xfId="5" applyFont="1" applyFill="1" applyBorder="1" applyAlignment="1" applyProtection="1">
      <alignment horizontal="center" vertical="center" wrapText="1"/>
      <protection locked="0"/>
    </xf>
    <xf numFmtId="0" fontId="10" fillId="7" borderId="35" xfId="5" applyFont="1" applyFill="1" applyBorder="1" applyAlignment="1" applyProtection="1">
      <alignment horizontal="center" vertical="center" shrinkToFit="1"/>
      <protection locked="0"/>
    </xf>
    <xf numFmtId="0" fontId="10" fillId="7" borderId="36" xfId="5" applyFont="1" applyFill="1" applyBorder="1" applyAlignment="1" applyProtection="1">
      <alignment horizontal="center" vertical="center" shrinkToFit="1"/>
      <protection locked="0"/>
    </xf>
    <xf numFmtId="0" fontId="10" fillId="7" borderId="37" xfId="5" applyFont="1" applyFill="1" applyBorder="1" applyAlignment="1" applyProtection="1">
      <alignment horizontal="center" vertical="center" shrinkToFit="1"/>
      <protection locked="0"/>
    </xf>
    <xf numFmtId="0" fontId="10" fillId="8" borderId="35" xfId="5" applyFont="1" applyFill="1" applyBorder="1" applyAlignment="1" applyProtection="1">
      <alignment horizontal="center" vertical="center" wrapText="1"/>
      <protection locked="0"/>
    </xf>
    <xf numFmtId="0" fontId="10" fillId="8" borderId="36" xfId="5" applyFont="1" applyFill="1" applyBorder="1" applyAlignment="1" applyProtection="1">
      <alignment horizontal="center" vertical="center" wrapText="1"/>
      <protection locked="0"/>
    </xf>
    <xf numFmtId="0" fontId="10" fillId="8" borderId="57" xfId="5" applyFont="1" applyFill="1" applyBorder="1" applyAlignment="1" applyProtection="1">
      <alignment horizontal="center" vertical="center" wrapText="1"/>
      <protection locked="0"/>
    </xf>
    <xf numFmtId="182" fontId="11" fillId="9" borderId="40" xfId="5" applyNumberFormat="1" applyFont="1" applyFill="1" applyBorder="1" applyAlignment="1">
      <alignment horizontal="center" vertical="center" wrapText="1"/>
    </xf>
    <xf numFmtId="182" fontId="11" fillId="9" borderId="57" xfId="5" applyNumberFormat="1" applyFont="1" applyFill="1" applyBorder="1" applyAlignment="1">
      <alignment horizontal="center" vertical="center" wrapText="1"/>
    </xf>
    <xf numFmtId="182" fontId="11" fillId="9" borderId="40" xfId="6" applyNumberFormat="1" applyFont="1" applyFill="1" applyBorder="1" applyAlignment="1" applyProtection="1">
      <alignment horizontal="center" vertical="center" wrapText="1"/>
    </xf>
    <xf numFmtId="182" fontId="11" fillId="9" borderId="57" xfId="6" applyNumberFormat="1" applyFont="1" applyFill="1" applyBorder="1" applyAlignment="1" applyProtection="1">
      <alignment horizontal="center" vertical="center" wrapText="1"/>
    </xf>
    <xf numFmtId="0" fontId="10" fillId="8" borderId="59" xfId="5" applyFont="1" applyFill="1" applyBorder="1" applyAlignment="1" applyProtection="1">
      <alignment horizontal="left" vertical="center" wrapText="1"/>
      <protection locked="0"/>
    </xf>
    <xf numFmtId="0" fontId="10" fillId="8" borderId="81" xfId="5" applyFont="1" applyFill="1" applyBorder="1" applyAlignment="1" applyProtection="1">
      <alignment horizontal="left" vertical="center" wrapText="1"/>
      <protection locked="0"/>
    </xf>
    <xf numFmtId="0" fontId="10" fillId="8" borderId="60" xfId="5" applyFont="1" applyFill="1" applyBorder="1" applyAlignment="1" applyProtection="1">
      <alignment horizontal="left" vertical="center" wrapText="1"/>
      <protection locked="0"/>
    </xf>
    <xf numFmtId="0" fontId="14" fillId="7" borderId="59" xfId="5" applyFont="1" applyFill="1" applyBorder="1" applyAlignment="1" applyProtection="1">
      <alignment horizontal="center" vertical="center" wrapText="1"/>
      <protection locked="0"/>
    </xf>
    <xf numFmtId="0" fontId="14" fillId="7" borderId="77" xfId="5" applyFont="1" applyFill="1" applyBorder="1" applyAlignment="1" applyProtection="1">
      <alignment horizontal="center" vertical="center" wrapText="1"/>
      <protection locked="0"/>
    </xf>
    <xf numFmtId="0" fontId="10" fillId="7" borderId="73" xfId="5" applyFont="1" applyFill="1" applyBorder="1" applyAlignment="1" applyProtection="1">
      <alignment horizontal="center" vertical="center" wrapText="1"/>
      <protection locked="0"/>
    </xf>
    <xf numFmtId="0" fontId="10" fillId="7" borderId="77" xfId="5" applyFont="1" applyFill="1" applyBorder="1" applyAlignment="1" applyProtection="1">
      <alignment horizontal="center" vertical="center" wrapText="1"/>
      <protection locked="0"/>
    </xf>
    <xf numFmtId="0" fontId="10" fillId="7" borderId="73" xfId="5" applyFont="1" applyFill="1" applyBorder="1" applyAlignment="1" applyProtection="1">
      <alignment horizontal="center" vertical="center" shrinkToFit="1"/>
      <protection locked="0"/>
    </xf>
    <xf numFmtId="0" fontId="10" fillId="7" borderId="81" xfId="5" applyFont="1" applyFill="1" applyBorder="1" applyAlignment="1" applyProtection="1">
      <alignment horizontal="center" vertical="center" shrinkToFit="1"/>
      <protection locked="0"/>
    </xf>
    <xf numFmtId="0" fontId="10" fillId="7" borderId="77" xfId="5" applyFont="1" applyFill="1" applyBorder="1" applyAlignment="1" applyProtection="1">
      <alignment horizontal="center" vertical="center" shrinkToFit="1"/>
      <protection locked="0"/>
    </xf>
    <xf numFmtId="0" fontId="10" fillId="8" borderId="73" xfId="5" applyFont="1" applyFill="1" applyBorder="1" applyAlignment="1" applyProtection="1">
      <alignment horizontal="center" vertical="center" wrapText="1"/>
      <protection locked="0"/>
    </xf>
    <xf numFmtId="0" fontId="10" fillId="8" borderId="81" xfId="5" applyFont="1" applyFill="1" applyBorder="1" applyAlignment="1" applyProtection="1">
      <alignment horizontal="center" vertical="center" wrapText="1"/>
      <protection locked="0"/>
    </xf>
    <xf numFmtId="0" fontId="10" fillId="8" borderId="60" xfId="5" applyFont="1" applyFill="1" applyBorder="1" applyAlignment="1" applyProtection="1">
      <alignment horizontal="center" vertical="center" wrapText="1"/>
      <protection locked="0"/>
    </xf>
    <xf numFmtId="182" fontId="11" fillId="9" borderId="59" xfId="5" applyNumberFormat="1" applyFont="1" applyFill="1" applyBorder="1" applyAlignment="1">
      <alignment horizontal="center" vertical="center" wrapText="1"/>
    </xf>
    <xf numFmtId="182" fontId="11" fillId="9" borderId="60" xfId="5" applyNumberFormat="1" applyFont="1" applyFill="1" applyBorder="1" applyAlignment="1">
      <alignment horizontal="center" vertical="center" wrapText="1"/>
    </xf>
    <xf numFmtId="182" fontId="11" fillId="9" borderId="59" xfId="6" applyNumberFormat="1" applyFont="1" applyFill="1" applyBorder="1" applyAlignment="1" applyProtection="1">
      <alignment horizontal="center" vertical="center" wrapText="1"/>
    </xf>
    <xf numFmtId="182" fontId="11" fillId="9" borderId="60" xfId="6" applyNumberFormat="1" applyFont="1" applyFill="1" applyBorder="1" applyAlignment="1" applyProtection="1">
      <alignment horizontal="center" vertical="center" wrapText="1"/>
    </xf>
    <xf numFmtId="0" fontId="10" fillId="8" borderId="35" xfId="5" applyFont="1" applyFill="1" applyBorder="1" applyAlignment="1" applyProtection="1">
      <alignment horizontal="center" vertical="center"/>
      <protection locked="0"/>
    </xf>
    <xf numFmtId="0" fontId="10" fillId="8" borderId="37" xfId="5" applyFont="1" applyFill="1" applyBorder="1" applyAlignment="1" applyProtection="1">
      <alignment horizontal="center" vertical="center"/>
      <protection locked="0"/>
    </xf>
    <xf numFmtId="0" fontId="10" fillId="9" borderId="35" xfId="5" applyFont="1" applyFill="1" applyBorder="1" applyAlignment="1">
      <alignment horizontal="center" vertical="center"/>
    </xf>
    <xf numFmtId="0" fontId="10" fillId="9" borderId="37" xfId="5" applyFont="1" applyFill="1" applyBorder="1" applyAlignment="1">
      <alignment horizontal="center" vertical="center"/>
    </xf>
    <xf numFmtId="0" fontId="10" fillId="0" borderId="85" xfId="5" applyFont="1" applyBorder="1" applyAlignment="1">
      <alignment horizontal="center" vertical="center"/>
    </xf>
    <xf numFmtId="0" fontId="10" fillId="0" borderId="83" xfId="5" applyFont="1" applyBorder="1" applyAlignment="1">
      <alignment horizontal="center" vertical="center"/>
    </xf>
    <xf numFmtId="0" fontId="10" fillId="0" borderId="84" xfId="5" applyFont="1" applyBorder="1" applyAlignment="1">
      <alignment horizontal="center" vertical="center"/>
    </xf>
    <xf numFmtId="0" fontId="10" fillId="0" borderId="10" xfId="5" applyFont="1" applyBorder="1" applyAlignment="1">
      <alignment horizontal="center" vertical="center" wrapText="1"/>
    </xf>
    <xf numFmtId="0" fontId="10" fillId="0" borderId="90" xfId="5" applyFont="1" applyBorder="1" applyAlignment="1">
      <alignment horizontal="center" vertical="center" wrapText="1"/>
    </xf>
    <xf numFmtId="0" fontId="10" fillId="0" borderId="0" xfId="5" applyFont="1" applyAlignment="1">
      <alignment horizontal="center" vertical="center" wrapText="1"/>
    </xf>
    <xf numFmtId="0" fontId="10" fillId="0" borderId="46" xfId="5" applyFont="1" applyBorder="1" applyAlignment="1">
      <alignment horizontal="center" vertical="center" wrapText="1"/>
    </xf>
    <xf numFmtId="0" fontId="10" fillId="0" borderId="6" xfId="5" applyFont="1" applyBorder="1" applyAlignment="1">
      <alignment horizontal="center" vertical="center" wrapText="1"/>
    </xf>
    <xf numFmtId="0" fontId="10" fillId="0" borderId="82" xfId="5" applyFont="1" applyBorder="1" applyAlignment="1">
      <alignment horizontal="center" vertical="center" wrapText="1"/>
    </xf>
    <xf numFmtId="0" fontId="10" fillId="0" borderId="71" xfId="5" applyFont="1" applyBorder="1" applyAlignment="1">
      <alignment horizontal="center" vertical="center" wrapText="1"/>
    </xf>
    <xf numFmtId="0" fontId="10" fillId="0" borderId="27" xfId="5" applyFont="1" applyBorder="1" applyAlignment="1">
      <alignment horizontal="center" vertical="center" wrapText="1"/>
    </xf>
    <xf numFmtId="0" fontId="10" fillId="0" borderId="52" xfId="5" applyFont="1" applyBorder="1" applyAlignment="1">
      <alignment horizontal="center" vertical="center" wrapText="1"/>
    </xf>
    <xf numFmtId="0" fontId="10" fillId="0" borderId="2" xfId="5" applyFont="1" applyBorder="1" applyAlignment="1">
      <alignment horizontal="center" vertical="center" wrapText="1"/>
    </xf>
    <xf numFmtId="0" fontId="10" fillId="0" borderId="3" xfId="5" applyFont="1" applyBorder="1" applyAlignment="1">
      <alignment horizontal="center" vertical="center" wrapText="1"/>
    </xf>
    <xf numFmtId="0" fontId="10" fillId="0" borderId="4" xfId="5" applyFont="1" applyBorder="1" applyAlignment="1">
      <alignment horizontal="center" vertical="center" wrapText="1"/>
    </xf>
    <xf numFmtId="0" fontId="10" fillId="0" borderId="9" xfId="5" quotePrefix="1" applyFont="1" applyBorder="1" applyAlignment="1">
      <alignment horizontal="center" vertical="center"/>
    </xf>
    <xf numFmtId="0" fontId="10" fillId="0" borderId="10" xfId="5" applyFont="1" applyBorder="1" applyAlignment="1">
      <alignment horizontal="center" vertical="center"/>
    </xf>
    <xf numFmtId="0" fontId="14" fillId="0" borderId="7" xfId="5" applyFont="1" applyBorder="1" applyAlignment="1">
      <alignment horizontal="center" vertical="center" wrapText="1"/>
    </xf>
    <xf numFmtId="0" fontId="14" fillId="0" borderId="38" xfId="5" applyFont="1" applyBorder="1" applyAlignment="1">
      <alignment horizontal="center" vertical="center" wrapText="1"/>
    </xf>
    <xf numFmtId="0" fontId="14" fillId="0" borderId="5" xfId="5" applyFont="1" applyBorder="1" applyAlignment="1">
      <alignment horizontal="center" vertical="center" wrapText="1"/>
    </xf>
    <xf numFmtId="0" fontId="14" fillId="0" borderId="39" xfId="5" applyFont="1" applyBorder="1" applyAlignment="1">
      <alignment horizontal="center" vertical="center" wrapText="1"/>
    </xf>
    <xf numFmtId="0" fontId="14" fillId="0" borderId="47" xfId="5" applyFont="1" applyBorder="1" applyAlignment="1">
      <alignment horizontal="center" vertical="center" wrapText="1"/>
    </xf>
    <xf numFmtId="0" fontId="14" fillId="0" borderId="64" xfId="5" applyFont="1" applyBorder="1" applyAlignment="1">
      <alignment horizontal="center" vertical="center" wrapText="1"/>
    </xf>
    <xf numFmtId="0" fontId="14" fillId="0" borderId="41" xfId="5" applyFont="1" applyBorder="1" applyAlignment="1">
      <alignment horizontal="center" vertical="center" wrapText="1"/>
    </xf>
    <xf numFmtId="0" fontId="14" fillId="0" borderId="43" xfId="5" applyFont="1" applyBorder="1" applyAlignment="1">
      <alignment horizontal="center" vertical="center" wrapText="1"/>
    </xf>
    <xf numFmtId="0" fontId="10" fillId="0" borderId="91" xfId="5" applyFont="1" applyBorder="1" applyAlignment="1">
      <alignment horizontal="center" vertical="center" wrapText="1"/>
    </xf>
    <xf numFmtId="0" fontId="10" fillId="0" borderId="85" xfId="5" applyFont="1" applyBorder="1" applyAlignment="1">
      <alignment horizontal="center" vertical="center" wrapText="1"/>
    </xf>
    <xf numFmtId="0" fontId="10" fillId="0" borderId="40" xfId="5" applyFont="1" applyBorder="1" applyAlignment="1">
      <alignment horizontal="center" vertical="center"/>
    </xf>
    <xf numFmtId="0" fontId="10" fillId="0" borderId="36" xfId="5" applyFont="1" applyBorder="1" applyAlignment="1">
      <alignment horizontal="center" vertical="center"/>
    </xf>
    <xf numFmtId="0" fontId="10" fillId="0" borderId="57" xfId="5" applyFont="1" applyBorder="1" applyAlignment="1">
      <alignment horizontal="center" vertical="center"/>
    </xf>
    <xf numFmtId="0" fontId="11" fillId="7" borderId="0" xfId="5" applyFont="1" applyFill="1" applyAlignment="1" applyProtection="1">
      <alignment horizontal="center" vertical="center"/>
      <protection locked="0"/>
    </xf>
    <xf numFmtId="0" fontId="11" fillId="8" borderId="0" xfId="5" applyFont="1" applyFill="1" applyAlignment="1" applyProtection="1">
      <alignment horizontal="center" vertical="center"/>
      <protection locked="0"/>
    </xf>
    <xf numFmtId="0" fontId="11" fillId="0" borderId="0" xfId="5" applyFont="1" applyAlignment="1">
      <alignment horizontal="center" vertical="center"/>
    </xf>
    <xf numFmtId="0" fontId="10" fillId="7" borderId="23" xfId="5" applyFont="1" applyFill="1" applyBorder="1" applyAlignment="1" applyProtection="1">
      <alignment horizontal="center" vertical="center"/>
      <protection locked="0"/>
    </xf>
    <xf numFmtId="0" fontId="28" fillId="9" borderId="83" xfId="7" applyFont="1" applyFill="1" applyBorder="1" applyAlignment="1">
      <alignment horizontal="center" vertical="center"/>
    </xf>
    <xf numFmtId="0" fontId="28" fillId="9" borderId="84" xfId="7" applyFont="1" applyFill="1" applyBorder="1" applyAlignment="1">
      <alignment horizontal="center" vertical="center"/>
    </xf>
    <xf numFmtId="0" fontId="13" fillId="0" borderId="49" xfId="7" applyFont="1" applyBorder="1" applyAlignment="1">
      <alignment horizontal="center" vertical="center"/>
    </xf>
    <xf numFmtId="0" fontId="13" fillId="0" borderId="35" xfId="7" applyFont="1" applyBorder="1" applyAlignment="1">
      <alignment horizontal="center" vertical="center"/>
    </xf>
    <xf numFmtId="0" fontId="13" fillId="0" borderId="36" xfId="7" applyFont="1" applyBorder="1" applyAlignment="1">
      <alignment horizontal="center" vertical="center"/>
    </xf>
    <xf numFmtId="0" fontId="13" fillId="0" borderId="37" xfId="7" applyFont="1" applyBorder="1" applyAlignment="1">
      <alignment horizontal="center" vertical="center"/>
    </xf>
    <xf numFmtId="181" fontId="13" fillId="0" borderId="35" xfId="7" applyNumberFormat="1" applyFont="1" applyBorder="1" applyAlignment="1">
      <alignment horizontal="center" vertical="center"/>
    </xf>
    <xf numFmtId="181" fontId="13" fillId="0" borderId="36" xfId="7" applyNumberFormat="1" applyFont="1" applyBorder="1" applyAlignment="1">
      <alignment horizontal="center" vertical="center"/>
    </xf>
    <xf numFmtId="181" fontId="13" fillId="0" borderId="37" xfId="7" applyNumberFormat="1" applyFont="1" applyBorder="1" applyAlignment="1">
      <alignment horizontal="center" vertical="center"/>
    </xf>
    <xf numFmtId="185" fontId="13" fillId="9" borderId="35" xfId="7" applyNumberFormat="1" applyFont="1" applyFill="1" applyBorder="1" applyAlignment="1">
      <alignment horizontal="center" vertical="center"/>
    </xf>
    <xf numFmtId="185" fontId="13" fillId="9" borderId="36" xfId="7" applyNumberFormat="1" applyFont="1" applyFill="1" applyBorder="1" applyAlignment="1">
      <alignment horizontal="center" vertical="center"/>
    </xf>
    <xf numFmtId="185" fontId="13" fillId="9" borderId="37" xfId="7" applyNumberFormat="1" applyFont="1" applyFill="1" applyBorder="1" applyAlignment="1">
      <alignment horizontal="center" vertical="center"/>
    </xf>
    <xf numFmtId="0" fontId="13" fillId="8" borderId="35" xfId="7" applyFont="1" applyFill="1" applyBorder="1" applyAlignment="1" applyProtection="1">
      <alignment horizontal="center" vertical="center"/>
      <protection locked="0"/>
    </xf>
    <xf numFmtId="0" fontId="13" fillId="8" borderId="37" xfId="7" applyFont="1" applyFill="1" applyBorder="1" applyAlignment="1" applyProtection="1">
      <alignment horizontal="center" vertical="center"/>
      <protection locked="0"/>
    </xf>
    <xf numFmtId="183" fontId="13" fillId="0" borderId="35" xfId="7" applyNumberFormat="1" applyFont="1" applyBorder="1" applyAlignment="1">
      <alignment horizontal="center" vertical="center"/>
    </xf>
    <xf numFmtId="183" fontId="13" fillId="0" borderId="36" xfId="7" applyNumberFormat="1" applyFont="1" applyBorder="1" applyAlignment="1">
      <alignment horizontal="center" vertical="center"/>
    </xf>
    <xf numFmtId="183" fontId="13" fillId="0" borderId="37" xfId="7" applyNumberFormat="1" applyFont="1" applyBorder="1" applyAlignment="1">
      <alignment horizontal="center" vertical="center"/>
    </xf>
    <xf numFmtId="184" fontId="13" fillId="9" borderId="0" xfId="7" applyNumberFormat="1" applyFont="1" applyFill="1" applyAlignment="1">
      <alignment horizontal="center" vertical="center"/>
    </xf>
    <xf numFmtId="0" fontId="13" fillId="9" borderId="0" xfId="7" applyFont="1" applyFill="1" applyAlignment="1">
      <alignment horizontal="center" vertical="center"/>
    </xf>
    <xf numFmtId="0" fontId="13" fillId="9" borderId="0" xfId="7" applyFont="1" applyFill="1" applyAlignment="1">
      <alignment horizontal="right" vertical="center"/>
    </xf>
    <xf numFmtId="183" fontId="13" fillId="0" borderId="35" xfId="7" applyNumberFormat="1" applyFont="1" applyBorder="1" applyAlignment="1">
      <alignment horizontal="right" vertical="center"/>
    </xf>
    <xf numFmtId="183" fontId="13" fillId="0" borderId="37" xfId="7" applyNumberFormat="1" applyFont="1" applyBorder="1" applyAlignment="1">
      <alignment horizontal="right" vertical="center"/>
    </xf>
    <xf numFmtId="183" fontId="13" fillId="8" borderId="35" xfId="7" applyNumberFormat="1" applyFont="1" applyFill="1" applyBorder="1" applyAlignment="1" applyProtection="1">
      <alignment horizontal="right" vertical="center"/>
      <protection locked="0"/>
    </xf>
    <xf numFmtId="183" fontId="13" fillId="8" borderId="37" xfId="7" applyNumberFormat="1" applyFont="1" applyFill="1" applyBorder="1" applyAlignment="1" applyProtection="1">
      <alignment horizontal="right" vertical="center"/>
      <protection locked="0"/>
    </xf>
    <xf numFmtId="0" fontId="13" fillId="0" borderId="0" xfId="7" applyFont="1" applyAlignment="1">
      <alignment horizontal="center" vertical="center"/>
    </xf>
    <xf numFmtId="0" fontId="14" fillId="0" borderId="0" xfId="7" applyFont="1" applyAlignment="1">
      <alignment horizontal="center" vertical="center" wrapText="1"/>
    </xf>
    <xf numFmtId="0" fontId="10" fillId="8" borderId="40" xfId="7" applyFont="1" applyFill="1" applyBorder="1" applyAlignment="1" applyProtection="1">
      <alignment horizontal="left" vertical="center" wrapText="1"/>
      <protection locked="0"/>
    </xf>
    <xf numFmtId="0" fontId="10" fillId="8" borderId="36" xfId="7" applyFont="1" applyFill="1" applyBorder="1" applyAlignment="1" applyProtection="1">
      <alignment horizontal="left" vertical="center" wrapText="1"/>
      <protection locked="0"/>
    </xf>
    <xf numFmtId="0" fontId="10" fillId="8" borderId="57" xfId="7" applyFont="1" applyFill="1" applyBorder="1" applyAlignment="1" applyProtection="1">
      <alignment horizontal="left" vertical="center" wrapText="1"/>
      <protection locked="0"/>
    </xf>
    <xf numFmtId="0" fontId="14" fillId="7" borderId="44" xfId="7" applyFont="1" applyFill="1" applyBorder="1" applyAlignment="1" applyProtection="1">
      <alignment horizontal="center" vertical="center" wrapText="1"/>
      <protection locked="0"/>
    </xf>
    <xf numFmtId="0" fontId="14" fillId="7" borderId="88" xfId="7" applyFont="1" applyFill="1" applyBorder="1" applyAlignment="1" applyProtection="1">
      <alignment horizontal="center" vertical="center" wrapText="1"/>
      <protection locked="0"/>
    </xf>
    <xf numFmtId="0" fontId="10" fillId="7" borderId="50" xfId="7" applyFont="1" applyFill="1" applyBorder="1" applyAlignment="1" applyProtection="1">
      <alignment horizontal="center" vertical="center" wrapText="1"/>
      <protection locked="0"/>
    </xf>
    <xf numFmtId="0" fontId="10" fillId="7" borderId="88" xfId="7" applyFont="1" applyFill="1" applyBorder="1" applyAlignment="1" applyProtection="1">
      <alignment horizontal="center" vertical="center" wrapText="1"/>
      <protection locked="0"/>
    </xf>
    <xf numFmtId="0" fontId="10" fillId="7" borderId="50" xfId="7" applyFont="1" applyFill="1" applyBorder="1" applyAlignment="1" applyProtection="1">
      <alignment horizontal="center" vertical="center" shrinkToFit="1"/>
      <protection locked="0"/>
    </xf>
    <xf numFmtId="0" fontId="10" fillId="7" borderId="51" xfId="7" applyFont="1" applyFill="1" applyBorder="1" applyAlignment="1" applyProtection="1">
      <alignment horizontal="center" vertical="center" shrinkToFit="1"/>
      <protection locked="0"/>
    </xf>
    <xf numFmtId="0" fontId="10" fillId="7" borderId="88" xfId="7" applyFont="1" applyFill="1" applyBorder="1" applyAlignment="1" applyProtection="1">
      <alignment horizontal="center" vertical="center" shrinkToFit="1"/>
      <protection locked="0"/>
    </xf>
    <xf numFmtId="0" fontId="10" fillId="8" borderId="50" xfId="7" applyFont="1" applyFill="1" applyBorder="1" applyAlignment="1" applyProtection="1">
      <alignment horizontal="center" vertical="center" wrapText="1"/>
      <protection locked="0"/>
    </xf>
    <xf numFmtId="0" fontId="10" fillId="8" borderId="51" xfId="7" applyFont="1" applyFill="1" applyBorder="1" applyAlignment="1" applyProtection="1">
      <alignment horizontal="center" vertical="center" wrapText="1"/>
      <protection locked="0"/>
    </xf>
    <xf numFmtId="0" fontId="10" fillId="8" borderId="58" xfId="7" applyFont="1" applyFill="1" applyBorder="1" applyAlignment="1" applyProtection="1">
      <alignment horizontal="center" vertical="center" wrapText="1"/>
      <protection locked="0"/>
    </xf>
    <xf numFmtId="182" fontId="11" fillId="9" borderId="44" xfId="7" applyNumberFormat="1" applyFont="1" applyFill="1" applyBorder="1" applyAlignment="1">
      <alignment horizontal="center" vertical="center" wrapText="1"/>
    </xf>
    <xf numFmtId="182" fontId="11" fillId="9" borderId="58" xfId="7" applyNumberFormat="1" applyFont="1" applyFill="1" applyBorder="1" applyAlignment="1">
      <alignment horizontal="center" vertical="center" wrapText="1"/>
    </xf>
    <xf numFmtId="0" fontId="10" fillId="8" borderId="44" xfId="7" applyFont="1" applyFill="1" applyBorder="1" applyAlignment="1" applyProtection="1">
      <alignment horizontal="left" vertical="center" wrapText="1"/>
      <protection locked="0"/>
    </xf>
    <xf numFmtId="0" fontId="10" fillId="8" borderId="51" xfId="7" applyFont="1" applyFill="1" applyBorder="1" applyAlignment="1" applyProtection="1">
      <alignment horizontal="left" vertical="center" wrapText="1"/>
      <protection locked="0"/>
    </xf>
    <xf numFmtId="0" fontId="10" fillId="8" borderId="58" xfId="7" applyFont="1" applyFill="1" applyBorder="1" applyAlignment="1" applyProtection="1">
      <alignment horizontal="left" vertical="center" wrapText="1"/>
      <protection locked="0"/>
    </xf>
    <xf numFmtId="0" fontId="14" fillId="7" borderId="40" xfId="7" applyFont="1" applyFill="1" applyBorder="1" applyAlignment="1" applyProtection="1">
      <alignment horizontal="center" vertical="center" wrapText="1"/>
      <protection locked="0"/>
    </xf>
    <xf numFmtId="0" fontId="14" fillId="7" borderId="37" xfId="7" applyFont="1" applyFill="1" applyBorder="1" applyAlignment="1" applyProtection="1">
      <alignment horizontal="center" vertical="center" wrapText="1"/>
      <protection locked="0"/>
    </xf>
    <xf numFmtId="0" fontId="10" fillId="7" borderId="35" xfId="7" applyFont="1" applyFill="1" applyBorder="1" applyAlignment="1" applyProtection="1">
      <alignment horizontal="center" vertical="center" wrapText="1"/>
      <protection locked="0"/>
    </xf>
    <xf numFmtId="0" fontId="10" fillId="7" borderId="37" xfId="7" applyFont="1" applyFill="1" applyBorder="1" applyAlignment="1" applyProtection="1">
      <alignment horizontal="center" vertical="center" wrapText="1"/>
      <protection locked="0"/>
    </xf>
    <xf numFmtId="0" fontId="10" fillId="7" borderId="35" xfId="7" applyFont="1" applyFill="1" applyBorder="1" applyAlignment="1" applyProtection="1">
      <alignment horizontal="center" vertical="center" shrinkToFit="1"/>
      <protection locked="0"/>
    </xf>
    <xf numFmtId="0" fontId="10" fillId="7" borderId="36" xfId="7" applyFont="1" applyFill="1" applyBorder="1" applyAlignment="1" applyProtection="1">
      <alignment horizontal="center" vertical="center" shrinkToFit="1"/>
      <protection locked="0"/>
    </xf>
    <xf numFmtId="0" fontId="10" fillId="7" borderId="37" xfId="7" applyFont="1" applyFill="1" applyBorder="1" applyAlignment="1" applyProtection="1">
      <alignment horizontal="center" vertical="center" shrinkToFit="1"/>
      <protection locked="0"/>
    </xf>
    <xf numFmtId="0" fontId="10" fillId="8" borderId="35" xfId="7" applyFont="1" applyFill="1" applyBorder="1" applyAlignment="1" applyProtection="1">
      <alignment horizontal="center" vertical="center" wrapText="1"/>
      <protection locked="0"/>
    </xf>
    <xf numFmtId="0" fontId="10" fillId="8" borderId="36" xfId="7" applyFont="1" applyFill="1" applyBorder="1" applyAlignment="1" applyProtection="1">
      <alignment horizontal="center" vertical="center" wrapText="1"/>
      <protection locked="0"/>
    </xf>
    <xf numFmtId="0" fontId="10" fillId="8" borderId="57" xfId="7" applyFont="1" applyFill="1" applyBorder="1" applyAlignment="1" applyProtection="1">
      <alignment horizontal="center" vertical="center" wrapText="1"/>
      <protection locked="0"/>
    </xf>
    <xf numFmtId="182" fontId="11" fillId="9" borderId="40" xfId="7" applyNumberFormat="1" applyFont="1" applyFill="1" applyBorder="1" applyAlignment="1">
      <alignment horizontal="center" vertical="center" wrapText="1"/>
    </xf>
    <xf numFmtId="182" fontId="11" fillId="9" borderId="57" xfId="7" applyNumberFormat="1" applyFont="1" applyFill="1" applyBorder="1" applyAlignment="1">
      <alignment horizontal="center" vertical="center" wrapText="1"/>
    </xf>
    <xf numFmtId="0" fontId="10" fillId="8" borderId="59" xfId="7" applyFont="1" applyFill="1" applyBorder="1" applyAlignment="1" applyProtection="1">
      <alignment horizontal="left" vertical="center" wrapText="1"/>
      <protection locked="0"/>
    </xf>
    <xf numFmtId="0" fontId="10" fillId="8" borderId="81" xfId="7" applyFont="1" applyFill="1" applyBorder="1" applyAlignment="1" applyProtection="1">
      <alignment horizontal="left" vertical="center" wrapText="1"/>
      <protection locked="0"/>
    </xf>
    <xf numFmtId="0" fontId="10" fillId="8" borderId="60" xfId="7" applyFont="1" applyFill="1" applyBorder="1" applyAlignment="1" applyProtection="1">
      <alignment horizontal="left" vertical="center" wrapText="1"/>
      <protection locked="0"/>
    </xf>
    <xf numFmtId="0" fontId="14" fillId="7" borderId="59" xfId="7" applyFont="1" applyFill="1" applyBorder="1" applyAlignment="1" applyProtection="1">
      <alignment horizontal="center" vertical="center" wrapText="1"/>
      <protection locked="0"/>
    </xf>
    <xf numFmtId="0" fontId="14" fillId="7" borderId="77" xfId="7" applyFont="1" applyFill="1" applyBorder="1" applyAlignment="1" applyProtection="1">
      <alignment horizontal="center" vertical="center" wrapText="1"/>
      <protection locked="0"/>
    </xf>
    <xf numFmtId="0" fontId="10" fillId="7" borderId="73" xfId="7" applyFont="1" applyFill="1" applyBorder="1" applyAlignment="1" applyProtection="1">
      <alignment horizontal="center" vertical="center" wrapText="1"/>
      <protection locked="0"/>
    </xf>
    <xf numFmtId="0" fontId="10" fillId="7" borderId="77" xfId="7" applyFont="1" applyFill="1" applyBorder="1" applyAlignment="1" applyProtection="1">
      <alignment horizontal="center" vertical="center" wrapText="1"/>
      <protection locked="0"/>
    </xf>
    <xf numFmtId="0" fontId="10" fillId="7" borderId="73" xfId="7" applyFont="1" applyFill="1" applyBorder="1" applyAlignment="1" applyProtection="1">
      <alignment horizontal="center" vertical="center" shrinkToFit="1"/>
      <protection locked="0"/>
    </xf>
    <xf numFmtId="0" fontId="10" fillId="7" borderId="81" xfId="7" applyFont="1" applyFill="1" applyBorder="1" applyAlignment="1" applyProtection="1">
      <alignment horizontal="center" vertical="center" shrinkToFit="1"/>
      <protection locked="0"/>
    </xf>
    <xf numFmtId="0" fontId="10" fillId="7" borderId="77" xfId="7" applyFont="1" applyFill="1" applyBorder="1" applyAlignment="1" applyProtection="1">
      <alignment horizontal="center" vertical="center" shrinkToFit="1"/>
      <protection locked="0"/>
    </xf>
    <xf numFmtId="0" fontId="10" fillId="8" borderId="73" xfId="7" applyFont="1" applyFill="1" applyBorder="1" applyAlignment="1" applyProtection="1">
      <alignment horizontal="center" vertical="center" wrapText="1"/>
      <protection locked="0"/>
    </xf>
    <xf numFmtId="0" fontId="10" fillId="8" borderId="81" xfId="7" applyFont="1" applyFill="1" applyBorder="1" applyAlignment="1" applyProtection="1">
      <alignment horizontal="center" vertical="center" wrapText="1"/>
      <protection locked="0"/>
    </xf>
    <xf numFmtId="0" fontId="10" fillId="8" borderId="60" xfId="7" applyFont="1" applyFill="1" applyBorder="1" applyAlignment="1" applyProtection="1">
      <alignment horizontal="center" vertical="center" wrapText="1"/>
      <protection locked="0"/>
    </xf>
    <xf numFmtId="182" fontId="11" fillId="9" borderId="59" xfId="7" applyNumberFormat="1" applyFont="1" applyFill="1" applyBorder="1" applyAlignment="1">
      <alignment horizontal="center" vertical="center" wrapText="1"/>
    </xf>
    <xf numFmtId="182" fontId="11" fillId="9" borderId="60" xfId="7" applyNumberFormat="1" applyFont="1" applyFill="1" applyBorder="1" applyAlignment="1">
      <alignment horizontal="center" vertical="center" wrapText="1"/>
    </xf>
    <xf numFmtId="0" fontId="10" fillId="8" borderId="35" xfId="7" applyFont="1" applyFill="1" applyBorder="1" applyAlignment="1" applyProtection="1">
      <alignment horizontal="center" vertical="center"/>
      <protection locked="0"/>
    </xf>
    <xf numFmtId="0" fontId="10" fillId="8" borderId="37" xfId="7" applyFont="1" applyFill="1" applyBorder="1" applyAlignment="1" applyProtection="1">
      <alignment horizontal="center" vertical="center"/>
      <protection locked="0"/>
    </xf>
    <xf numFmtId="0" fontId="10" fillId="9" borderId="35" xfId="7" applyFont="1" applyFill="1" applyBorder="1" applyAlignment="1">
      <alignment horizontal="center" vertical="center"/>
    </xf>
    <xf numFmtId="0" fontId="10" fillId="9" borderId="37" xfId="7" applyFont="1" applyFill="1" applyBorder="1" applyAlignment="1">
      <alignment horizontal="center" vertical="center"/>
    </xf>
    <xf numFmtId="0" fontId="10" fillId="0" borderId="85" xfId="7" applyFont="1" applyBorder="1" applyAlignment="1">
      <alignment horizontal="center" vertical="center"/>
    </xf>
    <xf numFmtId="0" fontId="10" fillId="0" borderId="83" xfId="7" applyFont="1" applyBorder="1" applyAlignment="1">
      <alignment horizontal="center" vertical="center"/>
    </xf>
    <xf numFmtId="0" fontId="10" fillId="0" borderId="84" xfId="7" applyFont="1" applyBorder="1" applyAlignment="1">
      <alignment horizontal="center" vertical="center"/>
    </xf>
    <xf numFmtId="0" fontId="10" fillId="0" borderId="10" xfId="7" applyFont="1" applyBorder="1" applyAlignment="1">
      <alignment horizontal="center" vertical="center" wrapText="1"/>
    </xf>
    <xf numFmtId="0" fontId="10" fillId="0" borderId="90" xfId="7" applyFont="1" applyBorder="1" applyAlignment="1">
      <alignment horizontal="center" vertical="center" wrapText="1"/>
    </xf>
    <xf numFmtId="0" fontId="10" fillId="0" borderId="0" xfId="7" applyFont="1" applyAlignment="1">
      <alignment horizontal="center" vertical="center" wrapText="1"/>
    </xf>
    <xf numFmtId="0" fontId="10" fillId="0" borderId="46" xfId="7" applyFont="1" applyBorder="1" applyAlignment="1">
      <alignment horizontal="center" vertical="center" wrapText="1"/>
    </xf>
    <xf numFmtId="0" fontId="10" fillId="0" borderId="6" xfId="7" applyFont="1" applyBorder="1" applyAlignment="1">
      <alignment horizontal="center" vertical="center" wrapText="1"/>
    </xf>
    <xf numFmtId="0" fontId="10" fillId="0" borderId="82" xfId="7" applyFont="1" applyBorder="1" applyAlignment="1">
      <alignment horizontal="center" vertical="center" wrapText="1"/>
    </xf>
    <xf numFmtId="0" fontId="10" fillId="0" borderId="71" xfId="7" applyFont="1" applyBorder="1" applyAlignment="1">
      <alignment horizontal="center" vertical="center" wrapText="1"/>
    </xf>
    <xf numFmtId="0" fontId="10" fillId="0" borderId="27" xfId="7" applyFont="1" applyBorder="1" applyAlignment="1">
      <alignment horizontal="center" vertical="center" wrapText="1"/>
    </xf>
    <xf numFmtId="0" fontId="10" fillId="0" borderId="52" xfId="7" applyFont="1" applyBorder="1" applyAlignment="1">
      <alignment horizontal="center" vertical="center" wrapText="1"/>
    </xf>
    <xf numFmtId="0" fontId="10" fillId="0" borderId="2" xfId="7" applyFont="1" applyBorder="1" applyAlignment="1">
      <alignment horizontal="center" vertical="center" wrapText="1"/>
    </xf>
    <xf numFmtId="0" fontId="10" fillId="0" borderId="3" xfId="7" applyFont="1" applyBorder="1" applyAlignment="1">
      <alignment horizontal="center" vertical="center" wrapText="1"/>
    </xf>
    <xf numFmtId="0" fontId="10" fillId="0" borderId="4" xfId="7" applyFont="1" applyBorder="1" applyAlignment="1">
      <alignment horizontal="center" vertical="center" wrapText="1"/>
    </xf>
    <xf numFmtId="0" fontId="10" fillId="0" borderId="9" xfId="7" quotePrefix="1" applyFont="1" applyBorder="1" applyAlignment="1">
      <alignment horizontal="center" vertical="center"/>
    </xf>
    <xf numFmtId="0" fontId="10" fillId="0" borderId="10" xfId="7" applyFont="1" applyBorder="1" applyAlignment="1">
      <alignment horizontal="center" vertical="center"/>
    </xf>
    <xf numFmtId="0" fontId="14" fillId="0" borderId="7" xfId="7" applyFont="1" applyBorder="1" applyAlignment="1">
      <alignment horizontal="center" vertical="center" wrapText="1"/>
    </xf>
    <xf numFmtId="0" fontId="14" fillId="0" borderId="38" xfId="7" applyFont="1" applyBorder="1" applyAlignment="1">
      <alignment horizontal="center" vertical="center" wrapText="1"/>
    </xf>
    <xf numFmtId="0" fontId="14" fillId="0" borderId="5" xfId="7" applyFont="1" applyBorder="1" applyAlignment="1">
      <alignment horizontal="center" vertical="center" wrapText="1"/>
    </xf>
    <xf numFmtId="0" fontId="14" fillId="0" borderId="39" xfId="7" applyFont="1" applyBorder="1" applyAlignment="1">
      <alignment horizontal="center" vertical="center" wrapText="1"/>
    </xf>
    <xf numFmtId="0" fontId="14" fillId="0" borderId="47" xfId="7" applyFont="1" applyBorder="1" applyAlignment="1">
      <alignment horizontal="center" vertical="center" wrapText="1"/>
    </xf>
    <xf numFmtId="0" fontId="14" fillId="0" borderId="64" xfId="7" applyFont="1" applyBorder="1" applyAlignment="1">
      <alignment horizontal="center" vertical="center" wrapText="1"/>
    </xf>
    <xf numFmtId="0" fontId="14" fillId="0" borderId="41" xfId="7" applyFont="1" applyBorder="1" applyAlignment="1">
      <alignment horizontal="center" vertical="center" wrapText="1"/>
    </xf>
    <xf numFmtId="0" fontId="14" fillId="0" borderId="43" xfId="7" applyFont="1" applyBorder="1" applyAlignment="1">
      <alignment horizontal="center" vertical="center" wrapText="1"/>
    </xf>
    <xf numFmtId="0" fontId="10" fillId="0" borderId="91" xfId="7" applyFont="1" applyBorder="1" applyAlignment="1">
      <alignment horizontal="center" vertical="center" wrapText="1"/>
    </xf>
    <xf numFmtId="0" fontId="10" fillId="0" borderId="85" xfId="7" applyFont="1" applyBorder="1" applyAlignment="1">
      <alignment horizontal="center" vertical="center" wrapText="1"/>
    </xf>
    <xf numFmtId="0" fontId="10" fillId="0" borderId="40" xfId="7" applyFont="1" applyBorder="1" applyAlignment="1">
      <alignment horizontal="center" vertical="center"/>
    </xf>
    <xf numFmtId="0" fontId="10" fillId="0" borderId="36" xfId="7" applyFont="1" applyBorder="1" applyAlignment="1">
      <alignment horizontal="center" vertical="center"/>
    </xf>
    <xf numFmtId="0" fontId="10" fillId="0" borderId="57" xfId="7" applyFont="1" applyBorder="1" applyAlignment="1">
      <alignment horizontal="center" vertical="center"/>
    </xf>
    <xf numFmtId="0" fontId="11" fillId="7" borderId="0" xfId="7" applyFont="1" applyFill="1" applyAlignment="1" applyProtection="1">
      <alignment horizontal="center" vertical="center"/>
      <protection locked="0"/>
    </xf>
    <xf numFmtId="0" fontId="11" fillId="8" borderId="0" xfId="7" applyFont="1" applyFill="1" applyAlignment="1" applyProtection="1">
      <alignment horizontal="center" vertical="center"/>
      <protection locked="0"/>
    </xf>
    <xf numFmtId="0" fontId="11" fillId="0" borderId="0" xfId="7" applyFont="1" applyAlignment="1">
      <alignment horizontal="center" vertical="center"/>
    </xf>
    <xf numFmtId="0" fontId="10" fillId="7" borderId="23" xfId="7" applyFont="1" applyFill="1" applyBorder="1" applyAlignment="1" applyProtection="1">
      <alignment horizontal="center" vertical="center"/>
      <protection locked="0"/>
    </xf>
    <xf numFmtId="0" fontId="10" fillId="8" borderId="48" xfId="7" applyFont="1" applyFill="1" applyBorder="1" applyAlignment="1" applyProtection="1">
      <alignment horizontal="center" vertical="center"/>
      <protection locked="0"/>
    </xf>
    <xf numFmtId="0" fontId="10" fillId="8" borderId="45" xfId="7" applyFont="1" applyFill="1" applyBorder="1" applyAlignment="1" applyProtection="1">
      <alignment horizontal="center" vertical="center"/>
      <protection locked="0"/>
    </xf>
    <xf numFmtId="0" fontId="14" fillId="9" borderId="0" xfId="5" applyFont="1" applyFill="1" applyAlignment="1">
      <alignment horizontal="left" vertical="center"/>
    </xf>
    <xf numFmtId="0" fontId="37" fillId="0" borderId="27" xfId="4" applyFont="1" applyBorder="1" applyAlignment="1">
      <alignment horizontal="left" vertical="center" wrapText="1"/>
    </xf>
    <xf numFmtId="0" fontId="37" fillId="0" borderId="0" xfId="4" applyFont="1" applyAlignment="1">
      <alignment horizontal="left" vertical="center" wrapText="1"/>
    </xf>
    <xf numFmtId="0" fontId="37" fillId="0" borderId="46" xfId="4" applyFont="1" applyBorder="1" applyAlignment="1">
      <alignment horizontal="left" vertical="center" wrapText="1"/>
    </xf>
    <xf numFmtId="0" fontId="8" fillId="0" borderId="48" xfId="4" applyBorder="1" applyAlignment="1">
      <alignment horizontal="left" vertical="center" wrapText="1"/>
    </xf>
    <xf numFmtId="0" fontId="8" fillId="0" borderId="49" xfId="4" applyBorder="1" applyAlignment="1">
      <alignment horizontal="left" vertical="center" wrapText="1"/>
    </xf>
    <xf numFmtId="0" fontId="8" fillId="0" borderId="45" xfId="4" applyBorder="1" applyAlignment="1">
      <alignment horizontal="left" vertical="center" wrapText="1"/>
    </xf>
    <xf numFmtId="0" fontId="37" fillId="0" borderId="48" xfId="4" applyFont="1" applyBorder="1" applyAlignment="1">
      <alignment horizontal="center" vertical="center"/>
    </xf>
    <xf numFmtId="0" fontId="37" fillId="0" borderId="49" xfId="4" applyFont="1" applyBorder="1" applyAlignment="1">
      <alignment horizontal="center" vertical="center"/>
    </xf>
    <xf numFmtId="0" fontId="37" fillId="0" borderId="45" xfId="4" applyFont="1" applyBorder="1" applyAlignment="1">
      <alignment horizontal="center" vertical="center"/>
    </xf>
    <xf numFmtId="0" fontId="8" fillId="0" borderId="0" xfId="4" applyAlignment="1">
      <alignment horizontal="left" vertical="center" wrapText="1"/>
    </xf>
    <xf numFmtId="0" fontId="8" fillId="0" borderId="20" xfId="4" applyBorder="1" applyAlignment="1">
      <alignment horizontal="left" vertical="center"/>
    </xf>
    <xf numFmtId="0" fontId="8" fillId="0" borderId="21" xfId="4" applyBorder="1" applyAlignment="1">
      <alignment horizontal="left" vertical="center"/>
    </xf>
    <xf numFmtId="0" fontId="8" fillId="0" borderId="22" xfId="4" applyBorder="1" applyAlignment="1">
      <alignment horizontal="left" vertical="center"/>
    </xf>
    <xf numFmtId="0" fontId="37" fillId="0" borderId="27" xfId="4" applyFont="1" applyBorder="1" applyAlignment="1">
      <alignment vertical="center" wrapText="1"/>
    </xf>
    <xf numFmtId="0" fontId="37" fillId="0" borderId="0" xfId="4" applyFont="1" applyAlignment="1">
      <alignment vertical="center" wrapText="1"/>
    </xf>
    <xf numFmtId="0" fontId="37" fillId="0" borderId="46" xfId="4" applyFont="1" applyBorder="1" applyAlignment="1">
      <alignment vertical="center" wrapText="1"/>
    </xf>
    <xf numFmtId="0" fontId="37" fillId="0" borderId="48" xfId="4" applyFont="1" applyBorder="1" applyAlignment="1">
      <alignment vertical="center" wrapText="1"/>
    </xf>
    <xf numFmtId="0" fontId="37" fillId="0" borderId="49" xfId="4" applyFont="1" applyBorder="1" applyAlignment="1">
      <alignment vertical="center" wrapText="1"/>
    </xf>
    <xf numFmtId="0" fontId="37" fillId="0" borderId="45" xfId="4" applyFont="1" applyBorder="1" applyAlignment="1">
      <alignment vertical="center" wrapText="1"/>
    </xf>
    <xf numFmtId="0" fontId="37" fillId="0" borderId="27" xfId="4" applyFont="1" applyBorder="1" applyAlignment="1">
      <alignment horizontal="center" vertical="center"/>
    </xf>
    <xf numFmtId="0" fontId="37" fillId="0" borderId="0" xfId="4" applyFont="1" applyAlignment="1">
      <alignment horizontal="center" vertical="center"/>
    </xf>
    <xf numFmtId="0" fontId="37" fillId="0" borderId="46" xfId="4" applyFont="1" applyBorder="1" applyAlignment="1">
      <alignment horizontal="center" vertical="center"/>
    </xf>
    <xf numFmtId="0" fontId="8" fillId="0" borderId="49" xfId="4" applyBorder="1" applyAlignment="1">
      <alignment horizontal="right" vertical="center"/>
    </xf>
    <xf numFmtId="0" fontId="8" fillId="0" borderId="45" xfId="4" applyBorder="1" applyAlignment="1">
      <alignment horizontal="right" vertical="center"/>
    </xf>
    <xf numFmtId="0" fontId="37" fillId="0" borderId="20" xfId="4" applyFont="1" applyBorder="1" applyAlignment="1">
      <alignment vertical="center" wrapText="1"/>
    </xf>
    <xf numFmtId="0" fontId="37" fillId="0" borderId="21" xfId="4" applyFont="1" applyBorder="1" applyAlignment="1">
      <alignment vertical="center" wrapText="1"/>
    </xf>
    <xf numFmtId="0" fontId="37" fillId="0" borderId="22" xfId="4" applyFont="1" applyBorder="1" applyAlignment="1">
      <alignment vertical="center" wrapText="1"/>
    </xf>
    <xf numFmtId="0" fontId="8" fillId="0" borderId="27" xfId="4" applyBorder="1" applyAlignment="1">
      <alignment horizontal="left" vertical="center"/>
    </xf>
    <xf numFmtId="0" fontId="8" fillId="0" borderId="0" xfId="4" applyAlignment="1">
      <alignment horizontal="left" vertical="center"/>
    </xf>
    <xf numFmtId="0" fontId="8" fillId="0" borderId="46" xfId="4" applyBorder="1" applyAlignment="1">
      <alignment horizontal="left" vertical="center"/>
    </xf>
    <xf numFmtId="0" fontId="41" fillId="0" borderId="27" xfId="4" applyFont="1" applyBorder="1" applyAlignment="1">
      <alignment horizontal="left" vertical="center" wrapText="1"/>
    </xf>
    <xf numFmtId="0" fontId="41" fillId="0" borderId="0" xfId="4" applyFont="1" applyAlignment="1">
      <alignment horizontal="left" vertical="center" wrapText="1"/>
    </xf>
    <xf numFmtId="0" fontId="41" fillId="0" borderId="46" xfId="4" applyFont="1" applyBorder="1" applyAlignment="1">
      <alignment horizontal="left" vertical="center" wrapText="1"/>
    </xf>
    <xf numFmtId="0" fontId="41" fillId="0" borderId="48" xfId="4" applyFont="1" applyBorder="1" applyAlignment="1">
      <alignment horizontal="left" vertical="center" wrapText="1"/>
    </xf>
    <xf numFmtId="0" fontId="41" fillId="0" borderId="49" xfId="4" applyFont="1" applyBorder="1" applyAlignment="1">
      <alignment horizontal="left" vertical="center" wrapText="1"/>
    </xf>
    <xf numFmtId="0" fontId="41" fillId="0" borderId="45" xfId="4" applyFont="1" applyBorder="1" applyAlignment="1">
      <alignment horizontal="left" vertical="center" wrapText="1"/>
    </xf>
    <xf numFmtId="0" fontId="8" fillId="0" borderId="27" xfId="4" applyBorder="1" applyAlignment="1">
      <alignment horizontal="left" vertical="center" wrapText="1"/>
    </xf>
    <xf numFmtId="0" fontId="8" fillId="0" borderId="46" xfId="4" applyBorder="1" applyAlignment="1">
      <alignment horizontal="left" vertical="center" wrapText="1"/>
    </xf>
    <xf numFmtId="0" fontId="8" fillId="0" borderId="48" xfId="4" applyBorder="1" applyAlignment="1">
      <alignment horizontal="left" vertical="center"/>
    </xf>
    <xf numFmtId="0" fontId="8" fillId="0" borderId="49" xfId="4" applyBorder="1" applyAlignment="1">
      <alignment horizontal="left" vertical="center"/>
    </xf>
    <xf numFmtId="0" fontId="8" fillId="0" borderId="45" xfId="4" applyBorder="1" applyAlignment="1">
      <alignment horizontal="left" vertical="center"/>
    </xf>
    <xf numFmtId="189" fontId="38" fillId="0" borderId="49" xfId="4" applyNumberFormat="1" applyFont="1" applyBorder="1" applyAlignment="1">
      <alignment horizontal="center" vertical="center" shrinkToFit="1"/>
    </xf>
    <xf numFmtId="189" fontId="38" fillId="0" borderId="45" xfId="4" applyNumberFormat="1" applyFont="1" applyBorder="1" applyAlignment="1">
      <alignment horizontal="center" vertical="center" shrinkToFit="1"/>
    </xf>
    <xf numFmtId="0" fontId="8" fillId="0" borderId="20" xfId="4" applyBorder="1" applyAlignment="1">
      <alignment horizontal="left" vertical="center" wrapText="1"/>
    </xf>
    <xf numFmtId="0" fontId="41" fillId="0" borderId="0" xfId="4" applyFont="1" applyAlignment="1">
      <alignment horizontal="left" vertical="center"/>
    </xf>
    <xf numFmtId="0" fontId="41" fillId="0" borderId="46" xfId="4" applyFont="1" applyBorder="1" applyAlignment="1">
      <alignment horizontal="left" vertical="center"/>
    </xf>
    <xf numFmtId="0" fontId="33" fillId="0" borderId="20" xfId="4" applyFont="1" applyBorder="1" applyAlignment="1">
      <alignment horizontal="center" vertical="center"/>
    </xf>
    <xf numFmtId="0" fontId="33" fillId="0" borderId="21" xfId="4" applyFont="1" applyBorder="1" applyAlignment="1">
      <alignment horizontal="center" vertical="center"/>
    </xf>
    <xf numFmtId="0" fontId="33" fillId="0" borderId="22" xfId="4" applyFont="1" applyBorder="1" applyAlignment="1">
      <alignment horizontal="center" vertical="center"/>
    </xf>
    <xf numFmtId="0" fontId="33" fillId="0" borderId="27" xfId="4" applyFont="1" applyBorder="1" applyAlignment="1">
      <alignment horizontal="center" vertical="center"/>
    </xf>
    <xf numFmtId="0" fontId="33" fillId="0" borderId="0" xfId="4" applyFont="1" applyAlignment="1">
      <alignment horizontal="center" vertical="center"/>
    </xf>
    <xf numFmtId="0" fontId="33" fillId="0" borderId="46" xfId="4" applyFont="1" applyBorder="1" applyAlignment="1">
      <alignment horizontal="center" vertical="center"/>
    </xf>
    <xf numFmtId="189" fontId="42" fillId="0" borderId="49" xfId="4" applyNumberFormat="1" applyFont="1" applyBorder="1" applyAlignment="1">
      <alignment horizontal="center" vertical="center" shrinkToFit="1"/>
    </xf>
    <xf numFmtId="189" fontId="42" fillId="0" borderId="45" xfId="4" applyNumberFormat="1" applyFont="1" applyBorder="1" applyAlignment="1">
      <alignment horizontal="center" vertical="center" shrinkToFit="1"/>
    </xf>
    <xf numFmtId="0" fontId="37" fillId="0" borderId="27" xfId="4" applyFont="1" applyBorder="1" applyAlignment="1">
      <alignment horizontal="left" vertical="center"/>
    </xf>
    <xf numFmtId="0" fontId="37" fillId="0" borderId="0" xfId="4" applyFont="1" applyAlignment="1">
      <alignment horizontal="left" vertical="center"/>
    </xf>
    <xf numFmtId="0" fontId="37" fillId="0" borderId="46" xfId="4" applyFont="1" applyBorder="1" applyAlignment="1">
      <alignment horizontal="left" vertical="center"/>
    </xf>
    <xf numFmtId="0" fontId="39" fillId="0" borderId="27" xfId="4" applyFont="1" applyBorder="1" applyAlignment="1">
      <alignment horizontal="left" vertical="center" wrapText="1" shrinkToFit="1"/>
    </xf>
    <xf numFmtId="0" fontId="39" fillId="0" borderId="0" xfId="4" applyFont="1" applyAlignment="1">
      <alignment horizontal="left" vertical="center" wrapText="1" shrinkToFit="1"/>
    </xf>
    <xf numFmtId="0" fontId="39" fillId="0" borderId="46" xfId="4" applyFont="1" applyBorder="1" applyAlignment="1">
      <alignment horizontal="left" vertical="center" wrapText="1" shrinkToFit="1"/>
    </xf>
    <xf numFmtId="0" fontId="37" fillId="0" borderId="27" xfId="4" applyFont="1" applyBorder="1" applyAlignment="1">
      <alignment horizontal="center" vertical="center" wrapText="1"/>
    </xf>
    <xf numFmtId="0" fontId="37" fillId="0" borderId="0" xfId="4" applyFont="1" applyAlignment="1">
      <alignment horizontal="center" vertical="center" wrapText="1"/>
    </xf>
    <xf numFmtId="0" fontId="37" fillId="0" borderId="46" xfId="4" applyFont="1" applyBorder="1" applyAlignment="1">
      <alignment horizontal="center" vertical="center" wrapText="1"/>
    </xf>
    <xf numFmtId="0" fontId="8" fillId="0" borderId="0" xfId="4" applyAlignment="1">
      <alignment horizontal="center" vertical="center"/>
    </xf>
    <xf numFmtId="0" fontId="8" fillId="0" borderId="46" xfId="4" applyBorder="1" applyAlignment="1">
      <alignment horizontal="center" vertical="center"/>
    </xf>
    <xf numFmtId="0" fontId="8" fillId="0" borderId="35" xfId="4" applyBorder="1" applyAlignment="1">
      <alignment horizontal="center" vertical="center"/>
    </xf>
    <xf numFmtId="0" fontId="8" fillId="0" borderId="57" xfId="4" applyBorder="1" applyAlignment="1">
      <alignment horizontal="center" vertical="center"/>
    </xf>
    <xf numFmtId="0" fontId="8" fillId="0" borderId="21" xfId="4" applyBorder="1" applyAlignment="1">
      <alignment horizontal="left" vertical="center" wrapText="1"/>
    </xf>
    <xf numFmtId="0" fontId="8" fillId="0" borderId="22" xfId="4" applyBorder="1" applyAlignment="1">
      <alignment horizontal="left" vertical="center" wrapText="1"/>
    </xf>
    <xf numFmtId="0" fontId="37" fillId="0" borderId="20" xfId="4" applyFont="1" applyBorder="1" applyAlignment="1">
      <alignment horizontal="left" vertical="center"/>
    </xf>
    <xf numFmtId="0" fontId="37" fillId="0" borderId="21" xfId="4" applyFont="1" applyBorder="1" applyAlignment="1">
      <alignment horizontal="left" vertical="center"/>
    </xf>
    <xf numFmtId="0" fontId="37" fillId="0" borderId="22" xfId="4" applyFont="1" applyBorder="1" applyAlignment="1">
      <alignment horizontal="left" vertical="center"/>
    </xf>
    <xf numFmtId="186" fontId="8" fillId="0" borderId="0" xfId="4" applyNumberFormat="1" applyAlignment="1">
      <alignment horizontal="center" vertical="center" shrinkToFit="1"/>
    </xf>
    <xf numFmtId="186" fontId="8" fillId="0" borderId="46" xfId="4" applyNumberFormat="1" applyBorder="1" applyAlignment="1">
      <alignment horizontal="center" vertical="center" shrinkToFit="1"/>
    </xf>
    <xf numFmtId="0" fontId="39" fillId="0" borderId="48" xfId="4" applyFont="1" applyBorder="1" applyAlignment="1">
      <alignment horizontal="left" vertical="center" wrapText="1" shrinkToFit="1"/>
    </xf>
    <xf numFmtId="0" fontId="39" fillId="0" borderId="49" xfId="4" applyFont="1" applyBorder="1" applyAlignment="1">
      <alignment horizontal="left" vertical="center" wrapText="1" shrinkToFit="1"/>
    </xf>
    <xf numFmtId="0" fontId="39" fillId="0" borderId="45" xfId="4" applyFont="1" applyBorder="1" applyAlignment="1">
      <alignment horizontal="left" vertical="center" wrapText="1" shrinkToFit="1"/>
    </xf>
    <xf numFmtId="0" fontId="38" fillId="0" borderId="27" xfId="4" applyFont="1" applyBorder="1" applyAlignment="1">
      <alignment horizontal="left" vertical="center"/>
    </xf>
    <xf numFmtId="0" fontId="38" fillId="0" borderId="0" xfId="4" applyFont="1" applyAlignment="1">
      <alignment horizontal="left" vertical="center"/>
    </xf>
    <xf numFmtId="0" fontId="38" fillId="0" borderId="46" xfId="4" applyFont="1" applyBorder="1" applyAlignment="1">
      <alignment horizontal="left" vertical="center"/>
    </xf>
    <xf numFmtId="0" fontId="8" fillId="0" borderId="29" xfId="4" applyBorder="1" applyAlignment="1">
      <alignment horizontal="right" vertical="top"/>
    </xf>
    <xf numFmtId="0" fontId="8" fillId="0" borderId="25" xfId="4" applyBorder="1" applyAlignment="1">
      <alignment horizontal="right" vertical="top"/>
    </xf>
    <xf numFmtId="0" fontId="8" fillId="0" borderId="29" xfId="4" applyBorder="1" applyAlignment="1">
      <alignment horizontal="center" vertical="center" wrapText="1"/>
    </xf>
    <xf numFmtId="0" fontId="8" fillId="0" borderId="25" xfId="4" applyBorder="1" applyAlignment="1">
      <alignment horizontal="center" vertical="center" wrapText="1"/>
    </xf>
    <xf numFmtId="0" fontId="37" fillId="0" borderId="102" xfId="4" applyFont="1" applyBorder="1" applyAlignment="1">
      <alignment horizontal="center" vertical="center" wrapText="1"/>
    </xf>
    <xf numFmtId="0" fontId="37" fillId="0" borderId="105" xfId="4" applyFont="1" applyBorder="1" applyAlignment="1">
      <alignment horizontal="center" vertical="center" wrapText="1"/>
    </xf>
    <xf numFmtId="0" fontId="8" fillId="0" borderId="86" xfId="4" applyBorder="1" applyAlignment="1">
      <alignment horizontal="center" vertical="center"/>
    </xf>
    <xf numFmtId="0" fontId="8" fillId="0" borderId="87" xfId="4" applyBorder="1" applyAlignment="1">
      <alignment horizontal="center" vertical="center"/>
    </xf>
    <xf numFmtId="0" fontId="8" fillId="0" borderId="29" xfId="4" applyBorder="1" applyAlignment="1">
      <alignment horizontal="center" vertical="center"/>
    </xf>
    <xf numFmtId="0" fontId="8" fillId="0" borderId="25" xfId="4" applyBorder="1" applyAlignment="1">
      <alignment horizontal="center" vertical="center"/>
    </xf>
    <xf numFmtId="0" fontId="37" fillId="0" borderId="35" xfId="4" applyFont="1" applyBorder="1" applyAlignment="1">
      <alignment horizontal="center" vertical="center"/>
    </xf>
    <xf numFmtId="0" fontId="37" fillId="0" borderId="37" xfId="4" applyFont="1" applyBorder="1" applyAlignment="1">
      <alignment horizontal="center" vertical="center"/>
    </xf>
    <xf numFmtId="0" fontId="37" fillId="0" borderId="35" xfId="4" applyFont="1" applyBorder="1" applyAlignment="1">
      <alignment horizontal="center" vertical="center" wrapText="1"/>
    </xf>
    <xf numFmtId="0" fontId="37" fillId="0" borderId="37" xfId="4" applyFont="1" applyBorder="1" applyAlignment="1">
      <alignment horizontal="center" vertical="center" wrapText="1"/>
    </xf>
    <xf numFmtId="0" fontId="37" fillId="0" borderId="57" xfId="4" applyFont="1" applyBorder="1" applyAlignment="1">
      <alignment horizontal="center" vertical="center" wrapText="1"/>
    </xf>
    <xf numFmtId="0" fontId="8" fillId="0" borderId="36" xfId="4" applyBorder="1" applyAlignment="1">
      <alignment horizontal="center" vertical="center"/>
    </xf>
    <xf numFmtId="0" fontId="8" fillId="0" borderId="37" xfId="4" applyBorder="1" applyAlignment="1">
      <alignment horizontal="center" vertical="center"/>
    </xf>
    <xf numFmtId="0" fontId="37" fillId="0" borderId="36" xfId="4" applyFont="1" applyBorder="1" applyAlignment="1">
      <alignment horizontal="center" vertical="center"/>
    </xf>
    <xf numFmtId="0" fontId="36" fillId="0" borderId="104" xfId="4" applyFont="1" applyBorder="1" applyAlignment="1">
      <alignment horizontal="center" vertical="center"/>
    </xf>
    <xf numFmtId="0" fontId="36" fillId="0" borderId="106" xfId="4" applyFont="1" applyBorder="1" applyAlignment="1">
      <alignment horizontal="center" vertical="center"/>
    </xf>
    <xf numFmtId="177" fontId="36" fillId="11" borderId="85" xfId="4" applyNumberFormat="1" applyFont="1" applyFill="1" applyBorder="1" applyAlignment="1">
      <alignment horizontal="right" vertical="center"/>
    </xf>
    <xf numFmtId="177" fontId="36" fillId="11" borderId="84" xfId="4" applyNumberFormat="1" applyFont="1" applyFill="1" applyBorder="1" applyAlignment="1">
      <alignment horizontal="right" vertical="center"/>
    </xf>
    <xf numFmtId="0" fontId="37" fillId="0" borderId="20" xfId="4" applyFont="1" applyBorder="1" applyAlignment="1">
      <alignment horizontal="center" vertical="center"/>
    </xf>
    <xf numFmtId="0" fontId="37" fillId="0" borderId="21" xfId="4" applyFont="1" applyBorder="1" applyAlignment="1">
      <alignment horizontal="center" vertical="center"/>
    </xf>
    <xf numFmtId="0" fontId="37" fillId="0" borderId="27" xfId="4" applyFont="1" applyBorder="1" applyAlignment="1">
      <alignment horizontal="right" vertical="center"/>
    </xf>
    <xf numFmtId="0" fontId="37" fillId="0" borderId="0" xfId="4" applyFont="1" applyAlignment="1">
      <alignment horizontal="right" vertical="center"/>
    </xf>
    <xf numFmtId="186" fontId="37" fillId="0" borderId="0" xfId="4" applyNumberFormat="1" applyFont="1" applyAlignment="1">
      <alignment horizontal="center" vertical="center"/>
    </xf>
    <xf numFmtId="186" fontId="37" fillId="0" borderId="46" xfId="4" applyNumberFormat="1" applyFont="1" applyBorder="1" applyAlignment="1">
      <alignment horizontal="center" vertical="center"/>
    </xf>
    <xf numFmtId="0" fontId="37" fillId="0" borderId="48" xfId="4" applyFont="1" applyBorder="1" applyAlignment="1">
      <alignment horizontal="right" vertical="center"/>
    </xf>
    <xf numFmtId="0" fontId="37" fillId="0" borderId="49" xfId="4" applyFont="1" applyBorder="1" applyAlignment="1">
      <alignment horizontal="right" vertical="center"/>
    </xf>
    <xf numFmtId="0" fontId="37" fillId="0" borderId="49" xfId="4" applyFont="1" applyBorder="1" applyAlignment="1">
      <alignment vertical="center" shrinkToFit="1"/>
    </xf>
    <xf numFmtId="0" fontId="37" fillId="0" borderId="45" xfId="4" applyFont="1" applyBorder="1" applyAlignment="1">
      <alignment vertical="center" shrinkToFit="1"/>
    </xf>
    <xf numFmtId="0" fontId="8" fillId="0" borderId="0" xfId="4" applyAlignment="1">
      <alignment vertical="center" wrapText="1"/>
    </xf>
    <xf numFmtId="0" fontId="30" fillId="0" borderId="0" xfId="4" applyFont="1" applyAlignment="1">
      <alignment horizontal="center" vertical="center"/>
    </xf>
    <xf numFmtId="0" fontId="8" fillId="0" borderId="35" xfId="4" applyBorder="1" applyAlignment="1">
      <alignment horizontal="center" vertical="center" wrapText="1"/>
    </xf>
    <xf numFmtId="0" fontId="8" fillId="0" borderId="36" xfId="4" applyBorder="1" applyAlignment="1">
      <alignment horizontal="center" vertical="center" wrapText="1"/>
    </xf>
    <xf numFmtId="0" fontId="8" fillId="0" borderId="37" xfId="4" applyBorder="1" applyAlignment="1">
      <alignment horizontal="center" vertical="center" wrapText="1"/>
    </xf>
    <xf numFmtId="0" fontId="8" fillId="0" borderId="35" xfId="4" applyBorder="1" applyAlignment="1">
      <alignment horizontal="left" vertical="center"/>
    </xf>
    <xf numFmtId="0" fontId="8" fillId="0" borderId="37" xfId="4" applyBorder="1" applyAlignment="1">
      <alignment horizontal="left" vertical="center"/>
    </xf>
    <xf numFmtId="0" fontId="8" fillId="0" borderId="101" xfId="4" applyBorder="1" applyAlignment="1">
      <alignment horizontal="center" vertical="center" shrinkToFit="1"/>
    </xf>
    <xf numFmtId="0" fontId="8" fillId="0" borderId="37" xfId="4" applyBorder="1" applyAlignment="1">
      <alignment horizontal="center" vertical="center" shrinkToFit="1"/>
    </xf>
  </cellXfs>
  <cellStyles count="8">
    <cellStyle name="桁区切り" xfId="1" builtinId="6"/>
    <cellStyle name="桁区切り 2" xfId="6" xr:uid="{B6127301-B068-4A22-85C0-AC4413B2D75D}"/>
    <cellStyle name="標準" xfId="0" builtinId="0"/>
    <cellStyle name="標準 2" xfId="2" xr:uid="{00000000-0005-0000-0000-000002000000}"/>
    <cellStyle name="標準 3" xfId="3" xr:uid="{A3B72CDB-9E97-4396-B13B-A200072C8A80}"/>
    <cellStyle name="標準 4" xfId="4" xr:uid="{AEE6060A-D7C6-4CB5-A6F3-AA828F594E60}"/>
    <cellStyle name="標準 4 3" xfId="7" xr:uid="{75312948-7CB7-45F4-A721-FDDCE8D77978}"/>
    <cellStyle name="標準 5" xfId="5" xr:uid="{E6372105-0AA6-4D58-962C-F69E8CD6A788}"/>
  </cellStyles>
  <dxfs count="6">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9" defaultPivotStyle="PivotStyleLight16"/>
  <colors>
    <mruColors>
      <color rgb="FFFF00FF"/>
      <color rgb="FFAAD8E4"/>
      <color rgb="FFCAE8AA"/>
      <color rgb="FFA7D9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drawing1.xml><?xml version="1.0" encoding="utf-8"?>
<xdr:wsDr xmlns:xdr="http://schemas.openxmlformats.org/drawingml/2006/spreadsheetDrawing" xmlns:a="http://schemas.openxmlformats.org/drawingml/2006/main">
  <xdr:twoCellAnchor>
    <xdr:from>
      <xdr:col>14</xdr:col>
      <xdr:colOff>405853</xdr:colOff>
      <xdr:row>46</xdr:row>
      <xdr:rowOff>115888</xdr:rowOff>
    </xdr:from>
    <xdr:to>
      <xdr:col>15</xdr:col>
      <xdr:colOff>162347</xdr:colOff>
      <xdr:row>46</xdr:row>
      <xdr:rowOff>115888</xdr:rowOff>
    </xdr:to>
    <xdr:cxnSp macro="">
      <xdr:nvCxnSpPr>
        <xdr:cNvPr id="3" name="直線矢印コネクタ 2">
          <a:extLst>
            <a:ext uri="{FF2B5EF4-FFF2-40B4-BE49-F238E27FC236}">
              <a16:creationId xmlns:a16="http://schemas.microsoft.com/office/drawing/2014/main" id="{00000000-0008-0000-0000-000003000000}"/>
            </a:ext>
          </a:extLst>
        </xdr:cNvPr>
        <xdr:cNvCxnSpPr/>
      </xdr:nvCxnSpPr>
      <xdr:spPr>
        <a:xfrm flipH="1">
          <a:off x="6319636" y="17285736"/>
          <a:ext cx="178907" cy="0"/>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162345</xdr:colOff>
      <xdr:row>46</xdr:row>
      <xdr:rowOff>114299</xdr:rowOff>
    </xdr:from>
    <xdr:to>
      <xdr:col>15</xdr:col>
      <xdr:colOff>162345</xdr:colOff>
      <xdr:row>51</xdr:row>
      <xdr:rowOff>0</xdr:rowOff>
    </xdr:to>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rot="5400000">
          <a:off x="5868234" y="17914454"/>
          <a:ext cx="126061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66675</xdr:colOff>
      <xdr:row>78</xdr:row>
      <xdr:rowOff>47625</xdr:rowOff>
    </xdr:from>
    <xdr:to>
      <xdr:col>0</xdr:col>
      <xdr:colOff>285750</xdr:colOff>
      <xdr:row>78</xdr:row>
      <xdr:rowOff>219075</xdr:rowOff>
    </xdr:to>
    <xdr:pic>
      <xdr:nvPicPr>
        <xdr:cNvPr id="1701" name="Picture 1" descr="MCj04113200000[1]">
          <a:extLst>
            <a:ext uri="{FF2B5EF4-FFF2-40B4-BE49-F238E27FC236}">
              <a16:creationId xmlns:a16="http://schemas.microsoft.com/office/drawing/2014/main" id="{00000000-0008-0000-0000-0000A506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27022425"/>
          <a:ext cx="2190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47625</xdr:colOff>
      <xdr:row>64</xdr:row>
      <xdr:rowOff>0</xdr:rowOff>
    </xdr:from>
    <xdr:to>
      <xdr:col>0</xdr:col>
      <xdr:colOff>266700</xdr:colOff>
      <xdr:row>64</xdr:row>
      <xdr:rowOff>0</xdr:rowOff>
    </xdr:to>
    <xdr:pic>
      <xdr:nvPicPr>
        <xdr:cNvPr id="1702" name="Picture 1" descr="MCj04113200000[1]">
          <a:extLst>
            <a:ext uri="{FF2B5EF4-FFF2-40B4-BE49-F238E27FC236}">
              <a16:creationId xmlns:a16="http://schemas.microsoft.com/office/drawing/2014/main" id="{00000000-0008-0000-00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625" y="22374225"/>
          <a:ext cx="2190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28575</xdr:colOff>
      <xdr:row>51</xdr:row>
      <xdr:rowOff>66675</xdr:rowOff>
    </xdr:from>
    <xdr:to>
      <xdr:col>0</xdr:col>
      <xdr:colOff>247650</xdr:colOff>
      <xdr:row>51</xdr:row>
      <xdr:rowOff>238125</xdr:rowOff>
    </xdr:to>
    <xdr:pic>
      <xdr:nvPicPr>
        <xdr:cNvPr id="1703" name="Picture 1" descr="MCj04113200000[1]">
          <a:extLst>
            <a:ext uri="{FF2B5EF4-FFF2-40B4-BE49-F238E27FC236}">
              <a16:creationId xmlns:a16="http://schemas.microsoft.com/office/drawing/2014/main" id="{00000000-0008-0000-0000-0000A706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18402300"/>
          <a:ext cx="2190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19050</xdr:colOff>
      <xdr:row>26</xdr:row>
      <xdr:rowOff>66675</xdr:rowOff>
    </xdr:from>
    <xdr:to>
      <xdr:col>0</xdr:col>
      <xdr:colOff>238125</xdr:colOff>
      <xdr:row>26</xdr:row>
      <xdr:rowOff>238125</xdr:rowOff>
    </xdr:to>
    <xdr:pic>
      <xdr:nvPicPr>
        <xdr:cNvPr id="1704" name="Picture 1" descr="MCj04113200000[1]">
          <a:extLst>
            <a:ext uri="{FF2B5EF4-FFF2-40B4-BE49-F238E27FC236}">
              <a16:creationId xmlns:a16="http://schemas.microsoft.com/office/drawing/2014/main" id="{00000000-0008-0000-0000-0000A806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9248775"/>
          <a:ext cx="219075" cy="171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66260</xdr:colOff>
      <xdr:row>523</xdr:row>
      <xdr:rowOff>36052</xdr:rowOff>
    </xdr:from>
    <xdr:to>
      <xdr:col>2</xdr:col>
      <xdr:colOff>295421</xdr:colOff>
      <xdr:row>525</xdr:row>
      <xdr:rowOff>168793</xdr:rowOff>
    </xdr:to>
    <xdr:sp macro="" textlink="">
      <xdr:nvSpPr>
        <xdr:cNvPr id="8" name="AutoShape 3">
          <a:extLst>
            <a:ext uri="{FF2B5EF4-FFF2-40B4-BE49-F238E27FC236}">
              <a16:creationId xmlns:a16="http://schemas.microsoft.com/office/drawing/2014/main" id="{00000000-0008-0000-0000-000008000000}"/>
            </a:ext>
          </a:extLst>
        </xdr:cNvPr>
        <xdr:cNvSpPr>
          <a:spLocks noChangeArrowheads="1"/>
        </xdr:cNvSpPr>
      </xdr:nvSpPr>
      <xdr:spPr bwMode="auto">
        <a:xfrm>
          <a:off x="66260" y="219765378"/>
          <a:ext cx="1073987" cy="613132"/>
        </a:xfrm>
        <a:prstGeom prst="irregularSeal1">
          <a:avLst/>
        </a:prstGeom>
        <a:solidFill>
          <a:srgbClr val="FFFFFF"/>
        </a:solidFill>
        <a:ln w="9525">
          <a:solidFill>
            <a:srgbClr val="000000"/>
          </a:solidFill>
          <a:miter lim="800000"/>
          <a:headEnd/>
          <a:tailEnd/>
        </a:ln>
      </xdr:spPr>
      <xdr:txBody>
        <a:bodyPr vertOverflow="clip" wrap="square" lIns="74295" tIns="8890" rIns="74295" bIns="8890" anchor="t" upright="1"/>
        <a:lstStyle/>
        <a:p>
          <a:pPr algn="l" rtl="0">
            <a:defRPr sz="1000"/>
          </a:pPr>
          <a:r>
            <a:rPr lang="ja-JP" altLang="en-US" sz="1100" b="0" i="0" u="none" strike="noStrike" baseline="0">
              <a:solidFill>
                <a:srgbClr val="000000"/>
              </a:solidFill>
              <a:latin typeface="ＭＳ ゴシック"/>
              <a:ea typeface="ＭＳ ゴシック"/>
            </a:rPr>
            <a:t>注意</a:t>
          </a:r>
          <a:endParaRPr lang="ja-JP" altLang="en-US" sz="1050" b="0" i="0" u="none" strike="noStrike" baseline="0">
            <a:solidFill>
              <a:srgbClr val="000000"/>
            </a:solidFill>
            <a:latin typeface="Times New Roman"/>
            <a:cs typeface="Times New Roman"/>
          </a:endParaRPr>
        </a:p>
        <a:p>
          <a:pPr algn="l" rtl="0">
            <a:defRPr sz="1000"/>
          </a:pPr>
          <a:endParaRPr lang="ja-JP" altLang="en-US" sz="1050" b="0" i="0" u="none" strike="noStrike" baseline="0">
            <a:solidFill>
              <a:srgbClr val="000000"/>
            </a:solidFill>
            <a:latin typeface="Times New Roman"/>
            <a:cs typeface="Times New Roman"/>
          </a:endParaRPr>
        </a:p>
      </xdr:txBody>
    </xdr:sp>
    <xdr:clientData/>
  </xdr:twoCellAnchor>
  <xdr:twoCellAnchor>
    <xdr:from>
      <xdr:col>0</xdr:col>
      <xdr:colOff>0</xdr:colOff>
      <xdr:row>14</xdr:row>
      <xdr:rowOff>41412</xdr:rowOff>
    </xdr:from>
    <xdr:to>
      <xdr:col>5</xdr:col>
      <xdr:colOff>358833</xdr:colOff>
      <xdr:row>15</xdr:row>
      <xdr:rowOff>353081</xdr:rowOff>
    </xdr:to>
    <xdr:sp macro="" textlink="">
      <xdr:nvSpPr>
        <xdr:cNvPr id="10" name="AutoShape 12">
          <a:extLst>
            <a:ext uri="{FF2B5EF4-FFF2-40B4-BE49-F238E27FC236}">
              <a16:creationId xmlns:a16="http://schemas.microsoft.com/office/drawing/2014/main" id="{00000000-0008-0000-0000-00000A000000}"/>
            </a:ext>
          </a:extLst>
        </xdr:cNvPr>
        <xdr:cNvSpPr>
          <a:spLocks noChangeArrowheads="1"/>
        </xdr:cNvSpPr>
      </xdr:nvSpPr>
      <xdr:spPr bwMode="auto">
        <a:xfrm>
          <a:off x="0" y="5292586"/>
          <a:ext cx="2661398" cy="435908"/>
        </a:xfrm>
        <a:prstGeom prst="bevel">
          <a:avLst>
            <a:gd name="adj" fmla="val 12500"/>
          </a:avLst>
        </a:prstGeom>
        <a:solidFill>
          <a:srgbClr xmlns:mc="http://schemas.openxmlformats.org/markup-compatibility/2006" xmlns:a14="http://schemas.microsoft.com/office/drawing/2010/main" val="C0C0C0" mc:Ignorable="a14" a14:legacySpreadsheetColorIndex="22">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１．人員基準について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0</xdr:col>
      <xdr:colOff>0</xdr:colOff>
      <xdr:row>82</xdr:row>
      <xdr:rowOff>41415</xdr:rowOff>
    </xdr:from>
    <xdr:to>
      <xdr:col>5</xdr:col>
      <xdr:colOff>358833</xdr:colOff>
      <xdr:row>82</xdr:row>
      <xdr:rowOff>459954</xdr:rowOff>
    </xdr:to>
    <xdr:sp macro="" textlink="">
      <xdr:nvSpPr>
        <xdr:cNvPr id="11" name="AutoShape 16">
          <a:extLst>
            <a:ext uri="{FF2B5EF4-FFF2-40B4-BE49-F238E27FC236}">
              <a16:creationId xmlns:a16="http://schemas.microsoft.com/office/drawing/2014/main" id="{00000000-0008-0000-0000-00000B000000}"/>
            </a:ext>
          </a:extLst>
        </xdr:cNvPr>
        <xdr:cNvSpPr>
          <a:spLocks noChangeArrowheads="1"/>
        </xdr:cNvSpPr>
      </xdr:nvSpPr>
      <xdr:spPr bwMode="auto">
        <a:xfrm>
          <a:off x="0" y="28666111"/>
          <a:ext cx="2661398" cy="418539"/>
        </a:xfrm>
        <a:prstGeom prst="bevel">
          <a:avLst>
            <a:gd name="adj" fmla="val 12500"/>
          </a:avLst>
        </a:prstGeom>
        <a:solidFill>
          <a:srgbClr xmlns:mc="http://schemas.openxmlformats.org/markup-compatibility/2006" xmlns:a14="http://schemas.microsoft.com/office/drawing/2010/main" val="C0C0C0" mc:Ignorable="a14" a14:legacySpreadsheetColorIndex="22">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２．運営基準について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0</xdr:col>
      <xdr:colOff>8283</xdr:colOff>
      <xdr:row>302</xdr:row>
      <xdr:rowOff>41414</xdr:rowOff>
    </xdr:from>
    <xdr:to>
      <xdr:col>8</xdr:col>
      <xdr:colOff>225094</xdr:colOff>
      <xdr:row>302</xdr:row>
      <xdr:rowOff>459954</xdr:rowOff>
    </xdr:to>
    <xdr:sp macro="" textlink="">
      <xdr:nvSpPr>
        <xdr:cNvPr id="12" name="AutoShape 17">
          <a:extLst>
            <a:ext uri="{FF2B5EF4-FFF2-40B4-BE49-F238E27FC236}">
              <a16:creationId xmlns:a16="http://schemas.microsoft.com/office/drawing/2014/main" id="{00000000-0008-0000-0000-00000C000000}"/>
            </a:ext>
          </a:extLst>
        </xdr:cNvPr>
        <xdr:cNvSpPr>
          <a:spLocks noChangeArrowheads="1"/>
        </xdr:cNvSpPr>
      </xdr:nvSpPr>
      <xdr:spPr bwMode="auto">
        <a:xfrm>
          <a:off x="8283" y="125382131"/>
          <a:ext cx="3339354" cy="418540"/>
        </a:xfrm>
        <a:prstGeom prst="bevel">
          <a:avLst>
            <a:gd name="adj" fmla="val 12500"/>
          </a:avLst>
        </a:prstGeom>
        <a:solidFill>
          <a:srgbClr xmlns:mc="http://schemas.openxmlformats.org/markup-compatibility/2006" xmlns:a14="http://schemas.microsoft.com/office/drawing/2010/main" val="C0C0C0" mc:Ignorable="a14" a14:legacySpreadsheetColorIndex="22">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３．介護報酬の算定について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0</xdr:col>
      <xdr:colOff>0</xdr:colOff>
      <xdr:row>479</xdr:row>
      <xdr:rowOff>49696</xdr:rowOff>
    </xdr:from>
    <xdr:to>
      <xdr:col>9</xdr:col>
      <xdr:colOff>62627</xdr:colOff>
      <xdr:row>479</xdr:row>
      <xdr:rowOff>485775</xdr:rowOff>
    </xdr:to>
    <xdr:sp macro="" textlink="">
      <xdr:nvSpPr>
        <xdr:cNvPr id="15" name="AutoShape 17">
          <a:extLst>
            <a:ext uri="{FF2B5EF4-FFF2-40B4-BE49-F238E27FC236}">
              <a16:creationId xmlns:a16="http://schemas.microsoft.com/office/drawing/2014/main" id="{00000000-0008-0000-0000-00000F000000}"/>
            </a:ext>
          </a:extLst>
        </xdr:cNvPr>
        <xdr:cNvSpPr>
          <a:spLocks noChangeArrowheads="1"/>
        </xdr:cNvSpPr>
      </xdr:nvSpPr>
      <xdr:spPr bwMode="auto">
        <a:xfrm>
          <a:off x="0" y="203147544"/>
          <a:ext cx="3864344" cy="436079"/>
        </a:xfrm>
        <a:prstGeom prst="bevel">
          <a:avLst>
            <a:gd name="adj" fmla="val 12500"/>
          </a:avLst>
        </a:prstGeom>
        <a:solidFill>
          <a:srgbClr xmlns:mc="http://schemas.openxmlformats.org/markup-compatibility/2006" xmlns:a14="http://schemas.microsoft.com/office/drawing/2010/main" val="C0C0C0" mc:Ignorable="a14" a14:legacySpreadsheetColorIndex="22">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５．減算について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xdr:from>
      <xdr:col>0</xdr:col>
      <xdr:colOff>0</xdr:colOff>
      <xdr:row>340</xdr:row>
      <xdr:rowOff>33131</xdr:rowOff>
    </xdr:from>
    <xdr:to>
      <xdr:col>9</xdr:col>
      <xdr:colOff>62627</xdr:colOff>
      <xdr:row>340</xdr:row>
      <xdr:rowOff>469210</xdr:rowOff>
    </xdr:to>
    <xdr:sp macro="" textlink="">
      <xdr:nvSpPr>
        <xdr:cNvPr id="16" name="AutoShape 17">
          <a:extLst>
            <a:ext uri="{FF2B5EF4-FFF2-40B4-BE49-F238E27FC236}">
              <a16:creationId xmlns:a16="http://schemas.microsoft.com/office/drawing/2014/main" id="{00000000-0008-0000-0000-000010000000}"/>
            </a:ext>
          </a:extLst>
        </xdr:cNvPr>
        <xdr:cNvSpPr>
          <a:spLocks noChangeArrowheads="1"/>
        </xdr:cNvSpPr>
      </xdr:nvSpPr>
      <xdr:spPr bwMode="auto">
        <a:xfrm>
          <a:off x="0" y="132389218"/>
          <a:ext cx="3864344" cy="436079"/>
        </a:xfrm>
        <a:prstGeom prst="bevel">
          <a:avLst>
            <a:gd name="adj" fmla="val 12500"/>
          </a:avLst>
        </a:prstGeom>
        <a:solidFill>
          <a:srgbClr xmlns:mc="http://schemas.openxmlformats.org/markup-compatibility/2006" xmlns:a14="http://schemas.microsoft.com/office/drawing/2010/main" val="C0C0C0" mc:Ignorable="a14" a14:legacySpreadsheetColorIndex="22">
            <a:alpha val="49001"/>
          </a:srgbClr>
        </a:solidFill>
        <a:ln w="9525">
          <a:solidFill>
            <a:srgbClr val="000000"/>
          </a:solidFill>
          <a:miter lim="800000"/>
          <a:headEnd/>
          <a:tailEnd/>
        </a:ln>
      </xdr:spPr>
      <xdr:txBody>
        <a:bodyPr vertOverflow="clip" wrap="square" lIns="75600" tIns="36000" rIns="75600" bIns="0" anchor="t" upright="1"/>
        <a:lstStyle/>
        <a:p>
          <a:pPr algn="l" rtl="0">
            <a:defRPr sz="1000"/>
          </a:pPr>
          <a:r>
            <a:rPr lang="ja-JP" altLang="en-US" sz="1400" b="1" i="0" u="none" strike="noStrike" baseline="0">
              <a:solidFill>
                <a:srgbClr val="000000"/>
              </a:solidFill>
              <a:latin typeface="ＭＳ ゴシック"/>
              <a:ea typeface="ＭＳ ゴシック"/>
            </a:rPr>
            <a:t>４．加算について</a:t>
          </a:r>
          <a:endParaRPr lang="ja-JP" altLang="en-US" sz="1600" b="0" i="0" u="none" strike="noStrike" baseline="0">
            <a:solidFill>
              <a:srgbClr val="000000"/>
            </a:solidFill>
            <a:latin typeface="Times New Roman"/>
            <a:ea typeface="ＭＳ ゴシック"/>
            <a:cs typeface="Times New Roman"/>
          </a:endParaRPr>
        </a:p>
        <a:p>
          <a:pPr algn="l" rtl="0">
            <a:defRPr sz="1000"/>
          </a:pPr>
          <a:endParaRPr lang="ja-JP" altLang="en-US"/>
        </a:p>
      </xdr:txBody>
    </xdr:sp>
    <xdr:clientData/>
  </xdr:twoCellAnchor>
  <xdr:twoCellAnchor editAs="oneCell">
    <xdr:from>
      <xdr:col>1</xdr:col>
      <xdr:colOff>140805</xdr:colOff>
      <xdr:row>529</xdr:row>
      <xdr:rowOff>82825</xdr:rowOff>
    </xdr:from>
    <xdr:to>
      <xdr:col>17</xdr:col>
      <xdr:colOff>2068</xdr:colOff>
      <xdr:row>531</xdr:row>
      <xdr:rowOff>82315</xdr:rowOff>
    </xdr:to>
    <xdr:sp macro="" textlink="">
      <xdr:nvSpPr>
        <xdr:cNvPr id="17" name="PubCross">
          <a:extLst>
            <a:ext uri="{FF2B5EF4-FFF2-40B4-BE49-F238E27FC236}">
              <a16:creationId xmlns:a16="http://schemas.microsoft.com/office/drawing/2014/main" id="{00000000-0008-0000-0000-000011000000}"/>
            </a:ext>
          </a:extLst>
        </xdr:cNvPr>
        <xdr:cNvSpPr>
          <a:spLocks noEditPoints="1" noChangeArrowheads="1"/>
        </xdr:cNvSpPr>
      </xdr:nvSpPr>
      <xdr:spPr bwMode="auto">
        <a:xfrm>
          <a:off x="563218" y="221170499"/>
          <a:ext cx="6222307" cy="421903"/>
        </a:xfrm>
        <a:custGeom>
          <a:avLst/>
          <a:gdLst>
            <a:gd name="G0" fmla="+- 0 0 0"/>
            <a:gd name="G1" fmla="+- 0 0 0"/>
            <a:gd name="G2" fmla="+- 21600 0 0"/>
            <a:gd name="G3" fmla="+- 5400 0 0"/>
            <a:gd name="G4" fmla="+- 21600 0 5400"/>
            <a:gd name="T0" fmla="*/ 10800 w 21600"/>
            <a:gd name="T1" fmla="*/ 0 h 21600"/>
            <a:gd name="T2" fmla="*/ 0 w 21600"/>
            <a:gd name="T3" fmla="*/ 10800 h 21600"/>
            <a:gd name="T4" fmla="*/ 10800 w 21600"/>
            <a:gd name="T5" fmla="*/ 21600 h 21600"/>
            <a:gd name="T6" fmla="*/ 21600 w 21600"/>
            <a:gd name="T7" fmla="*/ 10800 h 21600"/>
            <a:gd name="T8" fmla="*/ G1 w 21600"/>
            <a:gd name="T9" fmla="*/ G3 h 21600"/>
            <a:gd name="T10" fmla="*/ G2 w 21600"/>
            <a:gd name="T11" fmla="*/ G4 h 21600"/>
          </a:gdLst>
          <a:ahLst/>
          <a:cxnLst>
            <a:cxn ang="0">
              <a:pos x="T0" y="T1"/>
            </a:cxn>
            <a:cxn ang="0">
              <a:pos x="T2" y="T3"/>
            </a:cxn>
            <a:cxn ang="0">
              <a:pos x="T4" y="T5"/>
            </a:cxn>
            <a:cxn ang="0">
              <a:pos x="T6" y="T7"/>
            </a:cxn>
          </a:cxnLst>
          <a:rect l="T8" t="T9" r="T10" b="T11"/>
          <a:pathLst>
            <a:path w="21600" h="21600">
              <a:moveTo>
                <a:pt x="0" y="0"/>
              </a:moveTo>
              <a:lnTo>
                <a:pt x="0" y="5400"/>
              </a:lnTo>
              <a:lnTo>
                <a:pt x="0" y="5400"/>
              </a:lnTo>
              <a:lnTo>
                <a:pt x="0" y="16200"/>
              </a:lnTo>
              <a:lnTo>
                <a:pt x="0" y="16200"/>
              </a:lnTo>
              <a:lnTo>
                <a:pt x="0" y="21600"/>
              </a:lnTo>
              <a:lnTo>
                <a:pt x="21600" y="21600"/>
              </a:lnTo>
              <a:lnTo>
                <a:pt x="21600" y="16200"/>
              </a:lnTo>
              <a:lnTo>
                <a:pt x="21600" y="16200"/>
              </a:lnTo>
              <a:lnTo>
                <a:pt x="21600" y="5400"/>
              </a:lnTo>
              <a:lnTo>
                <a:pt x="21600" y="5400"/>
              </a:lnTo>
              <a:lnTo>
                <a:pt x="21600" y="0"/>
              </a:lnTo>
              <a:close/>
            </a:path>
          </a:pathLst>
        </a:custGeom>
        <a:solidFill>
          <a:srgbClr val="D8EBB3"/>
        </a:solidFill>
        <a:ln w="9525">
          <a:solidFill>
            <a:srgbClr val="000000"/>
          </a:solidFill>
          <a:miter lim="800000"/>
          <a:headEnd/>
          <a:tailEnd/>
        </a:ln>
        <a:effectLst>
          <a:outerShdw dist="107763" dir="2700000" algn="ctr" rotWithShape="0">
            <a:srgbClr val="808080"/>
          </a:outerShdw>
        </a:effectLst>
      </xdr:spPr>
      <xdr:txBody>
        <a:bodyPr vertOverflow="clip" wrap="square" lIns="90000" tIns="72000" rIns="90000" bIns="46800" anchor="ctr" upright="1"/>
        <a:lstStyle/>
        <a:p>
          <a:pPr algn="ctr" rtl="0">
            <a:defRPr sz="1000"/>
          </a:pPr>
          <a:r>
            <a:rPr lang="ja-JP" altLang="en-US" sz="1100" b="1" i="0" u="none" strike="noStrike" baseline="0">
              <a:solidFill>
                <a:srgbClr val="000000"/>
              </a:solidFill>
              <a:latin typeface="ＭＳ ゴシック"/>
              <a:ea typeface="ＭＳ ゴシック"/>
            </a:rPr>
            <a:t>以上で点検は終了です。お疲れ様でした。</a:t>
          </a:r>
          <a:endParaRPr lang="ja-JP" altLang="en-US" sz="1100" b="1"/>
        </a:p>
      </xdr:txBody>
    </xdr:sp>
    <xdr:clientData/>
  </xdr:twoCellAnchor>
  <xdr:twoCellAnchor>
    <xdr:from>
      <xdr:col>18</xdr:col>
      <xdr:colOff>209550</xdr:colOff>
      <xdr:row>87</xdr:row>
      <xdr:rowOff>47626</xdr:rowOff>
    </xdr:from>
    <xdr:to>
      <xdr:col>23</xdr:col>
      <xdr:colOff>133350</xdr:colOff>
      <xdr:row>95</xdr:row>
      <xdr:rowOff>47626</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7410450" y="29556076"/>
          <a:ext cx="2028825" cy="12954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88900</xdr:rowOff>
    </xdr:from>
    <xdr:to>
      <xdr:col>3</xdr:col>
      <xdr:colOff>279400</xdr:colOff>
      <xdr:row>2</xdr:row>
      <xdr:rowOff>177800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0" y="346075"/>
          <a:ext cx="1241425" cy="34607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352425</xdr:colOff>
      <xdr:row>3</xdr:row>
      <xdr:rowOff>38100</xdr:rowOff>
    </xdr:from>
    <xdr:to>
      <xdr:col>3</xdr:col>
      <xdr:colOff>533400</xdr:colOff>
      <xdr:row>4</xdr:row>
      <xdr:rowOff>200025</xdr:rowOff>
    </xdr:to>
    <xdr:sp macro="" textlink="">
      <xdr:nvSpPr>
        <xdr:cNvPr id="2" name="右中かっこ 1">
          <a:extLst>
            <a:ext uri="{FF2B5EF4-FFF2-40B4-BE49-F238E27FC236}">
              <a16:creationId xmlns:a16="http://schemas.microsoft.com/office/drawing/2014/main" id="{00000000-0008-0000-0400-000002000000}"/>
            </a:ext>
          </a:extLst>
        </xdr:cNvPr>
        <xdr:cNvSpPr/>
      </xdr:nvSpPr>
      <xdr:spPr>
        <a:xfrm>
          <a:off x="5095875" y="790575"/>
          <a:ext cx="180975"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142875</xdr:colOff>
      <xdr:row>66</xdr:row>
      <xdr:rowOff>19049</xdr:rowOff>
    </xdr:from>
    <xdr:to>
      <xdr:col>14</xdr:col>
      <xdr:colOff>438150</xdr:colOff>
      <xdr:row>74</xdr:row>
      <xdr:rowOff>200024</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42875" y="16973549"/>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342901</xdr:colOff>
      <xdr:row>14</xdr:row>
      <xdr:rowOff>28575</xdr:rowOff>
    </xdr:from>
    <xdr:to>
      <xdr:col>3</xdr:col>
      <xdr:colOff>441961</xdr:colOff>
      <xdr:row>15</xdr:row>
      <xdr:rowOff>161925</xdr:rowOff>
    </xdr:to>
    <xdr:sp macro="" textlink="" fLocksText="0">
      <xdr:nvSpPr>
        <xdr:cNvPr id="2" name="左大かっこ 7">
          <a:extLst>
            <a:ext uri="{FF2B5EF4-FFF2-40B4-BE49-F238E27FC236}">
              <a16:creationId xmlns:a16="http://schemas.microsoft.com/office/drawing/2014/main" id="{00000000-0008-0000-0500-000002000000}"/>
            </a:ext>
          </a:extLst>
        </xdr:cNvPr>
        <xdr:cNvSpPr/>
      </xdr:nvSpPr>
      <xdr:spPr>
        <a:xfrm>
          <a:off x="2514601" y="3248025"/>
          <a:ext cx="99060" cy="304800"/>
        </a:xfrm>
        <a:prstGeom prst="lef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xdr:twoCellAnchor>
    <xdr:from>
      <xdr:col>8</xdr:col>
      <xdr:colOff>453391</xdr:colOff>
      <xdr:row>14</xdr:row>
      <xdr:rowOff>0</xdr:rowOff>
    </xdr:from>
    <xdr:to>
      <xdr:col>8</xdr:col>
      <xdr:colOff>520256</xdr:colOff>
      <xdr:row>15</xdr:row>
      <xdr:rowOff>161925</xdr:rowOff>
    </xdr:to>
    <xdr:sp macro="" textlink="" fLocksText="0">
      <xdr:nvSpPr>
        <xdr:cNvPr id="3" name="右大かっこ 8">
          <a:extLst>
            <a:ext uri="{FF2B5EF4-FFF2-40B4-BE49-F238E27FC236}">
              <a16:creationId xmlns:a16="http://schemas.microsoft.com/office/drawing/2014/main" id="{00000000-0008-0000-0500-000003000000}"/>
            </a:ext>
          </a:extLst>
        </xdr:cNvPr>
        <xdr:cNvSpPr/>
      </xdr:nvSpPr>
      <xdr:spPr>
        <a:xfrm>
          <a:off x="6225541" y="3219450"/>
          <a:ext cx="66865" cy="333375"/>
        </a:xfrm>
        <a:prstGeom prst="righ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xdr:twoCellAnchor>
    <xdr:from>
      <xdr:col>7</xdr:col>
      <xdr:colOff>47626</xdr:colOff>
      <xdr:row>41</xdr:row>
      <xdr:rowOff>47625</xdr:rowOff>
    </xdr:from>
    <xdr:to>
      <xdr:col>7</xdr:col>
      <xdr:colOff>97632</xdr:colOff>
      <xdr:row>41</xdr:row>
      <xdr:rowOff>495302</xdr:rowOff>
    </xdr:to>
    <xdr:sp macro="" textlink="" fLocksText="0">
      <xdr:nvSpPr>
        <xdr:cNvPr id="4" name="左大かっこ 11">
          <a:extLst>
            <a:ext uri="{FF2B5EF4-FFF2-40B4-BE49-F238E27FC236}">
              <a16:creationId xmlns:a16="http://schemas.microsoft.com/office/drawing/2014/main" id="{00000000-0008-0000-0500-000004000000}"/>
            </a:ext>
          </a:extLst>
        </xdr:cNvPr>
        <xdr:cNvSpPr/>
      </xdr:nvSpPr>
      <xdr:spPr>
        <a:xfrm>
          <a:off x="5105401" y="10287000"/>
          <a:ext cx="50006" cy="447677"/>
        </a:xfrm>
        <a:prstGeom prst="lef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xdr:twoCellAnchor>
    <xdr:from>
      <xdr:col>8</xdr:col>
      <xdr:colOff>635149</xdr:colOff>
      <xdr:row>41</xdr:row>
      <xdr:rowOff>28575</xdr:rowOff>
    </xdr:from>
    <xdr:to>
      <xdr:col>8</xdr:col>
      <xdr:colOff>680868</xdr:colOff>
      <xdr:row>41</xdr:row>
      <xdr:rowOff>512504</xdr:rowOff>
    </xdr:to>
    <xdr:sp macro="" textlink="" fLocksText="0">
      <xdr:nvSpPr>
        <xdr:cNvPr id="5" name="右大かっこ 12">
          <a:extLst>
            <a:ext uri="{FF2B5EF4-FFF2-40B4-BE49-F238E27FC236}">
              <a16:creationId xmlns:a16="http://schemas.microsoft.com/office/drawing/2014/main" id="{00000000-0008-0000-0500-000005000000}"/>
            </a:ext>
          </a:extLst>
        </xdr:cNvPr>
        <xdr:cNvSpPr/>
      </xdr:nvSpPr>
      <xdr:spPr>
        <a:xfrm rot="10800000" flipH="1">
          <a:off x="6439796" y="10237134"/>
          <a:ext cx="45719" cy="483929"/>
        </a:xfrm>
        <a:prstGeom prst="righ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xdr:twoCellAnchor>
    <xdr:from>
      <xdr:col>6</xdr:col>
      <xdr:colOff>38100</xdr:colOff>
      <xdr:row>44</xdr:row>
      <xdr:rowOff>28575</xdr:rowOff>
    </xdr:from>
    <xdr:to>
      <xdr:col>6</xdr:col>
      <xdr:colOff>88106</xdr:colOff>
      <xdr:row>44</xdr:row>
      <xdr:rowOff>590550</xdr:rowOff>
    </xdr:to>
    <xdr:sp macro="" textlink="" fLocksText="0">
      <xdr:nvSpPr>
        <xdr:cNvPr id="6" name="左大かっこ 13">
          <a:extLst>
            <a:ext uri="{FF2B5EF4-FFF2-40B4-BE49-F238E27FC236}">
              <a16:creationId xmlns:a16="http://schemas.microsoft.com/office/drawing/2014/main" id="{00000000-0008-0000-0500-000006000000}"/>
            </a:ext>
          </a:extLst>
        </xdr:cNvPr>
        <xdr:cNvSpPr/>
      </xdr:nvSpPr>
      <xdr:spPr>
        <a:xfrm>
          <a:off x="4381500" y="11258550"/>
          <a:ext cx="50006" cy="561975"/>
        </a:xfrm>
        <a:prstGeom prst="lef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xdr:twoCellAnchor>
    <xdr:from>
      <xdr:col>6</xdr:col>
      <xdr:colOff>49530</xdr:colOff>
      <xdr:row>51</xdr:row>
      <xdr:rowOff>28576</xdr:rowOff>
    </xdr:from>
    <xdr:to>
      <xdr:col>6</xdr:col>
      <xdr:colOff>89218</xdr:colOff>
      <xdr:row>52</xdr:row>
      <xdr:rowOff>161924</xdr:rowOff>
    </xdr:to>
    <xdr:sp macro="" textlink="" fLocksText="0">
      <xdr:nvSpPr>
        <xdr:cNvPr id="8" name="左大かっこ 15">
          <a:extLst>
            <a:ext uri="{FF2B5EF4-FFF2-40B4-BE49-F238E27FC236}">
              <a16:creationId xmlns:a16="http://schemas.microsoft.com/office/drawing/2014/main" id="{00000000-0008-0000-0500-000008000000}"/>
            </a:ext>
          </a:extLst>
        </xdr:cNvPr>
        <xdr:cNvSpPr/>
      </xdr:nvSpPr>
      <xdr:spPr>
        <a:xfrm>
          <a:off x="4392930" y="13763626"/>
          <a:ext cx="39688" cy="647698"/>
        </a:xfrm>
        <a:prstGeom prst="lef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xdr:twoCellAnchor>
    <xdr:from>
      <xdr:col>7</xdr:col>
      <xdr:colOff>11430</xdr:colOff>
      <xdr:row>55</xdr:row>
      <xdr:rowOff>9526</xdr:rowOff>
    </xdr:from>
    <xdr:to>
      <xdr:col>7</xdr:col>
      <xdr:colOff>57149</xdr:colOff>
      <xdr:row>56</xdr:row>
      <xdr:rowOff>0</xdr:rowOff>
    </xdr:to>
    <xdr:sp macro="" textlink="" fLocksText="0">
      <xdr:nvSpPr>
        <xdr:cNvPr id="11" name="左大かっこ 19">
          <a:extLst>
            <a:ext uri="{FF2B5EF4-FFF2-40B4-BE49-F238E27FC236}">
              <a16:creationId xmlns:a16="http://schemas.microsoft.com/office/drawing/2014/main" id="{00000000-0008-0000-0500-00000B000000}"/>
            </a:ext>
          </a:extLst>
        </xdr:cNvPr>
        <xdr:cNvSpPr/>
      </xdr:nvSpPr>
      <xdr:spPr>
        <a:xfrm>
          <a:off x="5069205" y="14954251"/>
          <a:ext cx="45719" cy="295274"/>
        </a:xfrm>
        <a:prstGeom prst="lef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xdr:twoCellAnchor>
    <xdr:from>
      <xdr:col>0</xdr:col>
      <xdr:colOff>11430</xdr:colOff>
      <xdr:row>31</xdr:row>
      <xdr:rowOff>28575</xdr:rowOff>
    </xdr:from>
    <xdr:to>
      <xdr:col>1</xdr:col>
      <xdr:colOff>46</xdr:colOff>
      <xdr:row>33</xdr:row>
      <xdr:rowOff>9525</xdr:rowOff>
    </xdr:to>
    <xdr:cxnSp macro="">
      <xdr:nvCxnSpPr>
        <xdr:cNvPr id="12" name="直線コネクタ 20">
          <a:extLst>
            <a:ext uri="{FF2B5EF4-FFF2-40B4-BE49-F238E27FC236}">
              <a16:creationId xmlns:a16="http://schemas.microsoft.com/office/drawing/2014/main" id="{00000000-0008-0000-0500-00000C000000}"/>
            </a:ext>
          </a:extLst>
        </xdr:cNvPr>
        <xdr:cNvCxnSpPr/>
      </xdr:nvCxnSpPr>
      <xdr:spPr>
        <a:xfrm>
          <a:off x="11430" y="7724775"/>
          <a:ext cx="712516" cy="323850"/>
        </a:xfrm>
        <a:prstGeom prst="lin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9525</xdr:colOff>
      <xdr:row>48</xdr:row>
      <xdr:rowOff>0</xdr:rowOff>
    </xdr:from>
    <xdr:to>
      <xdr:col>7</xdr:col>
      <xdr:colOff>68792</xdr:colOff>
      <xdr:row>48</xdr:row>
      <xdr:rowOff>295275</xdr:rowOff>
    </xdr:to>
    <xdr:sp macro="" textlink="" fLocksText="0">
      <xdr:nvSpPr>
        <xdr:cNvPr id="13" name="左大かっこ 16">
          <a:extLst>
            <a:ext uri="{FF2B5EF4-FFF2-40B4-BE49-F238E27FC236}">
              <a16:creationId xmlns:a16="http://schemas.microsoft.com/office/drawing/2014/main" id="{00000000-0008-0000-0500-00000D000000}"/>
            </a:ext>
          </a:extLst>
        </xdr:cNvPr>
        <xdr:cNvSpPr/>
      </xdr:nvSpPr>
      <xdr:spPr>
        <a:xfrm>
          <a:off x="5067300" y="13058775"/>
          <a:ext cx="59267" cy="295275"/>
        </a:xfrm>
        <a:prstGeom prst="lef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xdr:twoCellAnchor>
    <xdr:from>
      <xdr:col>3</xdr:col>
      <xdr:colOff>342901</xdr:colOff>
      <xdr:row>17</xdr:row>
      <xdr:rowOff>28575</xdr:rowOff>
    </xdr:from>
    <xdr:to>
      <xdr:col>3</xdr:col>
      <xdr:colOff>441961</xdr:colOff>
      <xdr:row>18</xdr:row>
      <xdr:rowOff>161925</xdr:rowOff>
    </xdr:to>
    <xdr:sp macro="" textlink="" fLocksText="0">
      <xdr:nvSpPr>
        <xdr:cNvPr id="15" name="左大かっこ 22">
          <a:extLst>
            <a:ext uri="{FF2B5EF4-FFF2-40B4-BE49-F238E27FC236}">
              <a16:creationId xmlns:a16="http://schemas.microsoft.com/office/drawing/2014/main" id="{00000000-0008-0000-0500-00000F000000}"/>
            </a:ext>
          </a:extLst>
        </xdr:cNvPr>
        <xdr:cNvSpPr/>
      </xdr:nvSpPr>
      <xdr:spPr>
        <a:xfrm>
          <a:off x="2514601" y="3838575"/>
          <a:ext cx="99060" cy="304800"/>
        </a:xfrm>
        <a:prstGeom prst="lef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xdr:twoCellAnchor>
    <xdr:from>
      <xdr:col>8</xdr:col>
      <xdr:colOff>453391</xdr:colOff>
      <xdr:row>17</xdr:row>
      <xdr:rowOff>0</xdr:rowOff>
    </xdr:from>
    <xdr:to>
      <xdr:col>8</xdr:col>
      <xdr:colOff>520256</xdr:colOff>
      <xdr:row>18</xdr:row>
      <xdr:rowOff>161925</xdr:rowOff>
    </xdr:to>
    <xdr:sp macro="" textlink="" fLocksText="0">
      <xdr:nvSpPr>
        <xdr:cNvPr id="16" name="右大かっこ 23">
          <a:extLst>
            <a:ext uri="{FF2B5EF4-FFF2-40B4-BE49-F238E27FC236}">
              <a16:creationId xmlns:a16="http://schemas.microsoft.com/office/drawing/2014/main" id="{00000000-0008-0000-0500-000010000000}"/>
            </a:ext>
          </a:extLst>
        </xdr:cNvPr>
        <xdr:cNvSpPr/>
      </xdr:nvSpPr>
      <xdr:spPr>
        <a:xfrm>
          <a:off x="6225541" y="3810000"/>
          <a:ext cx="66865" cy="333375"/>
        </a:xfrm>
        <a:prstGeom prst="righ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xdr:twoCellAnchor>
    <xdr:from>
      <xdr:col>3</xdr:col>
      <xdr:colOff>342901</xdr:colOff>
      <xdr:row>14</xdr:row>
      <xdr:rowOff>28575</xdr:rowOff>
    </xdr:from>
    <xdr:to>
      <xdr:col>3</xdr:col>
      <xdr:colOff>441961</xdr:colOff>
      <xdr:row>15</xdr:row>
      <xdr:rowOff>161925</xdr:rowOff>
    </xdr:to>
    <xdr:sp macro="" textlink="" fLocksText="0">
      <xdr:nvSpPr>
        <xdr:cNvPr id="17" name="左大かっこ 24">
          <a:extLst>
            <a:ext uri="{FF2B5EF4-FFF2-40B4-BE49-F238E27FC236}">
              <a16:creationId xmlns:a16="http://schemas.microsoft.com/office/drawing/2014/main" id="{00000000-0008-0000-0500-000011000000}"/>
            </a:ext>
          </a:extLst>
        </xdr:cNvPr>
        <xdr:cNvSpPr/>
      </xdr:nvSpPr>
      <xdr:spPr>
        <a:xfrm>
          <a:off x="2514601" y="3248025"/>
          <a:ext cx="99060" cy="304800"/>
        </a:xfrm>
        <a:prstGeom prst="lef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xdr:twoCellAnchor>
    <xdr:from>
      <xdr:col>8</xdr:col>
      <xdr:colOff>453391</xdr:colOff>
      <xdr:row>14</xdr:row>
      <xdr:rowOff>0</xdr:rowOff>
    </xdr:from>
    <xdr:to>
      <xdr:col>8</xdr:col>
      <xdr:colOff>520256</xdr:colOff>
      <xdr:row>15</xdr:row>
      <xdr:rowOff>161925</xdr:rowOff>
    </xdr:to>
    <xdr:sp macro="" textlink="" fLocksText="0">
      <xdr:nvSpPr>
        <xdr:cNvPr id="18" name="右大かっこ 25">
          <a:extLst>
            <a:ext uri="{FF2B5EF4-FFF2-40B4-BE49-F238E27FC236}">
              <a16:creationId xmlns:a16="http://schemas.microsoft.com/office/drawing/2014/main" id="{00000000-0008-0000-0500-000012000000}"/>
            </a:ext>
          </a:extLst>
        </xdr:cNvPr>
        <xdr:cNvSpPr/>
      </xdr:nvSpPr>
      <xdr:spPr>
        <a:xfrm>
          <a:off x="6225541" y="3219450"/>
          <a:ext cx="66865" cy="333375"/>
        </a:xfrm>
        <a:prstGeom prst="righ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xdr:twoCellAnchor>
    <xdr:from>
      <xdr:col>7</xdr:col>
      <xdr:colOff>47626</xdr:colOff>
      <xdr:row>41</xdr:row>
      <xdr:rowOff>47625</xdr:rowOff>
    </xdr:from>
    <xdr:to>
      <xdr:col>7</xdr:col>
      <xdr:colOff>97632</xdr:colOff>
      <xdr:row>41</xdr:row>
      <xdr:rowOff>495302</xdr:rowOff>
    </xdr:to>
    <xdr:sp macro="" textlink="" fLocksText="0">
      <xdr:nvSpPr>
        <xdr:cNvPr id="19" name="左大かっこ 26">
          <a:extLst>
            <a:ext uri="{FF2B5EF4-FFF2-40B4-BE49-F238E27FC236}">
              <a16:creationId xmlns:a16="http://schemas.microsoft.com/office/drawing/2014/main" id="{00000000-0008-0000-0500-000013000000}"/>
            </a:ext>
          </a:extLst>
        </xdr:cNvPr>
        <xdr:cNvSpPr/>
      </xdr:nvSpPr>
      <xdr:spPr>
        <a:xfrm>
          <a:off x="5105401" y="10287000"/>
          <a:ext cx="50006" cy="447677"/>
        </a:xfrm>
        <a:prstGeom prst="lef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xdr:twoCellAnchor>
    <xdr:from>
      <xdr:col>6</xdr:col>
      <xdr:colOff>38100</xdr:colOff>
      <xdr:row>44</xdr:row>
      <xdr:rowOff>28575</xdr:rowOff>
    </xdr:from>
    <xdr:to>
      <xdr:col>6</xdr:col>
      <xdr:colOff>88106</xdr:colOff>
      <xdr:row>44</xdr:row>
      <xdr:rowOff>590550</xdr:rowOff>
    </xdr:to>
    <xdr:sp macro="" textlink="" fLocksText="0">
      <xdr:nvSpPr>
        <xdr:cNvPr id="21" name="左大かっこ 28">
          <a:extLst>
            <a:ext uri="{FF2B5EF4-FFF2-40B4-BE49-F238E27FC236}">
              <a16:creationId xmlns:a16="http://schemas.microsoft.com/office/drawing/2014/main" id="{00000000-0008-0000-0500-000015000000}"/>
            </a:ext>
          </a:extLst>
        </xdr:cNvPr>
        <xdr:cNvSpPr/>
      </xdr:nvSpPr>
      <xdr:spPr>
        <a:xfrm>
          <a:off x="4381500" y="11258550"/>
          <a:ext cx="50006" cy="561975"/>
        </a:xfrm>
        <a:prstGeom prst="lef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xdr:twoCellAnchor>
    <xdr:from>
      <xdr:col>6</xdr:col>
      <xdr:colOff>49530</xdr:colOff>
      <xdr:row>51</xdr:row>
      <xdr:rowOff>28576</xdr:rowOff>
    </xdr:from>
    <xdr:to>
      <xdr:col>6</xdr:col>
      <xdr:colOff>89218</xdr:colOff>
      <xdr:row>52</xdr:row>
      <xdr:rowOff>161924</xdr:rowOff>
    </xdr:to>
    <xdr:sp macro="" textlink="" fLocksText="0">
      <xdr:nvSpPr>
        <xdr:cNvPr id="23" name="左大かっこ 30">
          <a:extLst>
            <a:ext uri="{FF2B5EF4-FFF2-40B4-BE49-F238E27FC236}">
              <a16:creationId xmlns:a16="http://schemas.microsoft.com/office/drawing/2014/main" id="{00000000-0008-0000-0500-000017000000}"/>
            </a:ext>
          </a:extLst>
        </xdr:cNvPr>
        <xdr:cNvSpPr/>
      </xdr:nvSpPr>
      <xdr:spPr>
        <a:xfrm>
          <a:off x="4392930" y="13763626"/>
          <a:ext cx="39688" cy="647698"/>
        </a:xfrm>
        <a:prstGeom prst="lef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xdr:twoCellAnchor>
    <xdr:from>
      <xdr:col>8</xdr:col>
      <xdr:colOff>621910</xdr:colOff>
      <xdr:row>51</xdr:row>
      <xdr:rowOff>11430</xdr:rowOff>
    </xdr:from>
    <xdr:to>
      <xdr:col>8</xdr:col>
      <xdr:colOff>671916</xdr:colOff>
      <xdr:row>52</xdr:row>
      <xdr:rowOff>161941</xdr:rowOff>
    </xdr:to>
    <xdr:sp macro="" textlink="" fLocksText="0">
      <xdr:nvSpPr>
        <xdr:cNvPr id="24" name="右大かっこ 31">
          <a:extLst>
            <a:ext uri="{FF2B5EF4-FFF2-40B4-BE49-F238E27FC236}">
              <a16:creationId xmlns:a16="http://schemas.microsoft.com/office/drawing/2014/main" id="{00000000-0008-0000-0500-000018000000}"/>
            </a:ext>
          </a:extLst>
        </xdr:cNvPr>
        <xdr:cNvSpPr/>
      </xdr:nvSpPr>
      <xdr:spPr>
        <a:xfrm>
          <a:off x="6410179" y="13727430"/>
          <a:ext cx="50006" cy="663396"/>
        </a:xfrm>
        <a:prstGeom prst="righ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xdr:twoCellAnchor>
    <xdr:from>
      <xdr:col>7</xdr:col>
      <xdr:colOff>11430</xdr:colOff>
      <xdr:row>54</xdr:row>
      <xdr:rowOff>346564</xdr:rowOff>
    </xdr:from>
    <xdr:to>
      <xdr:col>7</xdr:col>
      <xdr:colOff>57149</xdr:colOff>
      <xdr:row>55</xdr:row>
      <xdr:rowOff>293077</xdr:rowOff>
    </xdr:to>
    <xdr:sp macro="" textlink="" fLocksText="0">
      <xdr:nvSpPr>
        <xdr:cNvPr id="26" name="左大かっこ 33">
          <a:extLst>
            <a:ext uri="{FF2B5EF4-FFF2-40B4-BE49-F238E27FC236}">
              <a16:creationId xmlns:a16="http://schemas.microsoft.com/office/drawing/2014/main" id="{00000000-0008-0000-0500-00001A000000}"/>
            </a:ext>
          </a:extLst>
        </xdr:cNvPr>
        <xdr:cNvSpPr/>
      </xdr:nvSpPr>
      <xdr:spPr>
        <a:xfrm>
          <a:off x="5081661" y="14912487"/>
          <a:ext cx="45719" cy="298205"/>
        </a:xfrm>
        <a:prstGeom prst="lef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xdr:twoCellAnchor>
    <xdr:from>
      <xdr:col>0</xdr:col>
      <xdr:colOff>11430</xdr:colOff>
      <xdr:row>31</xdr:row>
      <xdr:rowOff>28575</xdr:rowOff>
    </xdr:from>
    <xdr:to>
      <xdr:col>1</xdr:col>
      <xdr:colOff>46</xdr:colOff>
      <xdr:row>33</xdr:row>
      <xdr:rowOff>9525</xdr:rowOff>
    </xdr:to>
    <xdr:cxnSp macro="">
      <xdr:nvCxnSpPr>
        <xdr:cNvPr id="27" name="直線コネクタ 34">
          <a:extLst>
            <a:ext uri="{FF2B5EF4-FFF2-40B4-BE49-F238E27FC236}">
              <a16:creationId xmlns:a16="http://schemas.microsoft.com/office/drawing/2014/main" id="{00000000-0008-0000-0500-00001B000000}"/>
            </a:ext>
          </a:extLst>
        </xdr:cNvPr>
        <xdr:cNvCxnSpPr/>
      </xdr:nvCxnSpPr>
      <xdr:spPr>
        <a:xfrm>
          <a:off x="11430" y="7724775"/>
          <a:ext cx="712516" cy="323850"/>
        </a:xfrm>
        <a:prstGeom prst="line">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9525</xdr:colOff>
      <xdr:row>48</xdr:row>
      <xdr:rowOff>0</xdr:rowOff>
    </xdr:from>
    <xdr:to>
      <xdr:col>7</xdr:col>
      <xdr:colOff>68792</xdr:colOff>
      <xdr:row>48</xdr:row>
      <xdr:rowOff>295275</xdr:rowOff>
    </xdr:to>
    <xdr:sp macro="" textlink="" fLocksText="0">
      <xdr:nvSpPr>
        <xdr:cNvPr id="28" name="左大かっこ 35">
          <a:extLst>
            <a:ext uri="{FF2B5EF4-FFF2-40B4-BE49-F238E27FC236}">
              <a16:creationId xmlns:a16="http://schemas.microsoft.com/office/drawing/2014/main" id="{00000000-0008-0000-0500-00001C000000}"/>
            </a:ext>
          </a:extLst>
        </xdr:cNvPr>
        <xdr:cNvSpPr/>
      </xdr:nvSpPr>
      <xdr:spPr>
        <a:xfrm>
          <a:off x="5067300" y="13058775"/>
          <a:ext cx="59267" cy="295275"/>
        </a:xfrm>
        <a:prstGeom prst="lef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xdr:twoCellAnchor>
    <xdr:from>
      <xdr:col>3</xdr:col>
      <xdr:colOff>342901</xdr:colOff>
      <xdr:row>17</xdr:row>
      <xdr:rowOff>28575</xdr:rowOff>
    </xdr:from>
    <xdr:to>
      <xdr:col>3</xdr:col>
      <xdr:colOff>441961</xdr:colOff>
      <xdr:row>18</xdr:row>
      <xdr:rowOff>161925</xdr:rowOff>
    </xdr:to>
    <xdr:sp macro="" textlink="" fLocksText="0">
      <xdr:nvSpPr>
        <xdr:cNvPr id="30" name="左大かっこ 37">
          <a:extLst>
            <a:ext uri="{FF2B5EF4-FFF2-40B4-BE49-F238E27FC236}">
              <a16:creationId xmlns:a16="http://schemas.microsoft.com/office/drawing/2014/main" id="{00000000-0008-0000-0500-00001E000000}"/>
            </a:ext>
          </a:extLst>
        </xdr:cNvPr>
        <xdr:cNvSpPr/>
      </xdr:nvSpPr>
      <xdr:spPr>
        <a:xfrm>
          <a:off x="2514601" y="3838575"/>
          <a:ext cx="99060" cy="304800"/>
        </a:xfrm>
        <a:prstGeom prst="lef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xdr:twoCellAnchor>
    <xdr:from>
      <xdr:col>8</xdr:col>
      <xdr:colOff>453391</xdr:colOff>
      <xdr:row>17</xdr:row>
      <xdr:rowOff>0</xdr:rowOff>
    </xdr:from>
    <xdr:to>
      <xdr:col>8</xdr:col>
      <xdr:colOff>520256</xdr:colOff>
      <xdr:row>18</xdr:row>
      <xdr:rowOff>161925</xdr:rowOff>
    </xdr:to>
    <xdr:sp macro="" textlink="" fLocksText="0">
      <xdr:nvSpPr>
        <xdr:cNvPr id="31" name="右大かっこ 38">
          <a:extLst>
            <a:ext uri="{FF2B5EF4-FFF2-40B4-BE49-F238E27FC236}">
              <a16:creationId xmlns:a16="http://schemas.microsoft.com/office/drawing/2014/main" id="{00000000-0008-0000-0500-00001F000000}"/>
            </a:ext>
          </a:extLst>
        </xdr:cNvPr>
        <xdr:cNvSpPr/>
      </xdr:nvSpPr>
      <xdr:spPr>
        <a:xfrm>
          <a:off x="6225541" y="3810000"/>
          <a:ext cx="66865" cy="333375"/>
        </a:xfrm>
        <a:prstGeom prst="righ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4</xdr:col>
          <xdr:colOff>647700</xdr:colOff>
          <xdr:row>13</xdr:row>
          <xdr:rowOff>0</xdr:rowOff>
        </xdr:from>
        <xdr:to>
          <xdr:col>5</xdr:col>
          <xdr:colOff>228600</xdr:colOff>
          <xdr:row>14</xdr:row>
          <xdr:rowOff>19050</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5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12</xdr:row>
          <xdr:rowOff>266700</xdr:rowOff>
        </xdr:from>
        <xdr:to>
          <xdr:col>3</xdr:col>
          <xdr:colOff>714375</xdr:colOff>
          <xdr:row>14</xdr:row>
          <xdr:rowOff>9525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5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361950</xdr:colOff>
          <xdr:row>28</xdr:row>
          <xdr:rowOff>76200</xdr:rowOff>
        </xdr:from>
        <xdr:to>
          <xdr:col>3</xdr:col>
          <xdr:colOff>676275</xdr:colOff>
          <xdr:row>28</xdr:row>
          <xdr:rowOff>295275</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5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485775</xdr:colOff>
          <xdr:row>28</xdr:row>
          <xdr:rowOff>76200</xdr:rowOff>
        </xdr:from>
        <xdr:to>
          <xdr:col>5</xdr:col>
          <xdr:colOff>66675</xdr:colOff>
          <xdr:row>28</xdr:row>
          <xdr:rowOff>295275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5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561975</xdr:colOff>
          <xdr:row>42</xdr:row>
          <xdr:rowOff>19050</xdr:rowOff>
        </xdr:from>
        <xdr:to>
          <xdr:col>7</xdr:col>
          <xdr:colOff>152400</xdr:colOff>
          <xdr:row>42</xdr:row>
          <xdr:rowOff>228600</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5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552450</xdr:colOff>
          <xdr:row>40</xdr:row>
          <xdr:rowOff>19050</xdr:rowOff>
        </xdr:from>
        <xdr:to>
          <xdr:col>7</xdr:col>
          <xdr:colOff>142875</xdr:colOff>
          <xdr:row>40</xdr:row>
          <xdr:rowOff>228600</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5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40</xdr:row>
          <xdr:rowOff>19050</xdr:rowOff>
        </xdr:from>
        <xdr:to>
          <xdr:col>8</xdr:col>
          <xdr:colOff>85725</xdr:colOff>
          <xdr:row>40</xdr:row>
          <xdr:rowOff>228600</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5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45</xdr:row>
          <xdr:rowOff>219075</xdr:rowOff>
        </xdr:from>
        <xdr:to>
          <xdr:col>7</xdr:col>
          <xdr:colOff>47625</xdr:colOff>
          <xdr:row>45</xdr:row>
          <xdr:rowOff>428625</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5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42</xdr:row>
          <xdr:rowOff>28575</xdr:rowOff>
        </xdr:from>
        <xdr:to>
          <xdr:col>8</xdr:col>
          <xdr:colOff>114300</xdr:colOff>
          <xdr:row>43</xdr:row>
          <xdr:rowOff>0</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5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419100</xdr:colOff>
          <xdr:row>45</xdr:row>
          <xdr:rowOff>219075</xdr:rowOff>
        </xdr:from>
        <xdr:to>
          <xdr:col>8</xdr:col>
          <xdr:colOff>9525</xdr:colOff>
          <xdr:row>45</xdr:row>
          <xdr:rowOff>428625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5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47</xdr:row>
          <xdr:rowOff>28575</xdr:rowOff>
        </xdr:from>
        <xdr:to>
          <xdr:col>7</xdr:col>
          <xdr:colOff>76200</xdr:colOff>
          <xdr:row>47</xdr:row>
          <xdr:rowOff>238125</xdr:rowOff>
        </xdr:to>
        <xdr:sp macro="" textlink="">
          <xdr:nvSpPr>
            <xdr:cNvPr id="9227" name="Check Box 11" hidden="1">
              <a:extLst>
                <a:ext uri="{63B3BB69-23CF-44E3-9099-C40C66FF867C}">
                  <a14:compatExt spid="_x0000_s9227"/>
                </a:ext>
                <a:ext uri="{FF2B5EF4-FFF2-40B4-BE49-F238E27FC236}">
                  <a16:creationId xmlns:a16="http://schemas.microsoft.com/office/drawing/2014/main" id="{00000000-0008-0000-0500-00000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428625</xdr:colOff>
          <xdr:row>47</xdr:row>
          <xdr:rowOff>19050</xdr:rowOff>
        </xdr:from>
        <xdr:to>
          <xdr:col>8</xdr:col>
          <xdr:colOff>19050</xdr:colOff>
          <xdr:row>47</xdr:row>
          <xdr:rowOff>228600</xdr:rowOff>
        </xdr:to>
        <xdr:sp macro="" textlink="">
          <xdr:nvSpPr>
            <xdr:cNvPr id="9228" name="Check Box 12" hidden="1">
              <a:extLst>
                <a:ext uri="{63B3BB69-23CF-44E3-9099-C40C66FF867C}">
                  <a14:compatExt spid="_x0000_s9228"/>
                </a:ext>
                <a:ext uri="{FF2B5EF4-FFF2-40B4-BE49-F238E27FC236}">
                  <a16:creationId xmlns:a16="http://schemas.microsoft.com/office/drawing/2014/main" id="{00000000-0008-0000-0500-00000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438150</xdr:colOff>
          <xdr:row>54</xdr:row>
          <xdr:rowOff>76200</xdr:rowOff>
        </xdr:from>
        <xdr:to>
          <xdr:col>8</xdr:col>
          <xdr:colOff>38100</xdr:colOff>
          <xdr:row>54</xdr:row>
          <xdr:rowOff>295275</xdr:rowOff>
        </xdr:to>
        <xdr:sp macro="" textlink="">
          <xdr:nvSpPr>
            <xdr:cNvPr id="9229" name="Check Box 13" hidden="1">
              <a:extLst>
                <a:ext uri="{63B3BB69-23CF-44E3-9099-C40C66FF867C}">
                  <a14:compatExt spid="_x0000_s9229"/>
                </a:ext>
                <a:ext uri="{FF2B5EF4-FFF2-40B4-BE49-F238E27FC236}">
                  <a16:creationId xmlns:a16="http://schemas.microsoft.com/office/drawing/2014/main" id="{00000000-0008-0000-0500-00000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476250</xdr:colOff>
          <xdr:row>49</xdr:row>
          <xdr:rowOff>0</xdr:rowOff>
        </xdr:from>
        <xdr:to>
          <xdr:col>7</xdr:col>
          <xdr:colOff>66675</xdr:colOff>
          <xdr:row>50</xdr:row>
          <xdr:rowOff>38100</xdr:rowOff>
        </xdr:to>
        <xdr:sp macro="" textlink="">
          <xdr:nvSpPr>
            <xdr:cNvPr id="9230" name="Check Box 14" hidden="1">
              <a:extLst>
                <a:ext uri="{63B3BB69-23CF-44E3-9099-C40C66FF867C}">
                  <a14:compatExt spid="_x0000_s9230"/>
                </a:ext>
                <a:ext uri="{FF2B5EF4-FFF2-40B4-BE49-F238E27FC236}">
                  <a16:creationId xmlns:a16="http://schemas.microsoft.com/office/drawing/2014/main" id="{00000000-0008-0000-0500-00000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476250</xdr:colOff>
          <xdr:row>54</xdr:row>
          <xdr:rowOff>76200</xdr:rowOff>
        </xdr:from>
        <xdr:to>
          <xdr:col>7</xdr:col>
          <xdr:colOff>66675</xdr:colOff>
          <xdr:row>54</xdr:row>
          <xdr:rowOff>295275</xdr:rowOff>
        </xdr:to>
        <xdr:sp macro="" textlink="">
          <xdr:nvSpPr>
            <xdr:cNvPr id="9231" name="Check Box 15" hidden="1">
              <a:extLst>
                <a:ext uri="{63B3BB69-23CF-44E3-9099-C40C66FF867C}">
                  <a14:compatExt spid="_x0000_s9231"/>
                </a:ext>
                <a:ext uri="{FF2B5EF4-FFF2-40B4-BE49-F238E27FC236}">
                  <a16:creationId xmlns:a16="http://schemas.microsoft.com/office/drawing/2014/main" id="{00000000-0008-0000-0500-00000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428625</xdr:colOff>
          <xdr:row>49</xdr:row>
          <xdr:rowOff>0</xdr:rowOff>
        </xdr:from>
        <xdr:to>
          <xdr:col>8</xdr:col>
          <xdr:colOff>19050</xdr:colOff>
          <xdr:row>50</xdr:row>
          <xdr:rowOff>38100</xdr:rowOff>
        </xdr:to>
        <xdr:sp macro="" textlink="">
          <xdr:nvSpPr>
            <xdr:cNvPr id="9232" name="Check Box 16" hidden="1">
              <a:extLst>
                <a:ext uri="{63B3BB69-23CF-44E3-9099-C40C66FF867C}">
                  <a14:compatExt spid="_x0000_s9232"/>
                </a:ext>
                <a:ext uri="{FF2B5EF4-FFF2-40B4-BE49-F238E27FC236}">
                  <a16:creationId xmlns:a16="http://schemas.microsoft.com/office/drawing/2014/main" id="{00000000-0008-0000-0500-00001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62</xdr:row>
          <xdr:rowOff>161925</xdr:rowOff>
        </xdr:from>
        <xdr:to>
          <xdr:col>7</xdr:col>
          <xdr:colOff>47625</xdr:colOff>
          <xdr:row>64</xdr:row>
          <xdr:rowOff>38100</xdr:rowOff>
        </xdr:to>
        <xdr:sp macro="" textlink="">
          <xdr:nvSpPr>
            <xdr:cNvPr id="9233" name="Check Box 17" hidden="1">
              <a:extLst>
                <a:ext uri="{63B3BB69-23CF-44E3-9099-C40C66FF867C}">
                  <a14:compatExt spid="_x0000_s9233"/>
                </a:ext>
                <a:ext uri="{FF2B5EF4-FFF2-40B4-BE49-F238E27FC236}">
                  <a16:creationId xmlns:a16="http://schemas.microsoft.com/office/drawing/2014/main" id="{00000000-0008-0000-0500-00001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65</xdr:row>
          <xdr:rowOff>0</xdr:rowOff>
        </xdr:from>
        <xdr:to>
          <xdr:col>7</xdr:col>
          <xdr:colOff>47625</xdr:colOff>
          <xdr:row>66</xdr:row>
          <xdr:rowOff>38100</xdr:rowOff>
        </xdr:to>
        <xdr:sp macro="" textlink="">
          <xdr:nvSpPr>
            <xdr:cNvPr id="9234" name="Check Box 18" hidden="1">
              <a:extLst>
                <a:ext uri="{63B3BB69-23CF-44E3-9099-C40C66FF867C}">
                  <a14:compatExt spid="_x0000_s9234"/>
                </a:ext>
                <a:ext uri="{FF2B5EF4-FFF2-40B4-BE49-F238E27FC236}">
                  <a16:creationId xmlns:a16="http://schemas.microsoft.com/office/drawing/2014/main" id="{00000000-0008-0000-0500-00001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62</xdr:row>
          <xdr:rowOff>152400</xdr:rowOff>
        </xdr:from>
        <xdr:to>
          <xdr:col>7</xdr:col>
          <xdr:colOff>704850</xdr:colOff>
          <xdr:row>64</xdr:row>
          <xdr:rowOff>19050</xdr:rowOff>
        </xdr:to>
        <xdr:sp macro="" textlink="">
          <xdr:nvSpPr>
            <xdr:cNvPr id="9235" name="Check Box 19" hidden="1">
              <a:extLst>
                <a:ext uri="{63B3BB69-23CF-44E3-9099-C40C66FF867C}">
                  <a14:compatExt spid="_x0000_s9235"/>
                </a:ext>
                <a:ext uri="{FF2B5EF4-FFF2-40B4-BE49-F238E27FC236}">
                  <a16:creationId xmlns:a16="http://schemas.microsoft.com/office/drawing/2014/main" id="{00000000-0008-0000-0500-00001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390525</xdr:colOff>
          <xdr:row>65</xdr:row>
          <xdr:rowOff>0</xdr:rowOff>
        </xdr:from>
        <xdr:to>
          <xdr:col>7</xdr:col>
          <xdr:colOff>695325</xdr:colOff>
          <xdr:row>66</xdr:row>
          <xdr:rowOff>38100</xdr:rowOff>
        </xdr:to>
        <xdr:sp macro="" textlink="">
          <xdr:nvSpPr>
            <xdr:cNvPr id="9236" name="Check Box 20" hidden="1">
              <a:extLst>
                <a:ext uri="{63B3BB69-23CF-44E3-9099-C40C66FF867C}">
                  <a14:compatExt spid="_x0000_s9236"/>
                </a:ext>
                <a:ext uri="{FF2B5EF4-FFF2-40B4-BE49-F238E27FC236}">
                  <a16:creationId xmlns:a16="http://schemas.microsoft.com/office/drawing/2014/main" id="{00000000-0008-0000-0500-00001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647700</xdr:colOff>
          <xdr:row>16</xdr:row>
          <xdr:rowOff>0</xdr:rowOff>
        </xdr:from>
        <xdr:to>
          <xdr:col>5</xdr:col>
          <xdr:colOff>228600</xdr:colOff>
          <xdr:row>17</xdr:row>
          <xdr:rowOff>19050</xdr:rowOff>
        </xdr:to>
        <xdr:sp macro="" textlink="">
          <xdr:nvSpPr>
            <xdr:cNvPr id="9237" name="Check Box 21" hidden="1">
              <a:extLst>
                <a:ext uri="{63B3BB69-23CF-44E3-9099-C40C66FF867C}">
                  <a14:compatExt spid="_x0000_s9237"/>
                </a:ext>
                <a:ext uri="{FF2B5EF4-FFF2-40B4-BE49-F238E27FC236}">
                  <a16:creationId xmlns:a16="http://schemas.microsoft.com/office/drawing/2014/main" id="{00000000-0008-0000-0500-00001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15</xdr:row>
          <xdr:rowOff>228600</xdr:rowOff>
        </xdr:from>
        <xdr:to>
          <xdr:col>3</xdr:col>
          <xdr:colOff>714375</xdr:colOff>
          <xdr:row>17</xdr:row>
          <xdr:rowOff>19050</xdr:rowOff>
        </xdr:to>
        <xdr:sp macro="" textlink="">
          <xdr:nvSpPr>
            <xdr:cNvPr id="9238" name="Check Box 22" hidden="1">
              <a:extLst>
                <a:ext uri="{63B3BB69-23CF-44E3-9099-C40C66FF867C}">
                  <a14:compatExt spid="_x0000_s9238"/>
                </a:ext>
                <a:ext uri="{FF2B5EF4-FFF2-40B4-BE49-F238E27FC236}">
                  <a16:creationId xmlns:a16="http://schemas.microsoft.com/office/drawing/2014/main" id="{00000000-0008-0000-0500-00001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69</xdr:row>
          <xdr:rowOff>161925</xdr:rowOff>
        </xdr:from>
        <xdr:to>
          <xdr:col>7</xdr:col>
          <xdr:colOff>47625</xdr:colOff>
          <xdr:row>71</xdr:row>
          <xdr:rowOff>38100</xdr:rowOff>
        </xdr:to>
        <xdr:sp macro="" textlink="">
          <xdr:nvSpPr>
            <xdr:cNvPr id="9239" name="Check Box 23" hidden="1">
              <a:extLst>
                <a:ext uri="{63B3BB69-23CF-44E3-9099-C40C66FF867C}">
                  <a14:compatExt spid="_x0000_s9239"/>
                </a:ext>
                <a:ext uri="{FF2B5EF4-FFF2-40B4-BE49-F238E27FC236}">
                  <a16:creationId xmlns:a16="http://schemas.microsoft.com/office/drawing/2014/main" id="{00000000-0008-0000-0500-00001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69</xdr:row>
          <xdr:rowOff>152400</xdr:rowOff>
        </xdr:from>
        <xdr:to>
          <xdr:col>7</xdr:col>
          <xdr:colOff>704850</xdr:colOff>
          <xdr:row>71</xdr:row>
          <xdr:rowOff>19050</xdr:rowOff>
        </xdr:to>
        <xdr:sp macro="" textlink="">
          <xdr:nvSpPr>
            <xdr:cNvPr id="9240" name="Check Box 24" hidden="1">
              <a:extLst>
                <a:ext uri="{63B3BB69-23CF-44E3-9099-C40C66FF867C}">
                  <a14:compatExt spid="_x0000_s9240"/>
                </a:ext>
                <a:ext uri="{FF2B5EF4-FFF2-40B4-BE49-F238E27FC236}">
                  <a16:creationId xmlns:a16="http://schemas.microsoft.com/office/drawing/2014/main" id="{00000000-0008-0000-0500-00001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647700</xdr:colOff>
          <xdr:row>13</xdr:row>
          <xdr:rowOff>0</xdr:rowOff>
        </xdr:from>
        <xdr:to>
          <xdr:col>5</xdr:col>
          <xdr:colOff>228600</xdr:colOff>
          <xdr:row>14</xdr:row>
          <xdr:rowOff>19050</xdr:rowOff>
        </xdr:to>
        <xdr:sp macro="" textlink="">
          <xdr:nvSpPr>
            <xdr:cNvPr id="9241" name="Check Box 25" hidden="1">
              <a:extLst>
                <a:ext uri="{63B3BB69-23CF-44E3-9099-C40C66FF867C}">
                  <a14:compatExt spid="_x0000_s9241"/>
                </a:ext>
                <a:ext uri="{FF2B5EF4-FFF2-40B4-BE49-F238E27FC236}">
                  <a16:creationId xmlns:a16="http://schemas.microsoft.com/office/drawing/2014/main" id="{00000000-0008-0000-0500-00001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12</xdr:row>
          <xdr:rowOff>266700</xdr:rowOff>
        </xdr:from>
        <xdr:to>
          <xdr:col>3</xdr:col>
          <xdr:colOff>714375</xdr:colOff>
          <xdr:row>14</xdr:row>
          <xdr:rowOff>9525</xdr:rowOff>
        </xdr:to>
        <xdr:sp macro="" textlink="">
          <xdr:nvSpPr>
            <xdr:cNvPr id="9242" name="Check Box 26" hidden="1">
              <a:extLst>
                <a:ext uri="{63B3BB69-23CF-44E3-9099-C40C66FF867C}">
                  <a14:compatExt spid="_x0000_s9242"/>
                </a:ext>
                <a:ext uri="{FF2B5EF4-FFF2-40B4-BE49-F238E27FC236}">
                  <a16:creationId xmlns:a16="http://schemas.microsoft.com/office/drawing/2014/main" id="{00000000-0008-0000-0500-00001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361950</xdr:colOff>
          <xdr:row>28</xdr:row>
          <xdr:rowOff>76200</xdr:rowOff>
        </xdr:from>
        <xdr:to>
          <xdr:col>3</xdr:col>
          <xdr:colOff>676275</xdr:colOff>
          <xdr:row>28</xdr:row>
          <xdr:rowOff>295275</xdr:rowOff>
        </xdr:to>
        <xdr:sp macro="" textlink="">
          <xdr:nvSpPr>
            <xdr:cNvPr id="9243" name="Check Box 27" hidden="1">
              <a:extLst>
                <a:ext uri="{63B3BB69-23CF-44E3-9099-C40C66FF867C}">
                  <a14:compatExt spid="_x0000_s9243"/>
                </a:ext>
                <a:ext uri="{FF2B5EF4-FFF2-40B4-BE49-F238E27FC236}">
                  <a16:creationId xmlns:a16="http://schemas.microsoft.com/office/drawing/2014/main" id="{00000000-0008-0000-0500-00001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485775</xdr:colOff>
          <xdr:row>28</xdr:row>
          <xdr:rowOff>76200</xdr:rowOff>
        </xdr:from>
        <xdr:to>
          <xdr:col>5</xdr:col>
          <xdr:colOff>66675</xdr:colOff>
          <xdr:row>28</xdr:row>
          <xdr:rowOff>295275</xdr:rowOff>
        </xdr:to>
        <xdr:sp macro="" textlink="">
          <xdr:nvSpPr>
            <xdr:cNvPr id="9244" name="Check Box 28" hidden="1">
              <a:extLst>
                <a:ext uri="{63B3BB69-23CF-44E3-9099-C40C66FF867C}">
                  <a14:compatExt spid="_x0000_s9244"/>
                </a:ext>
                <a:ext uri="{FF2B5EF4-FFF2-40B4-BE49-F238E27FC236}">
                  <a16:creationId xmlns:a16="http://schemas.microsoft.com/office/drawing/2014/main" id="{00000000-0008-0000-0500-00001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561975</xdr:colOff>
          <xdr:row>42</xdr:row>
          <xdr:rowOff>19050</xdr:rowOff>
        </xdr:from>
        <xdr:to>
          <xdr:col>7</xdr:col>
          <xdr:colOff>152400</xdr:colOff>
          <xdr:row>42</xdr:row>
          <xdr:rowOff>228600</xdr:rowOff>
        </xdr:to>
        <xdr:sp macro="" textlink="">
          <xdr:nvSpPr>
            <xdr:cNvPr id="9245" name="Check Box 29" hidden="1">
              <a:extLst>
                <a:ext uri="{63B3BB69-23CF-44E3-9099-C40C66FF867C}">
                  <a14:compatExt spid="_x0000_s9245"/>
                </a:ext>
                <a:ext uri="{FF2B5EF4-FFF2-40B4-BE49-F238E27FC236}">
                  <a16:creationId xmlns:a16="http://schemas.microsoft.com/office/drawing/2014/main" id="{00000000-0008-0000-0500-00001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552450</xdr:colOff>
          <xdr:row>40</xdr:row>
          <xdr:rowOff>19050</xdr:rowOff>
        </xdr:from>
        <xdr:to>
          <xdr:col>7</xdr:col>
          <xdr:colOff>142875</xdr:colOff>
          <xdr:row>40</xdr:row>
          <xdr:rowOff>228600</xdr:rowOff>
        </xdr:to>
        <xdr:sp macro="" textlink="">
          <xdr:nvSpPr>
            <xdr:cNvPr id="9246" name="Check Box 30" hidden="1">
              <a:extLst>
                <a:ext uri="{63B3BB69-23CF-44E3-9099-C40C66FF867C}">
                  <a14:compatExt spid="_x0000_s9246"/>
                </a:ext>
                <a:ext uri="{FF2B5EF4-FFF2-40B4-BE49-F238E27FC236}">
                  <a16:creationId xmlns:a16="http://schemas.microsoft.com/office/drawing/2014/main" id="{00000000-0008-0000-0500-00001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495300</xdr:colOff>
          <xdr:row>40</xdr:row>
          <xdr:rowOff>19050</xdr:rowOff>
        </xdr:from>
        <xdr:to>
          <xdr:col>8</xdr:col>
          <xdr:colOff>85725</xdr:colOff>
          <xdr:row>40</xdr:row>
          <xdr:rowOff>228600</xdr:rowOff>
        </xdr:to>
        <xdr:sp macro="" textlink="">
          <xdr:nvSpPr>
            <xdr:cNvPr id="9247" name="Check Box 31" hidden="1">
              <a:extLst>
                <a:ext uri="{63B3BB69-23CF-44E3-9099-C40C66FF867C}">
                  <a14:compatExt spid="_x0000_s9247"/>
                </a:ext>
                <a:ext uri="{FF2B5EF4-FFF2-40B4-BE49-F238E27FC236}">
                  <a16:creationId xmlns:a16="http://schemas.microsoft.com/office/drawing/2014/main" id="{00000000-0008-0000-0500-00001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45</xdr:row>
          <xdr:rowOff>219075</xdr:rowOff>
        </xdr:from>
        <xdr:to>
          <xdr:col>7</xdr:col>
          <xdr:colOff>47625</xdr:colOff>
          <xdr:row>45</xdr:row>
          <xdr:rowOff>428625</xdr:rowOff>
        </xdr:to>
        <xdr:sp macro="" textlink="">
          <xdr:nvSpPr>
            <xdr:cNvPr id="9248" name="Check Box 32" hidden="1">
              <a:extLst>
                <a:ext uri="{63B3BB69-23CF-44E3-9099-C40C66FF867C}">
                  <a14:compatExt spid="_x0000_s9248"/>
                </a:ext>
                <a:ext uri="{FF2B5EF4-FFF2-40B4-BE49-F238E27FC236}">
                  <a16:creationId xmlns:a16="http://schemas.microsoft.com/office/drawing/2014/main" id="{00000000-0008-0000-0500-00002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42</xdr:row>
          <xdr:rowOff>28575</xdr:rowOff>
        </xdr:from>
        <xdr:to>
          <xdr:col>8</xdr:col>
          <xdr:colOff>114300</xdr:colOff>
          <xdr:row>43</xdr:row>
          <xdr:rowOff>0</xdr:rowOff>
        </xdr:to>
        <xdr:sp macro="" textlink="">
          <xdr:nvSpPr>
            <xdr:cNvPr id="9249" name="Check Box 33" hidden="1">
              <a:extLst>
                <a:ext uri="{63B3BB69-23CF-44E3-9099-C40C66FF867C}">
                  <a14:compatExt spid="_x0000_s9249"/>
                </a:ext>
                <a:ext uri="{FF2B5EF4-FFF2-40B4-BE49-F238E27FC236}">
                  <a16:creationId xmlns:a16="http://schemas.microsoft.com/office/drawing/2014/main" id="{00000000-0008-0000-0500-00002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419100</xdr:colOff>
          <xdr:row>45</xdr:row>
          <xdr:rowOff>219075</xdr:rowOff>
        </xdr:from>
        <xdr:to>
          <xdr:col>8</xdr:col>
          <xdr:colOff>9525</xdr:colOff>
          <xdr:row>45</xdr:row>
          <xdr:rowOff>428625</xdr:rowOff>
        </xdr:to>
        <xdr:sp macro="" textlink="">
          <xdr:nvSpPr>
            <xdr:cNvPr id="9250" name="Check Box 34" hidden="1">
              <a:extLst>
                <a:ext uri="{63B3BB69-23CF-44E3-9099-C40C66FF867C}">
                  <a14:compatExt spid="_x0000_s9250"/>
                </a:ext>
                <a:ext uri="{FF2B5EF4-FFF2-40B4-BE49-F238E27FC236}">
                  <a16:creationId xmlns:a16="http://schemas.microsoft.com/office/drawing/2014/main" id="{00000000-0008-0000-0500-00002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47</xdr:row>
          <xdr:rowOff>28575</xdr:rowOff>
        </xdr:from>
        <xdr:to>
          <xdr:col>7</xdr:col>
          <xdr:colOff>76200</xdr:colOff>
          <xdr:row>47</xdr:row>
          <xdr:rowOff>238125</xdr:rowOff>
        </xdr:to>
        <xdr:sp macro="" textlink="">
          <xdr:nvSpPr>
            <xdr:cNvPr id="9251" name="Check Box 35" hidden="1">
              <a:extLst>
                <a:ext uri="{63B3BB69-23CF-44E3-9099-C40C66FF867C}">
                  <a14:compatExt spid="_x0000_s9251"/>
                </a:ext>
                <a:ext uri="{FF2B5EF4-FFF2-40B4-BE49-F238E27FC236}">
                  <a16:creationId xmlns:a16="http://schemas.microsoft.com/office/drawing/2014/main" id="{00000000-0008-0000-0500-00002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428625</xdr:colOff>
          <xdr:row>47</xdr:row>
          <xdr:rowOff>19050</xdr:rowOff>
        </xdr:from>
        <xdr:to>
          <xdr:col>8</xdr:col>
          <xdr:colOff>19050</xdr:colOff>
          <xdr:row>47</xdr:row>
          <xdr:rowOff>228600</xdr:rowOff>
        </xdr:to>
        <xdr:sp macro="" textlink="">
          <xdr:nvSpPr>
            <xdr:cNvPr id="9252" name="Check Box 36" hidden="1">
              <a:extLst>
                <a:ext uri="{63B3BB69-23CF-44E3-9099-C40C66FF867C}">
                  <a14:compatExt spid="_x0000_s9252"/>
                </a:ext>
                <a:ext uri="{FF2B5EF4-FFF2-40B4-BE49-F238E27FC236}">
                  <a16:creationId xmlns:a16="http://schemas.microsoft.com/office/drawing/2014/main" id="{00000000-0008-0000-0500-00002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476250</xdr:colOff>
          <xdr:row>57</xdr:row>
          <xdr:rowOff>209550</xdr:rowOff>
        </xdr:from>
        <xdr:to>
          <xdr:col>7</xdr:col>
          <xdr:colOff>66675</xdr:colOff>
          <xdr:row>57</xdr:row>
          <xdr:rowOff>419100</xdr:rowOff>
        </xdr:to>
        <xdr:sp macro="" textlink="">
          <xdr:nvSpPr>
            <xdr:cNvPr id="9253" name="Check Box 37" hidden="1">
              <a:extLst>
                <a:ext uri="{63B3BB69-23CF-44E3-9099-C40C66FF867C}">
                  <a14:compatExt spid="_x0000_s9253"/>
                </a:ext>
                <a:ext uri="{FF2B5EF4-FFF2-40B4-BE49-F238E27FC236}">
                  <a16:creationId xmlns:a16="http://schemas.microsoft.com/office/drawing/2014/main" id="{00000000-0008-0000-0500-00002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476250</xdr:colOff>
          <xdr:row>49</xdr:row>
          <xdr:rowOff>0</xdr:rowOff>
        </xdr:from>
        <xdr:to>
          <xdr:col>7</xdr:col>
          <xdr:colOff>66675</xdr:colOff>
          <xdr:row>50</xdr:row>
          <xdr:rowOff>38100</xdr:rowOff>
        </xdr:to>
        <xdr:sp macro="" textlink="">
          <xdr:nvSpPr>
            <xdr:cNvPr id="9254" name="Check Box 38" hidden="1">
              <a:extLst>
                <a:ext uri="{63B3BB69-23CF-44E3-9099-C40C66FF867C}">
                  <a14:compatExt spid="_x0000_s9254"/>
                </a:ext>
                <a:ext uri="{FF2B5EF4-FFF2-40B4-BE49-F238E27FC236}">
                  <a16:creationId xmlns:a16="http://schemas.microsoft.com/office/drawing/2014/main" id="{00000000-0008-0000-0500-00002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57</xdr:row>
          <xdr:rowOff>209550</xdr:rowOff>
        </xdr:from>
        <xdr:to>
          <xdr:col>7</xdr:col>
          <xdr:colOff>704850</xdr:colOff>
          <xdr:row>57</xdr:row>
          <xdr:rowOff>419100</xdr:rowOff>
        </xdr:to>
        <xdr:sp macro="" textlink="">
          <xdr:nvSpPr>
            <xdr:cNvPr id="9255" name="Check Box 39" hidden="1">
              <a:extLst>
                <a:ext uri="{63B3BB69-23CF-44E3-9099-C40C66FF867C}">
                  <a14:compatExt spid="_x0000_s9255"/>
                </a:ext>
                <a:ext uri="{FF2B5EF4-FFF2-40B4-BE49-F238E27FC236}">
                  <a16:creationId xmlns:a16="http://schemas.microsoft.com/office/drawing/2014/main" id="{00000000-0008-0000-0500-00002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428625</xdr:colOff>
          <xdr:row>49</xdr:row>
          <xdr:rowOff>0</xdr:rowOff>
        </xdr:from>
        <xdr:to>
          <xdr:col>8</xdr:col>
          <xdr:colOff>19050</xdr:colOff>
          <xdr:row>50</xdr:row>
          <xdr:rowOff>38100</xdr:rowOff>
        </xdr:to>
        <xdr:sp macro="" textlink="">
          <xdr:nvSpPr>
            <xdr:cNvPr id="9256" name="Check Box 40" hidden="1">
              <a:extLst>
                <a:ext uri="{63B3BB69-23CF-44E3-9099-C40C66FF867C}">
                  <a14:compatExt spid="_x0000_s9256"/>
                </a:ext>
                <a:ext uri="{FF2B5EF4-FFF2-40B4-BE49-F238E27FC236}">
                  <a16:creationId xmlns:a16="http://schemas.microsoft.com/office/drawing/2014/main" id="{00000000-0008-0000-0500-00002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62</xdr:row>
          <xdr:rowOff>161925</xdr:rowOff>
        </xdr:from>
        <xdr:to>
          <xdr:col>7</xdr:col>
          <xdr:colOff>47625</xdr:colOff>
          <xdr:row>64</xdr:row>
          <xdr:rowOff>38100</xdr:rowOff>
        </xdr:to>
        <xdr:sp macro="" textlink="">
          <xdr:nvSpPr>
            <xdr:cNvPr id="9257" name="Check Box 41" hidden="1">
              <a:extLst>
                <a:ext uri="{63B3BB69-23CF-44E3-9099-C40C66FF867C}">
                  <a14:compatExt spid="_x0000_s9257"/>
                </a:ext>
                <a:ext uri="{FF2B5EF4-FFF2-40B4-BE49-F238E27FC236}">
                  <a16:creationId xmlns:a16="http://schemas.microsoft.com/office/drawing/2014/main" id="{00000000-0008-0000-0500-00002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65</xdr:row>
          <xdr:rowOff>0</xdr:rowOff>
        </xdr:from>
        <xdr:to>
          <xdr:col>7</xdr:col>
          <xdr:colOff>47625</xdr:colOff>
          <xdr:row>66</xdr:row>
          <xdr:rowOff>38100</xdr:rowOff>
        </xdr:to>
        <xdr:sp macro="" textlink="">
          <xdr:nvSpPr>
            <xdr:cNvPr id="9258" name="Check Box 42" hidden="1">
              <a:extLst>
                <a:ext uri="{63B3BB69-23CF-44E3-9099-C40C66FF867C}">
                  <a14:compatExt spid="_x0000_s9258"/>
                </a:ext>
                <a:ext uri="{FF2B5EF4-FFF2-40B4-BE49-F238E27FC236}">
                  <a16:creationId xmlns:a16="http://schemas.microsoft.com/office/drawing/2014/main" id="{00000000-0008-0000-0500-00002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62</xdr:row>
          <xdr:rowOff>152400</xdr:rowOff>
        </xdr:from>
        <xdr:to>
          <xdr:col>7</xdr:col>
          <xdr:colOff>704850</xdr:colOff>
          <xdr:row>64</xdr:row>
          <xdr:rowOff>19050</xdr:rowOff>
        </xdr:to>
        <xdr:sp macro="" textlink="">
          <xdr:nvSpPr>
            <xdr:cNvPr id="9259" name="Check Box 43" hidden="1">
              <a:extLst>
                <a:ext uri="{63B3BB69-23CF-44E3-9099-C40C66FF867C}">
                  <a14:compatExt spid="_x0000_s9259"/>
                </a:ext>
                <a:ext uri="{FF2B5EF4-FFF2-40B4-BE49-F238E27FC236}">
                  <a16:creationId xmlns:a16="http://schemas.microsoft.com/office/drawing/2014/main" id="{00000000-0008-0000-0500-00002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390525</xdr:colOff>
          <xdr:row>65</xdr:row>
          <xdr:rowOff>0</xdr:rowOff>
        </xdr:from>
        <xdr:to>
          <xdr:col>7</xdr:col>
          <xdr:colOff>695325</xdr:colOff>
          <xdr:row>66</xdr:row>
          <xdr:rowOff>38100</xdr:rowOff>
        </xdr:to>
        <xdr:sp macro="" textlink="">
          <xdr:nvSpPr>
            <xdr:cNvPr id="9260" name="Check Box 44" hidden="1">
              <a:extLst>
                <a:ext uri="{63B3BB69-23CF-44E3-9099-C40C66FF867C}">
                  <a14:compatExt spid="_x0000_s9260"/>
                </a:ext>
                <a:ext uri="{FF2B5EF4-FFF2-40B4-BE49-F238E27FC236}">
                  <a16:creationId xmlns:a16="http://schemas.microsoft.com/office/drawing/2014/main" id="{00000000-0008-0000-0500-00002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647700</xdr:colOff>
          <xdr:row>16</xdr:row>
          <xdr:rowOff>0</xdr:rowOff>
        </xdr:from>
        <xdr:to>
          <xdr:col>5</xdr:col>
          <xdr:colOff>228600</xdr:colOff>
          <xdr:row>17</xdr:row>
          <xdr:rowOff>19050</xdr:rowOff>
        </xdr:to>
        <xdr:sp macro="" textlink="">
          <xdr:nvSpPr>
            <xdr:cNvPr id="9261" name="Check Box 45" hidden="1">
              <a:extLst>
                <a:ext uri="{63B3BB69-23CF-44E3-9099-C40C66FF867C}">
                  <a14:compatExt spid="_x0000_s9261"/>
                </a:ext>
                <a:ext uri="{FF2B5EF4-FFF2-40B4-BE49-F238E27FC236}">
                  <a16:creationId xmlns:a16="http://schemas.microsoft.com/office/drawing/2014/main" id="{00000000-0008-0000-0500-00002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15</xdr:row>
          <xdr:rowOff>228600</xdr:rowOff>
        </xdr:from>
        <xdr:to>
          <xdr:col>3</xdr:col>
          <xdr:colOff>714375</xdr:colOff>
          <xdr:row>17</xdr:row>
          <xdr:rowOff>19050</xdr:rowOff>
        </xdr:to>
        <xdr:sp macro="" textlink="">
          <xdr:nvSpPr>
            <xdr:cNvPr id="9262" name="Check Box 46" hidden="1">
              <a:extLst>
                <a:ext uri="{63B3BB69-23CF-44E3-9099-C40C66FF867C}">
                  <a14:compatExt spid="_x0000_s9262"/>
                </a:ext>
                <a:ext uri="{FF2B5EF4-FFF2-40B4-BE49-F238E27FC236}">
                  <a16:creationId xmlns:a16="http://schemas.microsoft.com/office/drawing/2014/main" id="{00000000-0008-0000-0500-00002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69</xdr:row>
          <xdr:rowOff>161925</xdr:rowOff>
        </xdr:from>
        <xdr:to>
          <xdr:col>7</xdr:col>
          <xdr:colOff>47625</xdr:colOff>
          <xdr:row>71</xdr:row>
          <xdr:rowOff>38100</xdr:rowOff>
        </xdr:to>
        <xdr:sp macro="" textlink="">
          <xdr:nvSpPr>
            <xdr:cNvPr id="9263" name="Check Box 47" hidden="1">
              <a:extLst>
                <a:ext uri="{63B3BB69-23CF-44E3-9099-C40C66FF867C}">
                  <a14:compatExt spid="_x0000_s9263"/>
                </a:ext>
                <a:ext uri="{FF2B5EF4-FFF2-40B4-BE49-F238E27FC236}">
                  <a16:creationId xmlns:a16="http://schemas.microsoft.com/office/drawing/2014/main" id="{00000000-0008-0000-0500-00002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69</xdr:row>
          <xdr:rowOff>152400</xdr:rowOff>
        </xdr:from>
        <xdr:to>
          <xdr:col>7</xdr:col>
          <xdr:colOff>704850</xdr:colOff>
          <xdr:row>71</xdr:row>
          <xdr:rowOff>19050</xdr:rowOff>
        </xdr:to>
        <xdr:sp macro="" textlink="">
          <xdr:nvSpPr>
            <xdr:cNvPr id="9264" name="Check Box 48" hidden="1">
              <a:extLst>
                <a:ext uri="{63B3BB69-23CF-44E3-9099-C40C66FF867C}">
                  <a14:compatExt spid="_x0000_s9264"/>
                </a:ext>
                <a:ext uri="{FF2B5EF4-FFF2-40B4-BE49-F238E27FC236}">
                  <a16:creationId xmlns:a16="http://schemas.microsoft.com/office/drawing/2014/main" id="{00000000-0008-0000-0500-00003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11430</xdr:colOff>
      <xdr:row>58</xdr:row>
      <xdr:rowOff>9526</xdr:rowOff>
    </xdr:from>
    <xdr:to>
      <xdr:col>7</xdr:col>
      <xdr:colOff>57149</xdr:colOff>
      <xdr:row>59</xdr:row>
      <xdr:rowOff>0</xdr:rowOff>
    </xdr:to>
    <xdr:sp macro="" textlink="" fLocksText="0">
      <xdr:nvSpPr>
        <xdr:cNvPr id="81" name="左大かっこ 80">
          <a:extLst>
            <a:ext uri="{FF2B5EF4-FFF2-40B4-BE49-F238E27FC236}">
              <a16:creationId xmlns:a16="http://schemas.microsoft.com/office/drawing/2014/main" id="{00000000-0008-0000-0500-000051000000}"/>
            </a:ext>
          </a:extLst>
        </xdr:cNvPr>
        <xdr:cNvSpPr/>
      </xdr:nvSpPr>
      <xdr:spPr>
        <a:xfrm>
          <a:off x="5069205" y="16468726"/>
          <a:ext cx="45719" cy="295274"/>
        </a:xfrm>
        <a:prstGeom prst="lef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xdr:twoCellAnchor>
    <xdr:from>
      <xdr:col>7</xdr:col>
      <xdr:colOff>11430</xdr:colOff>
      <xdr:row>58</xdr:row>
      <xdr:rowOff>2199</xdr:rowOff>
    </xdr:from>
    <xdr:to>
      <xdr:col>7</xdr:col>
      <xdr:colOff>57149</xdr:colOff>
      <xdr:row>58</xdr:row>
      <xdr:rowOff>300404</xdr:rowOff>
    </xdr:to>
    <xdr:sp macro="" textlink="" fLocksText="0">
      <xdr:nvSpPr>
        <xdr:cNvPr id="83" name="左大かっこ 82">
          <a:extLst>
            <a:ext uri="{FF2B5EF4-FFF2-40B4-BE49-F238E27FC236}">
              <a16:creationId xmlns:a16="http://schemas.microsoft.com/office/drawing/2014/main" id="{00000000-0008-0000-0500-000053000000}"/>
            </a:ext>
          </a:extLst>
        </xdr:cNvPr>
        <xdr:cNvSpPr/>
      </xdr:nvSpPr>
      <xdr:spPr>
        <a:xfrm>
          <a:off x="5081661" y="16443814"/>
          <a:ext cx="45719" cy="298205"/>
        </a:xfrm>
        <a:prstGeom prst="lef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xdr:twoCellAnchor>
    <xdr:from>
      <xdr:col>7</xdr:col>
      <xdr:colOff>9525</xdr:colOff>
      <xdr:row>86</xdr:row>
      <xdr:rowOff>47625</xdr:rowOff>
    </xdr:from>
    <xdr:to>
      <xdr:col>7</xdr:col>
      <xdr:colOff>68792</xdr:colOff>
      <xdr:row>86</xdr:row>
      <xdr:rowOff>342900</xdr:rowOff>
    </xdr:to>
    <xdr:sp macro="" textlink="" fLocksText="0">
      <xdr:nvSpPr>
        <xdr:cNvPr id="84" name="左大かっこ 93">
          <a:extLst>
            <a:ext uri="{FF2B5EF4-FFF2-40B4-BE49-F238E27FC236}">
              <a16:creationId xmlns:a16="http://schemas.microsoft.com/office/drawing/2014/main" id="{00000000-0008-0000-0500-000054000000}"/>
            </a:ext>
          </a:extLst>
        </xdr:cNvPr>
        <xdr:cNvSpPr/>
      </xdr:nvSpPr>
      <xdr:spPr>
        <a:xfrm>
          <a:off x="5067300" y="23317200"/>
          <a:ext cx="59267" cy="295275"/>
        </a:xfrm>
        <a:prstGeom prst="lef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6</xdr:col>
          <xdr:colOff>476250</xdr:colOff>
          <xdr:row>88</xdr:row>
          <xdr:rowOff>142875</xdr:rowOff>
        </xdr:from>
        <xdr:to>
          <xdr:col>7</xdr:col>
          <xdr:colOff>66675</xdr:colOff>
          <xdr:row>88</xdr:row>
          <xdr:rowOff>342900</xdr:rowOff>
        </xdr:to>
        <xdr:sp macro="" textlink="">
          <xdr:nvSpPr>
            <xdr:cNvPr id="9265" name="Check Box 49" hidden="1">
              <a:extLst>
                <a:ext uri="{63B3BB69-23CF-44E3-9099-C40C66FF867C}">
                  <a14:compatExt spid="_x0000_s9265"/>
                </a:ext>
                <a:ext uri="{FF2B5EF4-FFF2-40B4-BE49-F238E27FC236}">
                  <a16:creationId xmlns:a16="http://schemas.microsoft.com/office/drawing/2014/main" id="{00000000-0008-0000-0500-00003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428625</xdr:colOff>
          <xdr:row>88</xdr:row>
          <xdr:rowOff>133350</xdr:rowOff>
        </xdr:from>
        <xdr:to>
          <xdr:col>8</xdr:col>
          <xdr:colOff>19050</xdr:colOff>
          <xdr:row>88</xdr:row>
          <xdr:rowOff>342900</xdr:rowOff>
        </xdr:to>
        <xdr:sp macro="" textlink="">
          <xdr:nvSpPr>
            <xdr:cNvPr id="9266" name="Check Box 50" hidden="1">
              <a:extLst>
                <a:ext uri="{63B3BB69-23CF-44E3-9099-C40C66FF867C}">
                  <a14:compatExt spid="_x0000_s9266"/>
                </a:ext>
                <a:ext uri="{FF2B5EF4-FFF2-40B4-BE49-F238E27FC236}">
                  <a16:creationId xmlns:a16="http://schemas.microsoft.com/office/drawing/2014/main" id="{00000000-0008-0000-0500-00003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485775</xdr:colOff>
          <xdr:row>85</xdr:row>
          <xdr:rowOff>28575</xdr:rowOff>
        </xdr:from>
        <xdr:to>
          <xdr:col>7</xdr:col>
          <xdr:colOff>76200</xdr:colOff>
          <xdr:row>86</xdr:row>
          <xdr:rowOff>0</xdr:rowOff>
        </xdr:to>
        <xdr:sp macro="" textlink="">
          <xdr:nvSpPr>
            <xdr:cNvPr id="9267" name="Check Box 51" hidden="1">
              <a:extLst>
                <a:ext uri="{63B3BB69-23CF-44E3-9099-C40C66FF867C}">
                  <a14:compatExt spid="_x0000_s9267"/>
                </a:ext>
                <a:ext uri="{FF2B5EF4-FFF2-40B4-BE49-F238E27FC236}">
                  <a16:creationId xmlns:a16="http://schemas.microsoft.com/office/drawing/2014/main" id="{00000000-0008-0000-0500-00003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428625</xdr:colOff>
          <xdr:row>85</xdr:row>
          <xdr:rowOff>19050</xdr:rowOff>
        </xdr:from>
        <xdr:to>
          <xdr:col>8</xdr:col>
          <xdr:colOff>19050</xdr:colOff>
          <xdr:row>85</xdr:row>
          <xdr:rowOff>228600</xdr:rowOff>
        </xdr:to>
        <xdr:sp macro="" textlink="">
          <xdr:nvSpPr>
            <xdr:cNvPr id="9268" name="Check Box 52" hidden="1">
              <a:extLst>
                <a:ext uri="{63B3BB69-23CF-44E3-9099-C40C66FF867C}">
                  <a14:compatExt spid="_x0000_s9268"/>
                </a:ext>
                <a:ext uri="{FF2B5EF4-FFF2-40B4-BE49-F238E27FC236}">
                  <a16:creationId xmlns:a16="http://schemas.microsoft.com/office/drawing/2014/main" id="{00000000-0008-0000-0500-00003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7</xdr:col>
      <xdr:colOff>9525</xdr:colOff>
      <xdr:row>83</xdr:row>
      <xdr:rowOff>47625</xdr:rowOff>
    </xdr:from>
    <xdr:to>
      <xdr:col>7</xdr:col>
      <xdr:colOff>68792</xdr:colOff>
      <xdr:row>83</xdr:row>
      <xdr:rowOff>342900</xdr:rowOff>
    </xdr:to>
    <xdr:sp macro="" textlink="" fLocksText="0">
      <xdr:nvSpPr>
        <xdr:cNvPr id="91" name="左大かっこ 111">
          <a:extLst>
            <a:ext uri="{FF2B5EF4-FFF2-40B4-BE49-F238E27FC236}">
              <a16:creationId xmlns:a16="http://schemas.microsoft.com/office/drawing/2014/main" id="{00000000-0008-0000-0500-00005B000000}"/>
            </a:ext>
          </a:extLst>
        </xdr:cNvPr>
        <xdr:cNvSpPr/>
      </xdr:nvSpPr>
      <xdr:spPr>
        <a:xfrm>
          <a:off x="5067300" y="22507575"/>
          <a:ext cx="59267" cy="295275"/>
        </a:xfrm>
        <a:prstGeom prst="lef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6</xdr:col>
          <xdr:colOff>485775</xdr:colOff>
          <xdr:row>82</xdr:row>
          <xdr:rowOff>28575</xdr:rowOff>
        </xdr:from>
        <xdr:to>
          <xdr:col>7</xdr:col>
          <xdr:colOff>76200</xdr:colOff>
          <xdr:row>83</xdr:row>
          <xdr:rowOff>0</xdr:rowOff>
        </xdr:to>
        <xdr:sp macro="" textlink="">
          <xdr:nvSpPr>
            <xdr:cNvPr id="9269" name="Check Box 53" hidden="1">
              <a:extLst>
                <a:ext uri="{63B3BB69-23CF-44E3-9099-C40C66FF867C}">
                  <a14:compatExt spid="_x0000_s9269"/>
                </a:ext>
                <a:ext uri="{FF2B5EF4-FFF2-40B4-BE49-F238E27FC236}">
                  <a16:creationId xmlns:a16="http://schemas.microsoft.com/office/drawing/2014/main" id="{00000000-0008-0000-0500-00003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428625</xdr:colOff>
          <xdr:row>82</xdr:row>
          <xdr:rowOff>19050</xdr:rowOff>
        </xdr:from>
        <xdr:to>
          <xdr:col>8</xdr:col>
          <xdr:colOff>19050</xdr:colOff>
          <xdr:row>82</xdr:row>
          <xdr:rowOff>228600</xdr:rowOff>
        </xdr:to>
        <xdr:sp macro="" textlink="">
          <xdr:nvSpPr>
            <xdr:cNvPr id="9270" name="Check Box 54" hidden="1">
              <a:extLst>
                <a:ext uri="{63B3BB69-23CF-44E3-9099-C40C66FF867C}">
                  <a14:compatExt spid="_x0000_s9270"/>
                </a:ext>
                <a:ext uri="{FF2B5EF4-FFF2-40B4-BE49-F238E27FC236}">
                  <a16:creationId xmlns:a16="http://schemas.microsoft.com/office/drawing/2014/main" id="{00000000-0008-0000-0500-00003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74</xdr:row>
          <xdr:rowOff>161925</xdr:rowOff>
        </xdr:from>
        <xdr:to>
          <xdr:col>7</xdr:col>
          <xdr:colOff>47625</xdr:colOff>
          <xdr:row>76</xdr:row>
          <xdr:rowOff>38100</xdr:rowOff>
        </xdr:to>
        <xdr:sp macro="" textlink="">
          <xdr:nvSpPr>
            <xdr:cNvPr id="9271" name="Check Box 55" hidden="1">
              <a:extLst>
                <a:ext uri="{63B3BB69-23CF-44E3-9099-C40C66FF867C}">
                  <a14:compatExt spid="_x0000_s9271"/>
                </a:ext>
                <a:ext uri="{FF2B5EF4-FFF2-40B4-BE49-F238E27FC236}">
                  <a16:creationId xmlns:a16="http://schemas.microsoft.com/office/drawing/2014/main" id="{00000000-0008-0000-0500-00003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74</xdr:row>
          <xdr:rowOff>152400</xdr:rowOff>
        </xdr:from>
        <xdr:to>
          <xdr:col>7</xdr:col>
          <xdr:colOff>704850</xdr:colOff>
          <xdr:row>76</xdr:row>
          <xdr:rowOff>19050</xdr:rowOff>
        </xdr:to>
        <xdr:sp macro="" textlink="">
          <xdr:nvSpPr>
            <xdr:cNvPr id="9272" name="Check Box 56" hidden="1">
              <a:extLst>
                <a:ext uri="{63B3BB69-23CF-44E3-9099-C40C66FF867C}">
                  <a14:compatExt spid="_x0000_s9272"/>
                </a:ext>
                <a:ext uri="{FF2B5EF4-FFF2-40B4-BE49-F238E27FC236}">
                  <a16:creationId xmlns:a16="http://schemas.microsoft.com/office/drawing/2014/main" id="{00000000-0008-0000-0500-00003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74</xdr:row>
          <xdr:rowOff>161925</xdr:rowOff>
        </xdr:from>
        <xdr:to>
          <xdr:col>7</xdr:col>
          <xdr:colOff>47625</xdr:colOff>
          <xdr:row>76</xdr:row>
          <xdr:rowOff>38100</xdr:rowOff>
        </xdr:to>
        <xdr:sp macro="" textlink="">
          <xdr:nvSpPr>
            <xdr:cNvPr id="9273" name="Check Box 57" hidden="1">
              <a:extLst>
                <a:ext uri="{63B3BB69-23CF-44E3-9099-C40C66FF867C}">
                  <a14:compatExt spid="_x0000_s9273"/>
                </a:ext>
                <a:ext uri="{FF2B5EF4-FFF2-40B4-BE49-F238E27FC236}">
                  <a16:creationId xmlns:a16="http://schemas.microsoft.com/office/drawing/2014/main" id="{00000000-0008-0000-0500-00003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74</xdr:row>
          <xdr:rowOff>152400</xdr:rowOff>
        </xdr:from>
        <xdr:to>
          <xdr:col>7</xdr:col>
          <xdr:colOff>704850</xdr:colOff>
          <xdr:row>76</xdr:row>
          <xdr:rowOff>19050</xdr:rowOff>
        </xdr:to>
        <xdr:sp macro="" textlink="">
          <xdr:nvSpPr>
            <xdr:cNvPr id="9274" name="Check Box 58" hidden="1">
              <a:extLst>
                <a:ext uri="{63B3BB69-23CF-44E3-9099-C40C66FF867C}">
                  <a14:compatExt spid="_x0000_s9274"/>
                </a:ext>
                <a:ext uri="{FF2B5EF4-FFF2-40B4-BE49-F238E27FC236}">
                  <a16:creationId xmlns:a16="http://schemas.microsoft.com/office/drawing/2014/main" id="{00000000-0008-0000-0500-00003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504825</xdr:colOff>
          <xdr:row>59</xdr:row>
          <xdr:rowOff>428625</xdr:rowOff>
        </xdr:from>
        <xdr:to>
          <xdr:col>7</xdr:col>
          <xdr:colOff>104775</xdr:colOff>
          <xdr:row>59</xdr:row>
          <xdr:rowOff>638175</xdr:rowOff>
        </xdr:to>
        <xdr:sp macro="" textlink="">
          <xdr:nvSpPr>
            <xdr:cNvPr id="9275" name="Check Box 59" hidden="1">
              <a:extLst>
                <a:ext uri="{63B3BB69-23CF-44E3-9099-C40C66FF867C}">
                  <a14:compatExt spid="_x0000_s9275"/>
                </a:ext>
                <a:ext uri="{FF2B5EF4-FFF2-40B4-BE49-F238E27FC236}">
                  <a16:creationId xmlns:a16="http://schemas.microsoft.com/office/drawing/2014/main" id="{00000000-0008-0000-0500-00003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400050</xdr:colOff>
          <xdr:row>59</xdr:row>
          <xdr:rowOff>419100</xdr:rowOff>
        </xdr:from>
        <xdr:to>
          <xdr:col>7</xdr:col>
          <xdr:colOff>704850</xdr:colOff>
          <xdr:row>59</xdr:row>
          <xdr:rowOff>628650</xdr:rowOff>
        </xdr:to>
        <xdr:sp macro="" textlink="">
          <xdr:nvSpPr>
            <xdr:cNvPr id="9276" name="Check Box 60" hidden="1">
              <a:extLst>
                <a:ext uri="{63B3BB69-23CF-44E3-9099-C40C66FF867C}">
                  <a14:compatExt spid="_x0000_s9276"/>
                </a:ext>
                <a:ext uri="{FF2B5EF4-FFF2-40B4-BE49-F238E27FC236}">
                  <a16:creationId xmlns:a16="http://schemas.microsoft.com/office/drawing/2014/main" id="{00000000-0008-0000-0500-00003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600807</xdr:colOff>
      <xdr:row>61</xdr:row>
      <xdr:rowOff>43541</xdr:rowOff>
    </xdr:from>
    <xdr:to>
      <xdr:col>8</xdr:col>
      <xdr:colOff>678590</xdr:colOff>
      <xdr:row>61</xdr:row>
      <xdr:rowOff>773206</xdr:rowOff>
    </xdr:to>
    <xdr:sp macro="" textlink="" fLocksText="0">
      <xdr:nvSpPr>
        <xdr:cNvPr id="100" name="右大かっこ 79">
          <a:extLst>
            <a:ext uri="{FF2B5EF4-FFF2-40B4-BE49-F238E27FC236}">
              <a16:creationId xmlns:a16="http://schemas.microsoft.com/office/drawing/2014/main" id="{00000000-0008-0000-0500-000064000000}"/>
            </a:ext>
          </a:extLst>
        </xdr:cNvPr>
        <xdr:cNvSpPr/>
      </xdr:nvSpPr>
      <xdr:spPr>
        <a:xfrm>
          <a:off x="6389076" y="17862618"/>
          <a:ext cx="77783" cy="729665"/>
        </a:xfrm>
        <a:prstGeom prst="righ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xdr:twoCellAnchor>
    <xdr:from>
      <xdr:col>7</xdr:col>
      <xdr:colOff>11430</xdr:colOff>
      <xdr:row>61</xdr:row>
      <xdr:rowOff>59871</xdr:rowOff>
    </xdr:from>
    <xdr:to>
      <xdr:col>7</xdr:col>
      <xdr:colOff>117232</xdr:colOff>
      <xdr:row>61</xdr:row>
      <xdr:rowOff>784412</xdr:rowOff>
    </xdr:to>
    <xdr:sp macro="" textlink="" fLocksText="0">
      <xdr:nvSpPr>
        <xdr:cNvPr id="101" name="左大かっこ 80">
          <a:extLst>
            <a:ext uri="{FF2B5EF4-FFF2-40B4-BE49-F238E27FC236}">
              <a16:creationId xmlns:a16="http://schemas.microsoft.com/office/drawing/2014/main" id="{00000000-0008-0000-0500-000065000000}"/>
            </a:ext>
          </a:extLst>
        </xdr:cNvPr>
        <xdr:cNvSpPr/>
      </xdr:nvSpPr>
      <xdr:spPr>
        <a:xfrm>
          <a:off x="5081661" y="17878948"/>
          <a:ext cx="105802" cy="724541"/>
        </a:xfrm>
        <a:prstGeom prst="lef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xdr:twoCellAnchor>
    <xdr:from>
      <xdr:col>8</xdr:col>
      <xdr:colOff>603481</xdr:colOff>
      <xdr:row>83</xdr:row>
      <xdr:rowOff>58313</xdr:rowOff>
    </xdr:from>
    <xdr:to>
      <xdr:col>8</xdr:col>
      <xdr:colOff>662748</xdr:colOff>
      <xdr:row>83</xdr:row>
      <xdr:rowOff>353588</xdr:rowOff>
    </xdr:to>
    <xdr:sp macro="" textlink="" fLocksText="0">
      <xdr:nvSpPr>
        <xdr:cNvPr id="102" name="左大かっこ 111">
          <a:extLst>
            <a:ext uri="{FF2B5EF4-FFF2-40B4-BE49-F238E27FC236}">
              <a16:creationId xmlns:a16="http://schemas.microsoft.com/office/drawing/2014/main" id="{00000000-0008-0000-0500-000066000000}"/>
            </a:ext>
          </a:extLst>
        </xdr:cNvPr>
        <xdr:cNvSpPr/>
      </xdr:nvSpPr>
      <xdr:spPr>
        <a:xfrm rot="10800000">
          <a:off x="6391750" y="22471371"/>
          <a:ext cx="59267" cy="295275"/>
        </a:xfrm>
        <a:prstGeom prst="lef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xdr:twoCellAnchor>
    <xdr:from>
      <xdr:col>8</xdr:col>
      <xdr:colOff>609341</xdr:colOff>
      <xdr:row>86</xdr:row>
      <xdr:rowOff>42196</xdr:rowOff>
    </xdr:from>
    <xdr:to>
      <xdr:col>8</xdr:col>
      <xdr:colOff>668608</xdr:colOff>
      <xdr:row>86</xdr:row>
      <xdr:rowOff>337471</xdr:rowOff>
    </xdr:to>
    <xdr:sp macro="" textlink="" fLocksText="0">
      <xdr:nvSpPr>
        <xdr:cNvPr id="103" name="左大かっこ 111">
          <a:extLst>
            <a:ext uri="{FF2B5EF4-FFF2-40B4-BE49-F238E27FC236}">
              <a16:creationId xmlns:a16="http://schemas.microsoft.com/office/drawing/2014/main" id="{00000000-0008-0000-0500-000067000000}"/>
            </a:ext>
          </a:extLst>
        </xdr:cNvPr>
        <xdr:cNvSpPr/>
      </xdr:nvSpPr>
      <xdr:spPr>
        <a:xfrm rot="10800000">
          <a:off x="6397610" y="23268542"/>
          <a:ext cx="59267" cy="295275"/>
        </a:xfrm>
        <a:prstGeom prst="lef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xdr:twoCellAnchor>
    <xdr:from>
      <xdr:col>8</xdr:col>
      <xdr:colOff>640083</xdr:colOff>
      <xdr:row>58</xdr:row>
      <xdr:rowOff>732</xdr:rowOff>
    </xdr:from>
    <xdr:to>
      <xdr:col>8</xdr:col>
      <xdr:colOff>685802</xdr:colOff>
      <xdr:row>58</xdr:row>
      <xdr:rowOff>298937</xdr:rowOff>
    </xdr:to>
    <xdr:sp macro="" textlink="" fLocksText="0">
      <xdr:nvSpPr>
        <xdr:cNvPr id="104" name="左大かっこ 103">
          <a:extLst>
            <a:ext uri="{FF2B5EF4-FFF2-40B4-BE49-F238E27FC236}">
              <a16:creationId xmlns:a16="http://schemas.microsoft.com/office/drawing/2014/main" id="{00000000-0008-0000-0500-000068000000}"/>
            </a:ext>
          </a:extLst>
        </xdr:cNvPr>
        <xdr:cNvSpPr/>
      </xdr:nvSpPr>
      <xdr:spPr>
        <a:xfrm rot="10800000">
          <a:off x="6428352" y="16442347"/>
          <a:ext cx="45719" cy="298205"/>
        </a:xfrm>
        <a:prstGeom prst="lef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xdr:twoCellAnchor>
    <xdr:from>
      <xdr:col>8</xdr:col>
      <xdr:colOff>632755</xdr:colOff>
      <xdr:row>54</xdr:row>
      <xdr:rowOff>345097</xdr:rowOff>
    </xdr:from>
    <xdr:to>
      <xdr:col>8</xdr:col>
      <xdr:colOff>678474</xdr:colOff>
      <xdr:row>55</xdr:row>
      <xdr:rowOff>291610</xdr:rowOff>
    </xdr:to>
    <xdr:sp macro="" textlink="" fLocksText="0">
      <xdr:nvSpPr>
        <xdr:cNvPr id="105" name="左大かっこ 33">
          <a:extLst>
            <a:ext uri="{FF2B5EF4-FFF2-40B4-BE49-F238E27FC236}">
              <a16:creationId xmlns:a16="http://schemas.microsoft.com/office/drawing/2014/main" id="{00000000-0008-0000-0500-000069000000}"/>
            </a:ext>
          </a:extLst>
        </xdr:cNvPr>
        <xdr:cNvSpPr/>
      </xdr:nvSpPr>
      <xdr:spPr>
        <a:xfrm rot="10800000">
          <a:off x="6421024" y="14911020"/>
          <a:ext cx="45719" cy="298205"/>
        </a:xfrm>
        <a:prstGeom prst="lef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xdr:twoCellAnchor>
    <xdr:from>
      <xdr:col>8</xdr:col>
      <xdr:colOff>99642</xdr:colOff>
      <xdr:row>48</xdr:row>
      <xdr:rowOff>9525</xdr:rowOff>
    </xdr:from>
    <xdr:to>
      <xdr:col>8</xdr:col>
      <xdr:colOff>158909</xdr:colOff>
      <xdr:row>48</xdr:row>
      <xdr:rowOff>304800</xdr:rowOff>
    </xdr:to>
    <xdr:sp macro="" textlink="" fLocksText="0">
      <xdr:nvSpPr>
        <xdr:cNvPr id="106" name="左大かっこ 35">
          <a:extLst>
            <a:ext uri="{FF2B5EF4-FFF2-40B4-BE49-F238E27FC236}">
              <a16:creationId xmlns:a16="http://schemas.microsoft.com/office/drawing/2014/main" id="{00000000-0008-0000-0500-00006A000000}"/>
            </a:ext>
          </a:extLst>
        </xdr:cNvPr>
        <xdr:cNvSpPr/>
      </xdr:nvSpPr>
      <xdr:spPr>
        <a:xfrm rot="10800000">
          <a:off x="5887911" y="13051448"/>
          <a:ext cx="59267" cy="295275"/>
        </a:xfrm>
        <a:prstGeom prst="lef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xdr:twoCellAnchor>
    <xdr:from>
      <xdr:col>8</xdr:col>
      <xdr:colOff>630114</xdr:colOff>
      <xdr:row>44</xdr:row>
      <xdr:rowOff>33704</xdr:rowOff>
    </xdr:from>
    <xdr:to>
      <xdr:col>8</xdr:col>
      <xdr:colOff>680120</xdr:colOff>
      <xdr:row>44</xdr:row>
      <xdr:rowOff>595679</xdr:rowOff>
    </xdr:to>
    <xdr:sp macro="" textlink="" fLocksText="0">
      <xdr:nvSpPr>
        <xdr:cNvPr id="107" name="左大かっこ 28">
          <a:extLst>
            <a:ext uri="{FF2B5EF4-FFF2-40B4-BE49-F238E27FC236}">
              <a16:creationId xmlns:a16="http://schemas.microsoft.com/office/drawing/2014/main" id="{00000000-0008-0000-0500-00006B000000}"/>
            </a:ext>
          </a:extLst>
        </xdr:cNvPr>
        <xdr:cNvSpPr/>
      </xdr:nvSpPr>
      <xdr:spPr>
        <a:xfrm rot="10800000">
          <a:off x="6418383" y="11251223"/>
          <a:ext cx="50006" cy="561975"/>
        </a:xfrm>
        <a:prstGeom prst="leftBracket">
          <a:avLst/>
        </a:prstGeom>
        <a:noFill/>
        <a:ln>
          <a:solidFill>
            <a:schemeClr val="accent1">
              <a:shade val="95000"/>
              <a:satMod val="105000"/>
            </a:schemeClr>
          </a:solidFill>
        </a:ln>
      </xdr:spPr>
      <xdr:style>
        <a:lnRef idx="1">
          <a:schemeClr val="accent1"/>
        </a:lnRef>
        <a:fillRef idx="0">
          <a:schemeClr val="accent1"/>
        </a:fillRef>
        <a:effectRef idx="0">
          <a:schemeClr val="accent1"/>
        </a:effectRef>
        <a:fontRef idx="minor">
          <a:schemeClr val="tx1"/>
        </a:fontRef>
      </xdr:style>
      <xdr:txBody>
        <a:bodyPr vertOverflow="clip"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61" Type="http://schemas.openxmlformats.org/officeDocument/2006/relationships/ctrlProp" Target="../ctrlProps/ctrlProp58.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I539"/>
  <sheetViews>
    <sheetView tabSelected="1" view="pageBreakPreview" topLeftCell="A276" zoomScaleNormal="100" zoomScaleSheetLayoutView="100" workbookViewId="0">
      <selection activeCell="X91" sqref="X91"/>
    </sheetView>
  </sheetViews>
  <sheetFormatPr defaultColWidth="9.125" defaultRowHeight="13.5"/>
  <cols>
    <col min="1" max="18" width="5.25" style="265" customWidth="1"/>
    <col min="19" max="22" width="4.625" style="264" customWidth="1"/>
    <col min="23" max="16384" width="9.125" style="264"/>
  </cols>
  <sheetData>
    <row r="1" spans="1:18" ht="30" customHeight="1">
      <c r="A1" s="595" t="s">
        <v>758</v>
      </c>
      <c r="B1" s="595"/>
      <c r="C1" s="595"/>
      <c r="D1" s="595"/>
      <c r="E1" s="595"/>
      <c r="F1" s="595"/>
      <c r="G1" s="595"/>
      <c r="H1" s="595"/>
      <c r="I1" s="595"/>
      <c r="J1" s="595"/>
      <c r="K1" s="595"/>
      <c r="L1" s="595"/>
      <c r="M1" s="595"/>
      <c r="N1" s="595"/>
      <c r="O1" s="595"/>
      <c r="P1" s="595"/>
      <c r="Q1" s="595"/>
      <c r="R1" s="595"/>
    </row>
    <row r="2" spans="1:18" ht="24" customHeight="1">
      <c r="A2" s="596" t="s">
        <v>124</v>
      </c>
      <c r="B2" s="596"/>
      <c r="C2" s="596"/>
      <c r="D2" s="596"/>
      <c r="E2" s="596"/>
      <c r="F2" s="596"/>
      <c r="G2" s="596"/>
      <c r="H2" s="596"/>
      <c r="I2" s="596"/>
      <c r="J2" s="596"/>
      <c r="K2" s="596"/>
      <c r="L2" s="596"/>
      <c r="M2" s="596"/>
      <c r="N2" s="596"/>
      <c r="O2" s="596"/>
      <c r="P2" s="596"/>
      <c r="Q2" s="596"/>
      <c r="R2" s="596"/>
    </row>
    <row r="3" spans="1:18" ht="21.75" customHeight="1">
      <c r="A3" s="513" t="s">
        <v>39</v>
      </c>
      <c r="B3" s="514"/>
      <c r="C3" s="514"/>
      <c r="D3" s="515"/>
      <c r="E3" s="597" t="s">
        <v>145</v>
      </c>
      <c r="F3" s="598"/>
      <c r="G3" s="598"/>
      <c r="H3" s="598"/>
      <c r="I3" s="598"/>
      <c r="J3" s="598"/>
      <c r="K3" s="598"/>
      <c r="L3" s="598"/>
      <c r="M3" s="598"/>
      <c r="N3" s="598"/>
      <c r="O3" s="598"/>
      <c r="P3" s="598"/>
      <c r="Q3" s="598"/>
      <c r="R3" s="599"/>
    </row>
    <row r="4" spans="1:18" ht="27" customHeight="1">
      <c r="A4" s="616" t="s">
        <v>144</v>
      </c>
      <c r="B4" s="617"/>
      <c r="C4" s="617"/>
      <c r="D4" s="618"/>
      <c r="E4" s="600" t="s">
        <v>123</v>
      </c>
      <c r="F4" s="601"/>
      <c r="G4" s="601"/>
      <c r="H4" s="601"/>
      <c r="I4" s="601"/>
      <c r="J4" s="601"/>
      <c r="K4" s="601"/>
      <c r="L4" s="601"/>
      <c r="M4" s="601"/>
      <c r="N4" s="601"/>
      <c r="O4" s="601"/>
      <c r="P4" s="601"/>
      <c r="Q4" s="601"/>
      <c r="R4" s="602"/>
    </row>
    <row r="6" spans="1:18" ht="24" customHeight="1">
      <c r="A6" s="610" t="s">
        <v>52</v>
      </c>
      <c r="B6" s="560" t="s">
        <v>35</v>
      </c>
      <c r="C6" s="560"/>
      <c r="D6" s="560"/>
      <c r="E6" s="292">
        <v>1</v>
      </c>
      <c r="F6" s="342">
        <v>4</v>
      </c>
      <c r="G6" s="342"/>
      <c r="H6" s="342"/>
      <c r="I6" s="342"/>
      <c r="J6" s="342"/>
      <c r="K6" s="342"/>
      <c r="L6" s="342"/>
      <c r="M6" s="342"/>
      <c r="N6" s="342"/>
      <c r="O6" s="470"/>
      <c r="P6" s="471"/>
      <c r="Q6" s="471"/>
      <c r="R6" s="472"/>
    </row>
    <row r="7" spans="1:18" ht="18.75" customHeight="1">
      <c r="A7" s="611"/>
      <c r="B7" s="477" t="s">
        <v>36</v>
      </c>
      <c r="C7" s="477"/>
      <c r="D7" s="477"/>
      <c r="E7" s="561"/>
      <c r="F7" s="562"/>
      <c r="G7" s="562"/>
      <c r="H7" s="562"/>
      <c r="I7" s="562"/>
      <c r="J7" s="562"/>
      <c r="K7" s="562"/>
      <c r="L7" s="562"/>
      <c r="M7" s="562"/>
      <c r="N7" s="562"/>
      <c r="O7" s="562"/>
      <c r="P7" s="562"/>
      <c r="Q7" s="562"/>
      <c r="R7" s="563"/>
    </row>
    <row r="8" spans="1:18" ht="35.1" customHeight="1">
      <c r="A8" s="611"/>
      <c r="B8" s="477" t="s">
        <v>37</v>
      </c>
      <c r="C8" s="477"/>
      <c r="D8" s="477"/>
      <c r="E8" s="564"/>
      <c r="F8" s="565"/>
      <c r="G8" s="565"/>
      <c r="H8" s="565"/>
      <c r="I8" s="565"/>
      <c r="J8" s="565"/>
      <c r="K8" s="565"/>
      <c r="L8" s="565"/>
      <c r="M8" s="565"/>
      <c r="N8" s="565"/>
      <c r="O8" s="565"/>
      <c r="P8" s="565"/>
      <c r="Q8" s="565"/>
      <c r="R8" s="566"/>
    </row>
    <row r="9" spans="1:18" ht="35.1" customHeight="1">
      <c r="A9" s="611"/>
      <c r="B9" s="477" t="s">
        <v>38</v>
      </c>
      <c r="C9" s="477"/>
      <c r="D9" s="477"/>
      <c r="E9" s="567" t="s">
        <v>526</v>
      </c>
      <c r="F9" s="568"/>
      <c r="G9" s="568"/>
      <c r="H9" s="568"/>
      <c r="I9" s="568"/>
      <c r="J9" s="568"/>
      <c r="K9" s="568"/>
      <c r="L9" s="568"/>
      <c r="M9" s="568"/>
      <c r="N9" s="568"/>
      <c r="O9" s="568"/>
      <c r="P9" s="568"/>
      <c r="Q9" s="568"/>
      <c r="R9" s="569"/>
    </row>
    <row r="10" spans="1:18" ht="30" customHeight="1">
      <c r="A10" s="612"/>
      <c r="B10" s="476" t="s">
        <v>98</v>
      </c>
      <c r="C10" s="476"/>
      <c r="D10" s="476"/>
      <c r="E10" s="570"/>
      <c r="F10" s="571"/>
      <c r="G10" s="571"/>
      <c r="H10" s="571"/>
      <c r="I10" s="571"/>
      <c r="J10" s="571"/>
      <c r="K10" s="571"/>
      <c r="L10" s="571"/>
      <c r="M10" s="571"/>
      <c r="N10" s="571"/>
      <c r="O10" s="571"/>
      <c r="P10" s="571"/>
      <c r="Q10" s="571"/>
      <c r="R10" s="572"/>
    </row>
    <row r="11" spans="1:18" ht="15.75" customHeight="1">
      <c r="A11" s="266"/>
      <c r="B11" s="266"/>
      <c r="C11" s="266"/>
      <c r="D11" s="267"/>
      <c r="E11" s="267"/>
      <c r="F11" s="267"/>
      <c r="G11" s="267"/>
      <c r="H11" s="267"/>
      <c r="I11" s="267"/>
      <c r="J11" s="267"/>
      <c r="K11" s="267"/>
      <c r="L11" s="267"/>
      <c r="M11" s="267"/>
      <c r="N11" s="267"/>
      <c r="O11" s="267"/>
      <c r="P11" s="267"/>
      <c r="Q11" s="267"/>
      <c r="R11" s="267"/>
    </row>
    <row r="12" spans="1:18" ht="30" customHeight="1">
      <c r="A12" s="605" t="s">
        <v>159</v>
      </c>
      <c r="B12" s="606"/>
      <c r="C12" s="606"/>
      <c r="D12" s="606"/>
      <c r="E12" s="606"/>
      <c r="F12" s="606"/>
      <c r="G12" s="606"/>
      <c r="H12" s="606"/>
      <c r="I12" s="606"/>
      <c r="J12" s="606"/>
      <c r="K12" s="606"/>
      <c r="L12" s="606"/>
      <c r="M12" s="606"/>
      <c r="N12" s="606"/>
      <c r="O12" s="606"/>
      <c r="P12" s="606"/>
      <c r="Q12" s="606"/>
      <c r="R12" s="607"/>
    </row>
    <row r="13" spans="1:18" ht="79.5" customHeight="1">
      <c r="A13" s="268"/>
      <c r="B13" s="437" t="s">
        <v>158</v>
      </c>
      <c r="C13" s="437"/>
      <c r="D13" s="437"/>
      <c r="E13" s="437"/>
      <c r="F13" s="437"/>
      <c r="G13" s="437"/>
      <c r="H13" s="437"/>
      <c r="I13" s="437"/>
      <c r="J13" s="437"/>
      <c r="K13" s="437"/>
      <c r="L13" s="437"/>
      <c r="M13" s="437"/>
      <c r="N13" s="437"/>
      <c r="O13" s="437"/>
      <c r="P13" s="437"/>
      <c r="Q13" s="437"/>
      <c r="R13" s="269"/>
    </row>
    <row r="14" spans="1:18" ht="30" customHeight="1">
      <c r="A14" s="609"/>
      <c r="B14" s="609"/>
      <c r="C14" s="609"/>
      <c r="D14" s="609"/>
      <c r="E14" s="609"/>
      <c r="F14" s="609"/>
      <c r="G14" s="609"/>
      <c r="H14" s="609"/>
      <c r="I14" s="609"/>
      <c r="J14" s="609"/>
      <c r="K14" s="609"/>
      <c r="L14" s="609"/>
      <c r="M14" s="609"/>
      <c r="N14" s="609"/>
      <c r="O14" s="609"/>
      <c r="P14" s="609"/>
      <c r="Q14" s="609"/>
      <c r="R14" s="609"/>
    </row>
    <row r="15" spans="1:18" ht="9.75" customHeight="1"/>
    <row r="16" spans="1:18" ht="33.75" customHeight="1">
      <c r="A16" s="270"/>
      <c r="B16" s="270"/>
      <c r="Q16" s="337"/>
    </row>
    <row r="17" spans="1:18" ht="24" customHeight="1">
      <c r="A17" s="265" t="s">
        <v>759</v>
      </c>
      <c r="B17" s="352"/>
    </row>
    <row r="18" spans="1:18" ht="33" customHeight="1">
      <c r="A18" s="456" t="s">
        <v>375</v>
      </c>
      <c r="B18" s="456"/>
      <c r="C18" s="456"/>
      <c r="D18" s="456"/>
      <c r="E18" s="456"/>
      <c r="F18" s="456"/>
      <c r="G18" s="456"/>
      <c r="H18" s="456"/>
      <c r="I18" s="456"/>
      <c r="J18" s="456"/>
      <c r="K18" s="456"/>
      <c r="L18" s="456"/>
      <c r="M18" s="456"/>
      <c r="N18" s="456"/>
      <c r="O18" s="456"/>
      <c r="P18" s="456"/>
      <c r="Q18" s="456"/>
      <c r="R18" s="456"/>
    </row>
    <row r="19" spans="1:18" ht="9" customHeight="1" thickBot="1"/>
    <row r="20" spans="1:18" ht="34.5" customHeight="1" thickBot="1">
      <c r="A20" s="603" t="s">
        <v>53</v>
      </c>
      <c r="B20" s="552"/>
      <c r="C20" s="533"/>
      <c r="D20" s="604"/>
      <c r="E20" s="604"/>
      <c r="F20" s="604"/>
      <c r="G20" s="608" t="s">
        <v>54</v>
      </c>
      <c r="H20" s="608"/>
      <c r="I20" s="608"/>
      <c r="J20" s="608"/>
      <c r="K20" s="522"/>
      <c r="L20" s="523"/>
      <c r="M20" s="523"/>
      <c r="N20" s="523"/>
      <c r="O20" s="523"/>
      <c r="P20" s="523"/>
      <c r="Q20" s="523"/>
      <c r="R20" s="524"/>
    </row>
    <row r="21" spans="1:18" ht="34.5" customHeight="1">
      <c r="A21" s="627" t="s">
        <v>2</v>
      </c>
      <c r="B21" s="628"/>
      <c r="C21" s="629"/>
      <c r="D21" s="619" t="s">
        <v>101</v>
      </c>
      <c r="E21" s="619"/>
      <c r="F21" s="619"/>
      <c r="G21" s="619"/>
      <c r="H21" s="619"/>
      <c r="I21" s="619"/>
      <c r="J21" s="619"/>
      <c r="K21" s="619"/>
      <c r="L21" s="619"/>
      <c r="M21" s="619"/>
      <c r="N21" s="619"/>
      <c r="O21" s="619"/>
      <c r="P21" s="619"/>
      <c r="Q21" s="619"/>
      <c r="R21" s="620"/>
    </row>
    <row r="22" spans="1:18" ht="34.5" customHeight="1">
      <c r="A22" s="636" t="s">
        <v>105</v>
      </c>
      <c r="B22" s="637"/>
      <c r="C22" s="638"/>
      <c r="D22" s="633" t="s">
        <v>102</v>
      </c>
      <c r="E22" s="633"/>
      <c r="F22" s="633"/>
      <c r="G22" s="633"/>
      <c r="H22" s="633"/>
      <c r="I22" s="633"/>
      <c r="J22" s="633"/>
      <c r="K22" s="633"/>
      <c r="L22" s="633"/>
      <c r="M22" s="633"/>
      <c r="N22" s="633"/>
      <c r="O22" s="633"/>
      <c r="P22" s="633"/>
      <c r="Q22" s="633"/>
      <c r="R22" s="639"/>
    </row>
    <row r="23" spans="1:18" ht="34.5" customHeight="1">
      <c r="A23" s="621" t="s">
        <v>657</v>
      </c>
      <c r="B23" s="622"/>
      <c r="C23" s="623"/>
      <c r="D23" s="501" t="s">
        <v>598</v>
      </c>
      <c r="E23" s="501"/>
      <c r="F23" s="501"/>
      <c r="G23" s="501"/>
      <c r="H23" s="501"/>
      <c r="I23" s="501"/>
      <c r="J23" s="501"/>
      <c r="K23" s="501"/>
      <c r="L23" s="501"/>
      <c r="M23" s="501"/>
      <c r="N23" s="501"/>
      <c r="O23" s="501"/>
      <c r="P23" s="501"/>
      <c r="Q23" s="501"/>
      <c r="R23" s="615"/>
    </row>
    <row r="24" spans="1:18" ht="34.5" customHeight="1">
      <c r="A24" s="621" t="s">
        <v>55</v>
      </c>
      <c r="B24" s="622"/>
      <c r="C24" s="623"/>
      <c r="D24" s="501"/>
      <c r="E24" s="501"/>
      <c r="F24" s="501"/>
      <c r="G24" s="501"/>
      <c r="H24" s="501"/>
      <c r="I24" s="501"/>
      <c r="J24" s="501"/>
      <c r="K24" s="501"/>
      <c r="L24" s="501"/>
      <c r="M24" s="501"/>
      <c r="N24" s="501"/>
      <c r="O24" s="501"/>
      <c r="P24" s="501"/>
      <c r="Q24" s="501"/>
      <c r="R24" s="615"/>
    </row>
    <row r="25" spans="1:18" ht="34.5" customHeight="1" thickBot="1">
      <c r="A25" s="624" t="s">
        <v>550</v>
      </c>
      <c r="B25" s="625"/>
      <c r="C25" s="626"/>
      <c r="D25" s="613"/>
      <c r="E25" s="613"/>
      <c r="F25" s="613"/>
      <c r="G25" s="614" t="s">
        <v>40</v>
      </c>
      <c r="H25" s="614"/>
      <c r="I25" s="613"/>
      <c r="J25" s="613"/>
      <c r="K25" s="613"/>
      <c r="L25" s="613"/>
      <c r="M25" s="613" t="s">
        <v>56</v>
      </c>
      <c r="N25" s="614"/>
      <c r="O25" s="614"/>
      <c r="P25" s="614"/>
      <c r="Q25" s="614"/>
      <c r="R25" s="630"/>
    </row>
    <row r="26" spans="1:18" ht="15.75" customHeight="1" thickBot="1">
      <c r="A26" s="640" t="s">
        <v>103</v>
      </c>
      <c r="B26" s="640"/>
      <c r="C26" s="640"/>
      <c r="D26" s="640"/>
      <c r="E26" s="640"/>
      <c r="F26" s="640"/>
      <c r="G26" s="640"/>
      <c r="H26" s="640"/>
      <c r="I26" s="640"/>
      <c r="J26" s="640"/>
      <c r="K26" s="640"/>
      <c r="L26" s="640"/>
      <c r="M26" s="640"/>
      <c r="N26" s="640"/>
      <c r="O26" s="640"/>
      <c r="P26" s="640"/>
      <c r="Q26" s="640"/>
      <c r="R26" s="640"/>
    </row>
    <row r="27" spans="1:18" ht="21.75" customHeight="1">
      <c r="A27" s="271" t="s">
        <v>59</v>
      </c>
      <c r="B27" s="272"/>
      <c r="C27" s="272"/>
      <c r="D27" s="272"/>
      <c r="E27" s="272"/>
      <c r="F27" s="272"/>
      <c r="G27" s="272"/>
      <c r="H27" s="272"/>
      <c r="I27" s="272"/>
      <c r="J27" s="272"/>
      <c r="K27" s="272"/>
      <c r="L27" s="272"/>
      <c r="M27" s="272"/>
      <c r="N27" s="272"/>
      <c r="O27" s="272"/>
      <c r="P27" s="272"/>
      <c r="Q27" s="272"/>
      <c r="R27" s="273"/>
    </row>
    <row r="28" spans="1:18" ht="30" customHeight="1">
      <c r="A28" s="293" t="s">
        <v>117</v>
      </c>
      <c r="B28" s="456" t="s">
        <v>118</v>
      </c>
      <c r="C28" s="456"/>
      <c r="D28" s="456"/>
      <c r="E28" s="456"/>
      <c r="F28" s="456"/>
      <c r="G28" s="456"/>
      <c r="H28" s="456"/>
      <c r="I28" s="456"/>
      <c r="J28" s="456"/>
      <c r="K28" s="456"/>
      <c r="L28" s="456"/>
      <c r="M28" s="456"/>
      <c r="N28" s="456"/>
      <c r="O28" s="456"/>
      <c r="P28" s="456"/>
      <c r="Q28" s="456"/>
      <c r="R28" s="274"/>
    </row>
    <row r="29" spans="1:18" ht="88.5" customHeight="1">
      <c r="A29" s="293" t="s">
        <v>117</v>
      </c>
      <c r="B29" s="456" t="s">
        <v>376</v>
      </c>
      <c r="C29" s="456"/>
      <c r="D29" s="456"/>
      <c r="E29" s="456"/>
      <c r="F29" s="456"/>
      <c r="G29" s="456"/>
      <c r="H29" s="456"/>
      <c r="I29" s="456"/>
      <c r="J29" s="456"/>
      <c r="K29" s="456"/>
      <c r="L29" s="456"/>
      <c r="M29" s="456"/>
      <c r="N29" s="456"/>
      <c r="O29" s="456"/>
      <c r="P29" s="456"/>
      <c r="Q29" s="456"/>
      <c r="R29" s="274"/>
    </row>
    <row r="30" spans="1:18" ht="30" customHeight="1" thickBot="1">
      <c r="A30" s="294" t="s">
        <v>117</v>
      </c>
      <c r="B30" s="549" t="s">
        <v>238</v>
      </c>
      <c r="C30" s="549"/>
      <c r="D30" s="549"/>
      <c r="E30" s="549"/>
      <c r="F30" s="549"/>
      <c r="G30" s="549"/>
      <c r="H30" s="549"/>
      <c r="I30" s="549"/>
      <c r="J30" s="549"/>
      <c r="K30" s="549"/>
      <c r="L30" s="549"/>
      <c r="M30" s="549"/>
      <c r="N30" s="549"/>
      <c r="O30" s="549"/>
      <c r="P30" s="549"/>
      <c r="Q30" s="549"/>
      <c r="R30" s="275"/>
    </row>
    <row r="31" spans="1:18">
      <c r="A31" s="265" t="s">
        <v>41</v>
      </c>
    </row>
    <row r="32" spans="1:18" ht="14.25">
      <c r="A32" s="299" t="s">
        <v>721</v>
      </c>
      <c r="B32" s="270"/>
      <c r="Q32" s="501" t="s">
        <v>95</v>
      </c>
      <c r="R32" s="501"/>
    </row>
    <row r="33" spans="1:18" ht="45" customHeight="1">
      <c r="A33" s="341" t="s">
        <v>42</v>
      </c>
      <c r="B33" s="420" t="s">
        <v>93</v>
      </c>
      <c r="C33" s="421"/>
      <c r="D33" s="421"/>
      <c r="E33" s="421"/>
      <c r="F33" s="421"/>
      <c r="G33" s="421"/>
      <c r="H33" s="421"/>
      <c r="I33" s="421"/>
      <c r="J33" s="421"/>
      <c r="K33" s="421"/>
      <c r="L33" s="421"/>
      <c r="M33" s="421"/>
      <c r="N33" s="421"/>
      <c r="O33" s="421"/>
      <c r="P33" s="421"/>
      <c r="Q33" s="502"/>
      <c r="R33" s="503"/>
    </row>
    <row r="34" spans="1:18" ht="30" customHeight="1">
      <c r="A34" s="341" t="s">
        <v>43</v>
      </c>
      <c r="B34" s="420" t="s">
        <v>18</v>
      </c>
      <c r="C34" s="421"/>
      <c r="D34" s="421"/>
      <c r="E34" s="421"/>
      <c r="F34" s="421"/>
      <c r="G34" s="421"/>
      <c r="H34" s="421"/>
      <c r="I34" s="421"/>
      <c r="J34" s="421"/>
      <c r="K34" s="421"/>
      <c r="L34" s="421"/>
      <c r="M34" s="421"/>
      <c r="N34" s="421"/>
      <c r="O34" s="421"/>
      <c r="P34" s="421"/>
      <c r="Q34" s="502"/>
      <c r="R34" s="503"/>
    </row>
    <row r="35" spans="1:18" s="265" customFormat="1" ht="17.25" customHeight="1">
      <c r="A35" s="501" t="s">
        <v>100</v>
      </c>
      <c r="B35" s="439" t="s">
        <v>239</v>
      </c>
      <c r="C35" s="440"/>
      <c r="D35" s="440"/>
      <c r="E35" s="440"/>
      <c r="F35" s="440"/>
      <c r="G35" s="440"/>
      <c r="H35" s="440"/>
      <c r="I35" s="440"/>
      <c r="J35" s="440"/>
      <c r="K35" s="440"/>
      <c r="L35" s="440"/>
      <c r="M35" s="440"/>
      <c r="N35" s="440"/>
      <c r="O35" s="440"/>
      <c r="P35" s="440"/>
      <c r="Q35" s="490"/>
      <c r="R35" s="491"/>
    </row>
    <row r="36" spans="1:18" s="265" customFormat="1" ht="17.25" customHeight="1">
      <c r="A36" s="501"/>
      <c r="B36" s="436"/>
      <c r="C36" s="437"/>
      <c r="D36" s="437"/>
      <c r="E36" s="437"/>
      <c r="F36" s="437"/>
      <c r="G36" s="437"/>
      <c r="H36" s="437"/>
      <c r="I36" s="437"/>
      <c r="J36" s="437"/>
      <c r="K36" s="437"/>
      <c r="L36" s="437"/>
      <c r="M36" s="437"/>
      <c r="N36" s="437"/>
      <c r="O36" s="437"/>
      <c r="P36" s="437"/>
      <c r="Q36" s="641"/>
      <c r="R36" s="642"/>
    </row>
    <row r="37" spans="1:18" ht="30" customHeight="1">
      <c r="A37" s="335" t="s">
        <v>80</v>
      </c>
      <c r="B37" s="634" t="s">
        <v>3</v>
      </c>
      <c r="C37" s="635"/>
      <c r="D37" s="635"/>
      <c r="E37" s="635"/>
      <c r="F37" s="635"/>
      <c r="G37" s="635"/>
      <c r="H37" s="635"/>
      <c r="I37" s="635"/>
      <c r="J37" s="635"/>
      <c r="K37" s="635"/>
      <c r="L37" s="635"/>
      <c r="M37" s="635"/>
      <c r="N37" s="635"/>
      <c r="O37" s="635"/>
      <c r="P37" s="635"/>
      <c r="Q37" s="502"/>
      <c r="R37" s="503"/>
    </row>
    <row r="38" spans="1:18" ht="30" customHeight="1">
      <c r="A38" s="335" t="s">
        <v>81</v>
      </c>
      <c r="B38" s="420" t="s">
        <v>17</v>
      </c>
      <c r="C38" s="421"/>
      <c r="D38" s="421"/>
      <c r="E38" s="421"/>
      <c r="F38" s="421"/>
      <c r="G38" s="421"/>
      <c r="H38" s="421"/>
      <c r="I38" s="421"/>
      <c r="J38" s="421"/>
      <c r="K38" s="421"/>
      <c r="L38" s="421"/>
      <c r="M38" s="421"/>
      <c r="N38" s="421"/>
      <c r="O38" s="421"/>
      <c r="P38" s="421"/>
      <c r="Q38" s="502"/>
      <c r="R38" s="503"/>
    </row>
    <row r="39" spans="1:18" ht="30" customHeight="1">
      <c r="A39" s="335" t="s">
        <v>97</v>
      </c>
      <c r="B39" s="634" t="s">
        <v>4</v>
      </c>
      <c r="C39" s="635"/>
      <c r="D39" s="635"/>
      <c r="E39" s="635"/>
      <c r="F39" s="635"/>
      <c r="G39" s="635"/>
      <c r="H39" s="635"/>
      <c r="I39" s="635"/>
      <c r="J39" s="635"/>
      <c r="K39" s="635"/>
      <c r="L39" s="635"/>
      <c r="M39" s="635"/>
      <c r="N39" s="635"/>
      <c r="O39" s="635"/>
      <c r="P39" s="635"/>
      <c r="Q39" s="502"/>
      <c r="R39" s="503"/>
    </row>
    <row r="40" spans="1:18" ht="30" customHeight="1">
      <c r="A40" s="335" t="s">
        <v>234</v>
      </c>
      <c r="B40" s="420" t="s">
        <v>5</v>
      </c>
      <c r="C40" s="421"/>
      <c r="D40" s="421"/>
      <c r="E40" s="421"/>
      <c r="F40" s="421"/>
      <c r="G40" s="421"/>
      <c r="H40" s="421"/>
      <c r="I40" s="421"/>
      <c r="J40" s="421"/>
      <c r="K40" s="421"/>
      <c r="L40" s="421"/>
      <c r="M40" s="421"/>
      <c r="N40" s="421"/>
      <c r="O40" s="421"/>
      <c r="P40" s="421"/>
      <c r="Q40" s="502"/>
      <c r="R40" s="503"/>
    </row>
    <row r="42" spans="1:18" ht="14.25">
      <c r="A42" s="299" t="s">
        <v>722</v>
      </c>
      <c r="B42" s="270"/>
    </row>
    <row r="43" spans="1:18" ht="36.75" customHeight="1" thickBot="1">
      <c r="A43" s="446" t="s">
        <v>760</v>
      </c>
      <c r="B43" s="446"/>
      <c r="C43" s="446"/>
      <c r="D43" s="446"/>
      <c r="E43" s="446"/>
      <c r="F43" s="446"/>
      <c r="G43" s="446"/>
      <c r="H43" s="446"/>
      <c r="I43" s="446"/>
      <c r="J43" s="446"/>
      <c r="K43" s="446"/>
      <c r="L43" s="446"/>
      <c r="M43" s="446"/>
      <c r="N43" s="446"/>
      <c r="O43" s="446"/>
      <c r="P43" s="446"/>
      <c r="Q43" s="446"/>
      <c r="R43" s="446"/>
    </row>
    <row r="44" spans="1:18" ht="22.5" customHeight="1" thickBot="1">
      <c r="A44" s="603" t="s">
        <v>106</v>
      </c>
      <c r="B44" s="552"/>
      <c r="C44" s="533"/>
      <c r="D44" s="519" t="s">
        <v>107</v>
      </c>
      <c r="E44" s="520"/>
      <c r="F44" s="519" t="s">
        <v>107</v>
      </c>
      <c r="G44" s="520"/>
      <c r="H44" s="519" t="s">
        <v>107</v>
      </c>
      <c r="I44" s="520"/>
      <c r="J44" s="519" t="s">
        <v>107</v>
      </c>
      <c r="K44" s="520"/>
      <c r="L44" s="519" t="s">
        <v>107</v>
      </c>
      <c r="M44" s="520"/>
      <c r="N44" s="519" t="s">
        <v>107</v>
      </c>
      <c r="O44" s="521"/>
    </row>
    <row r="45" spans="1:18" ht="23.25" customHeight="1">
      <c r="A45" s="631" t="s">
        <v>44</v>
      </c>
      <c r="B45" s="632"/>
      <c r="C45" s="633"/>
      <c r="D45" s="516"/>
      <c r="E45" s="517"/>
      <c r="F45" s="516"/>
      <c r="G45" s="517"/>
      <c r="H45" s="516"/>
      <c r="I45" s="517"/>
      <c r="J45" s="516"/>
      <c r="K45" s="517"/>
      <c r="L45" s="516"/>
      <c r="M45" s="517"/>
      <c r="N45" s="516"/>
      <c r="O45" s="518"/>
    </row>
    <row r="46" spans="1:18" ht="23.25" customHeight="1" thickBot="1">
      <c r="A46" s="464" t="s">
        <v>45</v>
      </c>
      <c r="B46" s="528"/>
      <c r="C46" s="529"/>
      <c r="D46" s="504"/>
      <c r="E46" s="505"/>
      <c r="F46" s="504"/>
      <c r="G46" s="505"/>
      <c r="H46" s="504"/>
      <c r="I46" s="505"/>
      <c r="J46" s="504"/>
      <c r="K46" s="505"/>
      <c r="L46" s="504"/>
      <c r="M46" s="505"/>
      <c r="N46" s="504"/>
      <c r="O46" s="506"/>
    </row>
    <row r="47" spans="1:18" ht="23.25" customHeight="1" thickBot="1">
      <c r="A47" s="530" t="s">
        <v>46</v>
      </c>
      <c r="B47" s="531"/>
      <c r="C47" s="532"/>
      <c r="D47" s="510">
        <f>D45+D46</f>
        <v>0</v>
      </c>
      <c r="E47" s="511"/>
      <c r="F47" s="510">
        <f>F45+F46</f>
        <v>0</v>
      </c>
      <c r="G47" s="511"/>
      <c r="H47" s="510">
        <f>H45+H46</f>
        <v>0</v>
      </c>
      <c r="I47" s="511"/>
      <c r="J47" s="510">
        <f>J45+J46</f>
        <v>0</v>
      </c>
      <c r="K47" s="511"/>
      <c r="L47" s="510">
        <f>L45+L46</f>
        <v>0</v>
      </c>
      <c r="M47" s="511"/>
      <c r="N47" s="510">
        <f>N45+N46</f>
        <v>0</v>
      </c>
      <c r="O47" s="512"/>
    </row>
    <row r="48" spans="1:18" ht="23.25" customHeight="1">
      <c r="A48" s="464" t="s">
        <v>47</v>
      </c>
      <c r="B48" s="528"/>
      <c r="C48" s="529"/>
      <c r="D48" s="504"/>
      <c r="E48" s="505"/>
      <c r="F48" s="504"/>
      <c r="G48" s="505"/>
      <c r="H48" s="504"/>
      <c r="I48" s="505"/>
      <c r="J48" s="504"/>
      <c r="K48" s="505"/>
      <c r="L48" s="504"/>
      <c r="M48" s="505"/>
      <c r="N48" s="504"/>
      <c r="O48" s="506"/>
    </row>
    <row r="49" spans="1:18" ht="23.25" customHeight="1" thickBot="1">
      <c r="A49" s="677" t="s">
        <v>48</v>
      </c>
      <c r="B49" s="678"/>
      <c r="C49" s="679"/>
      <c r="D49" s="504"/>
      <c r="E49" s="505"/>
      <c r="F49" s="504"/>
      <c r="G49" s="505"/>
      <c r="H49" s="504"/>
      <c r="I49" s="505"/>
      <c r="J49" s="504"/>
      <c r="K49" s="505"/>
      <c r="L49" s="504"/>
      <c r="M49" s="505"/>
      <c r="N49" s="504"/>
      <c r="O49" s="506"/>
    </row>
    <row r="50" spans="1:18" ht="23.25" customHeight="1" thickBot="1">
      <c r="A50" s="691" t="s">
        <v>6</v>
      </c>
      <c r="B50" s="692"/>
      <c r="C50" s="693"/>
      <c r="D50" s="507">
        <f>D47+D48+D49</f>
        <v>0</v>
      </c>
      <c r="E50" s="508"/>
      <c r="F50" s="507">
        <f>F47+F48+F49</f>
        <v>0</v>
      </c>
      <c r="G50" s="508"/>
      <c r="H50" s="507">
        <f>H47+H48+H49</f>
        <v>0</v>
      </c>
      <c r="I50" s="508"/>
      <c r="J50" s="507">
        <f>J47+J48+J49</f>
        <v>0</v>
      </c>
      <c r="K50" s="508"/>
      <c r="L50" s="507">
        <f>L47+L48+L49</f>
        <v>0</v>
      </c>
      <c r="M50" s="508"/>
      <c r="N50" s="507">
        <f>N47+N48+N49</f>
        <v>0</v>
      </c>
      <c r="O50" s="509"/>
    </row>
    <row r="51" spans="1:18" ht="14.25" thickBot="1"/>
    <row r="52" spans="1:18" ht="22.5" customHeight="1">
      <c r="A52" s="271" t="s">
        <v>58</v>
      </c>
      <c r="B52" s="272"/>
      <c r="C52" s="272"/>
      <c r="D52" s="272"/>
      <c r="E52" s="272"/>
      <c r="F52" s="272"/>
      <c r="G52" s="272"/>
      <c r="H52" s="272"/>
      <c r="I52" s="272"/>
      <c r="J52" s="272"/>
      <c r="K52" s="272"/>
      <c r="L52" s="272"/>
      <c r="M52" s="272"/>
      <c r="N52" s="272"/>
      <c r="O52" s="272"/>
      <c r="P52" s="272"/>
      <c r="Q52" s="272"/>
      <c r="R52" s="273"/>
    </row>
    <row r="53" spans="1:18" ht="29.25" customHeight="1">
      <c r="A53" s="353" t="s">
        <v>117</v>
      </c>
      <c r="B53" s="446" t="s">
        <v>119</v>
      </c>
      <c r="C53" s="446"/>
      <c r="D53" s="446"/>
      <c r="E53" s="446"/>
      <c r="F53" s="446"/>
      <c r="G53" s="446"/>
      <c r="H53" s="446"/>
      <c r="I53" s="446"/>
      <c r="J53" s="446"/>
      <c r="K53" s="446"/>
      <c r="L53" s="446"/>
      <c r="M53" s="446"/>
      <c r="N53" s="446"/>
      <c r="O53" s="446"/>
      <c r="P53" s="446"/>
      <c r="Q53" s="446"/>
      <c r="R53" s="354"/>
    </row>
    <row r="54" spans="1:18" ht="29.25" customHeight="1">
      <c r="A54" s="355" t="s">
        <v>117</v>
      </c>
      <c r="B54" s="446" t="s">
        <v>120</v>
      </c>
      <c r="C54" s="446"/>
      <c r="D54" s="446"/>
      <c r="E54" s="446"/>
      <c r="F54" s="446"/>
      <c r="G54" s="446"/>
      <c r="H54" s="446"/>
      <c r="I54" s="446"/>
      <c r="J54" s="446"/>
      <c r="K54" s="446"/>
      <c r="L54" s="446"/>
      <c r="M54" s="446"/>
      <c r="N54" s="446"/>
      <c r="O54" s="446"/>
      <c r="P54" s="446"/>
      <c r="Q54" s="446"/>
      <c r="R54" s="354"/>
    </row>
    <row r="55" spans="1:18" ht="59.25" customHeight="1" thickBot="1">
      <c r="A55" s="356" t="s">
        <v>117</v>
      </c>
      <c r="B55" s="549" t="s">
        <v>121</v>
      </c>
      <c r="C55" s="549"/>
      <c r="D55" s="549"/>
      <c r="E55" s="549"/>
      <c r="F55" s="549"/>
      <c r="G55" s="549"/>
      <c r="H55" s="549"/>
      <c r="I55" s="549"/>
      <c r="J55" s="549"/>
      <c r="K55" s="549"/>
      <c r="L55" s="549"/>
      <c r="M55" s="549"/>
      <c r="N55" s="549"/>
      <c r="O55" s="549"/>
      <c r="P55" s="549"/>
      <c r="Q55" s="549"/>
      <c r="R55" s="357"/>
    </row>
    <row r="57" spans="1:18" ht="14.25">
      <c r="A57" s="299" t="s">
        <v>723</v>
      </c>
      <c r="B57" s="270"/>
    </row>
    <row r="59" spans="1:18">
      <c r="A59" s="352" t="s">
        <v>420</v>
      </c>
      <c r="B59" s="352"/>
    </row>
    <row r="60" spans="1:18" ht="12.75" customHeight="1">
      <c r="A60" s="358" t="s">
        <v>187</v>
      </c>
      <c r="B60" s="352" t="s">
        <v>188</v>
      </c>
      <c r="C60" s="352"/>
      <c r="D60" s="359"/>
      <c r="E60" s="359"/>
      <c r="F60" s="359"/>
      <c r="G60" s="359"/>
      <c r="H60" s="359"/>
      <c r="I60" s="359"/>
      <c r="J60" s="359"/>
      <c r="K60" s="359"/>
      <c r="L60" s="359"/>
      <c r="M60" s="359"/>
      <c r="N60" s="359"/>
      <c r="O60" s="359"/>
      <c r="P60" s="359"/>
      <c r="Q60" s="359"/>
      <c r="R60" s="359"/>
    </row>
    <row r="61" spans="1:18" ht="30" customHeight="1" thickBot="1">
      <c r="A61" s="360"/>
      <c r="B61" s="446" t="s">
        <v>761</v>
      </c>
      <c r="C61" s="446"/>
      <c r="D61" s="446"/>
      <c r="E61" s="446"/>
      <c r="F61" s="446"/>
      <c r="G61" s="446"/>
      <c r="H61" s="446"/>
      <c r="I61" s="446"/>
      <c r="J61" s="446"/>
      <c r="K61" s="446"/>
      <c r="L61" s="446"/>
      <c r="M61" s="446"/>
      <c r="N61" s="446"/>
      <c r="O61" s="446"/>
      <c r="P61" s="446"/>
      <c r="Q61" s="446"/>
      <c r="R61" s="446"/>
    </row>
    <row r="62" spans="1:18" ht="26.25" customHeight="1" thickBot="1">
      <c r="B62" s="550" t="s">
        <v>240</v>
      </c>
      <c r="C62" s="551"/>
      <c r="D62" s="552"/>
      <c r="E62" s="533" t="s">
        <v>107</v>
      </c>
      <c r="F62" s="533"/>
      <c r="G62" s="533" t="s">
        <v>107</v>
      </c>
      <c r="H62" s="533"/>
      <c r="I62" s="533" t="s">
        <v>107</v>
      </c>
      <c r="J62" s="533"/>
      <c r="K62" s="533" t="s">
        <v>107</v>
      </c>
      <c r="L62" s="533"/>
      <c r="M62" s="533" t="s">
        <v>107</v>
      </c>
      <c r="N62" s="533"/>
      <c r="O62" s="533" t="s">
        <v>107</v>
      </c>
      <c r="P62" s="539"/>
      <c r="Q62" s="361" t="s">
        <v>186</v>
      </c>
    </row>
    <row r="63" spans="1:18" ht="42.75" customHeight="1" thickBot="1">
      <c r="B63" s="553" t="s">
        <v>7</v>
      </c>
      <c r="C63" s="554"/>
      <c r="D63" s="554"/>
      <c r="E63" s="534"/>
      <c r="F63" s="534"/>
      <c r="G63" s="534"/>
      <c r="H63" s="534"/>
      <c r="I63" s="534"/>
      <c r="J63" s="534"/>
      <c r="K63" s="534"/>
      <c r="L63" s="534"/>
      <c r="M63" s="534"/>
      <c r="N63" s="534"/>
      <c r="O63" s="534"/>
      <c r="P63" s="694"/>
    </row>
    <row r="64" spans="1:18">
      <c r="A64" s="265" t="s">
        <v>49</v>
      </c>
    </row>
    <row r="65" spans="1:18" ht="29.25" customHeight="1">
      <c r="A65" s="362" t="s">
        <v>189</v>
      </c>
      <c r="B65" s="557" t="s">
        <v>190</v>
      </c>
      <c r="C65" s="557"/>
      <c r="D65" s="557"/>
      <c r="E65" s="557"/>
      <c r="F65" s="557"/>
      <c r="G65" s="557"/>
      <c r="H65" s="557"/>
      <c r="I65" s="557"/>
      <c r="J65" s="557"/>
      <c r="K65" s="557"/>
      <c r="L65" s="557"/>
      <c r="M65" s="557"/>
      <c r="N65" s="557"/>
      <c r="O65" s="557"/>
      <c r="P65" s="557"/>
      <c r="Q65" s="557"/>
      <c r="R65" s="557"/>
    </row>
    <row r="66" spans="1:18" ht="20.25" customHeight="1" thickBot="1">
      <c r="B66" s="352" t="s">
        <v>50</v>
      </c>
      <c r="C66" s="352"/>
    </row>
    <row r="67" spans="1:18" ht="21" customHeight="1" thickBot="1">
      <c r="B67" s="550" t="s">
        <v>240</v>
      </c>
      <c r="C67" s="551"/>
      <c r="D67" s="552"/>
      <c r="E67" s="519" t="s">
        <v>107</v>
      </c>
      <c r="F67" s="552"/>
      <c r="G67" s="533" t="s">
        <v>107</v>
      </c>
      <c r="H67" s="533"/>
      <c r="I67" s="533" t="s">
        <v>107</v>
      </c>
      <c r="J67" s="533"/>
      <c r="K67" s="533" t="s">
        <v>107</v>
      </c>
      <c r="L67" s="533"/>
      <c r="M67" s="533" t="s">
        <v>107</v>
      </c>
      <c r="N67" s="533"/>
      <c r="O67" s="533" t="s">
        <v>107</v>
      </c>
      <c r="P67" s="539"/>
      <c r="Q67" s="361" t="s">
        <v>186</v>
      </c>
    </row>
    <row r="68" spans="1:18" ht="43.5" customHeight="1" thickBot="1">
      <c r="B68" s="680" t="s">
        <v>154</v>
      </c>
      <c r="C68" s="681"/>
      <c r="D68" s="543"/>
      <c r="E68" s="542"/>
      <c r="F68" s="543"/>
      <c r="G68" s="540"/>
      <c r="H68" s="540"/>
      <c r="I68" s="540"/>
      <c r="J68" s="540"/>
      <c r="K68" s="540"/>
      <c r="L68" s="540"/>
      <c r="M68" s="540"/>
      <c r="N68" s="540"/>
      <c r="O68" s="540"/>
      <c r="P68" s="541"/>
    </row>
    <row r="69" spans="1:18" ht="9" customHeight="1" thickBot="1"/>
    <row r="70" spans="1:18" ht="21" customHeight="1" thickBot="1">
      <c r="B70" s="550" t="s">
        <v>240</v>
      </c>
      <c r="C70" s="551"/>
      <c r="D70" s="552"/>
      <c r="E70" s="519" t="s">
        <v>107</v>
      </c>
      <c r="F70" s="552"/>
      <c r="G70" s="533" t="s">
        <v>107</v>
      </c>
      <c r="H70" s="533"/>
      <c r="I70" s="533" t="s">
        <v>107</v>
      </c>
      <c r="J70" s="533"/>
      <c r="K70" s="533" t="s">
        <v>107</v>
      </c>
      <c r="L70" s="533"/>
      <c r="M70" s="533" t="s">
        <v>107</v>
      </c>
      <c r="N70" s="533"/>
      <c r="O70" s="533" t="s">
        <v>107</v>
      </c>
      <c r="P70" s="539"/>
      <c r="Q70" s="361" t="s">
        <v>186</v>
      </c>
    </row>
    <row r="71" spans="1:18" ht="43.5" customHeight="1" thickBot="1">
      <c r="B71" s="682" t="s">
        <v>160</v>
      </c>
      <c r="C71" s="683"/>
      <c r="D71" s="684"/>
      <c r="E71" s="542"/>
      <c r="F71" s="543"/>
      <c r="G71" s="540"/>
      <c r="H71" s="540"/>
      <c r="I71" s="540"/>
      <c r="J71" s="540"/>
      <c r="K71" s="540"/>
      <c r="L71" s="540"/>
      <c r="M71" s="540"/>
      <c r="N71" s="540"/>
      <c r="O71" s="540"/>
      <c r="P71" s="541"/>
    </row>
    <row r="72" spans="1:18" ht="9" customHeight="1"/>
    <row r="73" spans="1:18" ht="27" customHeight="1">
      <c r="A73" s="362" t="s">
        <v>192</v>
      </c>
      <c r="B73" s="558" t="s">
        <v>191</v>
      </c>
      <c r="C73" s="558"/>
      <c r="D73" s="558"/>
      <c r="E73" s="558"/>
      <c r="F73" s="558"/>
      <c r="G73" s="558"/>
      <c r="H73" s="558"/>
      <c r="I73" s="558"/>
      <c r="J73" s="558"/>
      <c r="K73" s="558"/>
      <c r="L73" s="558"/>
      <c r="M73" s="558"/>
      <c r="N73" s="558"/>
      <c r="O73" s="558"/>
      <c r="P73" s="558"/>
      <c r="Q73" s="558"/>
      <c r="R73" s="558"/>
    </row>
    <row r="74" spans="1:18" ht="14.25" thickBot="1">
      <c r="B74" s="352" t="s">
        <v>51</v>
      </c>
      <c r="C74" s="352"/>
    </row>
    <row r="75" spans="1:18" ht="21" customHeight="1" thickBot="1">
      <c r="B75" s="685" t="s">
        <v>240</v>
      </c>
      <c r="C75" s="686"/>
      <c r="D75" s="687"/>
      <c r="E75" s="519" t="s">
        <v>107</v>
      </c>
      <c r="F75" s="552"/>
      <c r="G75" s="533" t="s">
        <v>107</v>
      </c>
      <c r="H75" s="533"/>
      <c r="I75" s="533" t="s">
        <v>107</v>
      </c>
      <c r="J75" s="533"/>
      <c r="K75" s="533" t="s">
        <v>107</v>
      </c>
      <c r="L75" s="533"/>
      <c r="M75" s="533" t="s">
        <v>107</v>
      </c>
      <c r="N75" s="533"/>
      <c r="O75" s="533" t="s">
        <v>107</v>
      </c>
      <c r="P75" s="539"/>
      <c r="Q75" s="361" t="s">
        <v>186</v>
      </c>
    </row>
    <row r="76" spans="1:18" ht="41.25" customHeight="1" thickBot="1">
      <c r="B76" s="688" t="s">
        <v>185</v>
      </c>
      <c r="C76" s="689"/>
      <c r="D76" s="690"/>
      <c r="E76" s="555" t="str">
        <f>IF(COUNT((E68+E71/2)/E63)=0,"",(E68+E71/2)/E63)</f>
        <v/>
      </c>
      <c r="F76" s="556"/>
      <c r="G76" s="555" t="str">
        <f>IF(COUNT((G68+G71/2)/G63)=0,"",(G68+G71/2)/G63)</f>
        <v/>
      </c>
      <c r="H76" s="556"/>
      <c r="I76" s="555" t="str">
        <f>IF(COUNT((I68+I71/2)/I63)=0,"",(I68+I71/2)/I63)</f>
        <v/>
      </c>
      <c r="J76" s="556"/>
      <c r="K76" s="555" t="str">
        <f>IF(COUNT((K68+K71/2)/K63)=0,"",(K68+K71/2)/K63)</f>
        <v/>
      </c>
      <c r="L76" s="556"/>
      <c r="M76" s="555" t="str">
        <f>IF(COUNT((M68+M71/2)/M63)=0,"",(M68+M71/2)/M63)</f>
        <v/>
      </c>
      <c r="N76" s="556"/>
      <c r="O76" s="695" t="str">
        <f>IF(COUNT((O68+O71/2)/O63)=0,"",(O68+O71/2)/O63)</f>
        <v/>
      </c>
      <c r="P76" s="696"/>
    </row>
    <row r="78" spans="1:18" ht="14.25" thickBot="1"/>
    <row r="79" spans="1:18" ht="21.75" customHeight="1">
      <c r="A79" s="271" t="s">
        <v>57</v>
      </c>
      <c r="B79" s="272"/>
      <c r="C79" s="272"/>
      <c r="D79" s="272"/>
      <c r="E79" s="272"/>
      <c r="F79" s="272"/>
      <c r="G79" s="272"/>
      <c r="H79" s="272"/>
      <c r="I79" s="272"/>
      <c r="J79" s="272"/>
      <c r="K79" s="272"/>
      <c r="L79" s="272"/>
      <c r="M79" s="272"/>
      <c r="N79" s="272"/>
      <c r="O79" s="272"/>
      <c r="P79" s="272"/>
      <c r="Q79" s="272"/>
      <c r="R79" s="273"/>
    </row>
    <row r="80" spans="1:18" ht="46.5" customHeight="1">
      <c r="A80" s="353" t="s">
        <v>117</v>
      </c>
      <c r="B80" s="456" t="s">
        <v>377</v>
      </c>
      <c r="C80" s="456"/>
      <c r="D80" s="456"/>
      <c r="E80" s="456"/>
      <c r="F80" s="456"/>
      <c r="G80" s="456"/>
      <c r="H80" s="456"/>
      <c r="I80" s="456"/>
      <c r="J80" s="456"/>
      <c r="K80" s="456"/>
      <c r="L80" s="456"/>
      <c r="M80" s="456"/>
      <c r="N80" s="456"/>
      <c r="O80" s="456"/>
      <c r="P80" s="456"/>
      <c r="Q80" s="456"/>
      <c r="R80" s="363"/>
    </row>
    <row r="81" spans="1:28" ht="34.5" customHeight="1" thickBot="1">
      <c r="A81" s="356" t="s">
        <v>117</v>
      </c>
      <c r="B81" s="549" t="s">
        <v>193</v>
      </c>
      <c r="C81" s="549"/>
      <c r="D81" s="549"/>
      <c r="E81" s="549"/>
      <c r="F81" s="549"/>
      <c r="G81" s="549"/>
      <c r="H81" s="549"/>
      <c r="I81" s="549"/>
      <c r="J81" s="549"/>
      <c r="K81" s="549"/>
      <c r="L81" s="549"/>
      <c r="M81" s="549"/>
      <c r="N81" s="549"/>
      <c r="O81" s="549"/>
      <c r="P81" s="549"/>
      <c r="Q81" s="549"/>
      <c r="R81" s="357"/>
    </row>
    <row r="82" spans="1:28" ht="13.5" customHeight="1">
      <c r="A82" s="364"/>
      <c r="B82" s="364"/>
      <c r="C82" s="365"/>
      <c r="D82" s="366"/>
      <c r="E82" s="366"/>
      <c r="F82" s="366"/>
      <c r="G82" s="366"/>
      <c r="H82" s="366"/>
      <c r="I82" s="366"/>
      <c r="J82" s="366"/>
      <c r="K82" s="366"/>
      <c r="L82" s="366"/>
      <c r="M82" s="366"/>
      <c r="N82" s="366"/>
      <c r="O82" s="366"/>
      <c r="P82" s="366"/>
      <c r="Q82" s="366"/>
      <c r="R82" s="366"/>
    </row>
    <row r="83" spans="1:28" ht="40.5" customHeight="1">
      <c r="A83" s="270"/>
      <c r="B83" s="270"/>
    </row>
    <row r="84" spans="1:28" ht="24.75" customHeight="1">
      <c r="A84" s="299" t="s">
        <v>125</v>
      </c>
      <c r="B84" s="270"/>
    </row>
    <row r="85" spans="1:28" ht="54.75" customHeight="1">
      <c r="A85" s="343" t="s">
        <v>77</v>
      </c>
      <c r="B85" s="420" t="s">
        <v>194</v>
      </c>
      <c r="C85" s="421"/>
      <c r="D85" s="421"/>
      <c r="E85" s="421"/>
      <c r="F85" s="421"/>
      <c r="G85" s="421"/>
      <c r="H85" s="421"/>
      <c r="I85" s="421"/>
      <c r="J85" s="421"/>
      <c r="K85" s="421"/>
      <c r="L85" s="421"/>
      <c r="M85" s="421"/>
      <c r="N85" s="421"/>
      <c r="O85" s="421"/>
      <c r="P85" s="421"/>
      <c r="Q85" s="490"/>
      <c r="R85" s="491"/>
    </row>
    <row r="86" spans="1:28" s="326" customFormat="1" ht="12.95" customHeight="1">
      <c r="A86" s="424" t="s">
        <v>725</v>
      </c>
      <c r="B86" s="427" t="s">
        <v>726</v>
      </c>
      <c r="C86" s="428"/>
      <c r="D86" s="428"/>
      <c r="E86" s="428"/>
      <c r="F86" s="428"/>
      <c r="G86" s="428"/>
      <c r="H86" s="428"/>
      <c r="I86" s="428"/>
      <c r="J86" s="428"/>
      <c r="K86" s="428"/>
      <c r="L86" s="428"/>
      <c r="M86" s="428"/>
      <c r="N86" s="428"/>
      <c r="O86" s="428"/>
      <c r="P86" s="329"/>
      <c r="Q86" s="333"/>
      <c r="R86" s="334"/>
      <c r="S86" s="324"/>
      <c r="T86" s="324"/>
      <c r="U86" s="324"/>
      <c r="V86" s="324"/>
      <c r="W86" s="324"/>
      <c r="X86" s="324"/>
      <c r="Y86" s="264"/>
      <c r="Z86" s="264"/>
      <c r="AA86" s="264"/>
      <c r="AB86" s="325"/>
    </row>
    <row r="87" spans="1:28" s="326" customFormat="1" ht="12.95" customHeight="1">
      <c r="A87" s="425"/>
      <c r="B87" s="414" t="s">
        <v>762</v>
      </c>
      <c r="C87" s="415"/>
      <c r="D87" s="415"/>
      <c r="E87" s="415"/>
      <c r="F87" s="415"/>
      <c r="G87" s="415"/>
      <c r="H87" s="415"/>
      <c r="I87" s="415"/>
      <c r="J87" s="415"/>
      <c r="K87" s="415"/>
      <c r="L87" s="415"/>
      <c r="M87" s="415"/>
      <c r="N87" s="415"/>
      <c r="O87" s="331"/>
      <c r="P87" s="332"/>
      <c r="Q87" s="344"/>
      <c r="R87" s="345"/>
      <c r="S87" s="324"/>
      <c r="T87" s="324"/>
      <c r="U87" s="324"/>
      <c r="V87" s="324"/>
      <c r="W87" s="324"/>
      <c r="X87" s="324"/>
      <c r="Y87" s="264"/>
      <c r="Z87" s="264"/>
      <c r="AA87" s="264"/>
      <c r="AB87" s="325"/>
    </row>
    <row r="88" spans="1:28" s="326" customFormat="1" ht="12.95" customHeight="1">
      <c r="A88" s="425"/>
      <c r="B88" s="414" t="s">
        <v>743</v>
      </c>
      <c r="C88" s="415"/>
      <c r="D88" s="415"/>
      <c r="E88" s="415"/>
      <c r="F88" s="415"/>
      <c r="G88" s="415"/>
      <c r="H88" s="415"/>
      <c r="I88" s="415"/>
      <c r="J88" s="415"/>
      <c r="K88" s="415"/>
      <c r="L88" s="415"/>
      <c r="M88" s="415"/>
      <c r="N88" s="415"/>
      <c r="O88" s="331"/>
      <c r="P88" s="332"/>
      <c r="Q88" s="344"/>
      <c r="R88" s="345"/>
      <c r="S88" s="324"/>
      <c r="T88" s="324"/>
      <c r="U88" s="324"/>
      <c r="V88" s="324"/>
      <c r="W88" s="324"/>
      <c r="X88" s="324"/>
      <c r="Y88" s="264"/>
      <c r="Z88" s="264"/>
      <c r="AA88" s="264"/>
      <c r="AB88" s="325"/>
    </row>
    <row r="89" spans="1:28" s="326" customFormat="1" ht="12.95" customHeight="1">
      <c r="A89" s="425"/>
      <c r="B89" s="414" t="s">
        <v>744</v>
      </c>
      <c r="C89" s="415"/>
      <c r="D89" s="415"/>
      <c r="E89" s="415"/>
      <c r="F89" s="415"/>
      <c r="G89" s="415"/>
      <c r="H89" s="415"/>
      <c r="I89" s="415"/>
      <c r="J89" s="415"/>
      <c r="K89" s="415"/>
      <c r="L89" s="415"/>
      <c r="M89" s="415"/>
      <c r="N89" s="415"/>
      <c r="O89" s="415"/>
      <c r="P89" s="416"/>
      <c r="Q89" s="344"/>
      <c r="R89" s="345"/>
      <c r="S89" s="324"/>
      <c r="T89" s="410"/>
      <c r="U89" s="410"/>
      <c r="V89" s="410"/>
      <c r="W89" s="410"/>
      <c r="X89" s="324"/>
      <c r="Y89" s="264"/>
      <c r="Z89" s="264"/>
      <c r="AA89" s="264"/>
      <c r="AB89" s="325"/>
    </row>
    <row r="90" spans="1:28" s="326" customFormat="1" ht="12.95" customHeight="1">
      <c r="A90" s="425"/>
      <c r="B90" s="414" t="s">
        <v>745</v>
      </c>
      <c r="C90" s="415"/>
      <c r="D90" s="415"/>
      <c r="E90" s="415"/>
      <c r="F90" s="415"/>
      <c r="G90" s="415"/>
      <c r="H90" s="415"/>
      <c r="I90" s="415"/>
      <c r="J90" s="415"/>
      <c r="K90" s="415"/>
      <c r="L90" s="415"/>
      <c r="M90" s="415"/>
      <c r="N90" s="415"/>
      <c r="O90" s="331"/>
      <c r="P90" s="332"/>
      <c r="Q90" s="344"/>
      <c r="R90" s="345"/>
      <c r="S90" s="324"/>
      <c r="T90" s="410"/>
      <c r="U90" s="410"/>
      <c r="V90" s="410"/>
      <c r="W90" s="410"/>
      <c r="X90" s="324"/>
      <c r="Y90" s="264"/>
      <c r="Z90" s="264"/>
      <c r="AA90" s="264"/>
      <c r="AB90" s="325"/>
    </row>
    <row r="91" spans="1:28" s="326" customFormat="1" ht="12.95" customHeight="1">
      <c r="A91" s="425"/>
      <c r="B91" s="414" t="s">
        <v>727</v>
      </c>
      <c r="C91" s="415"/>
      <c r="D91" s="415"/>
      <c r="E91" s="415"/>
      <c r="F91" s="415"/>
      <c r="G91" s="415"/>
      <c r="H91" s="415"/>
      <c r="I91" s="415"/>
      <c r="J91" s="415"/>
      <c r="K91" s="415"/>
      <c r="L91" s="415"/>
      <c r="M91" s="415"/>
      <c r="N91" s="415"/>
      <c r="O91" s="331"/>
      <c r="P91" s="332"/>
      <c r="Q91" s="344"/>
      <c r="R91" s="345"/>
      <c r="S91" s="324"/>
      <c r="T91" s="410"/>
      <c r="U91" s="410"/>
      <c r="V91" s="410"/>
      <c r="W91" s="410"/>
      <c r="X91" s="324"/>
      <c r="Y91" s="264"/>
      <c r="Z91" s="264"/>
      <c r="AA91" s="264"/>
      <c r="AB91" s="325"/>
    </row>
    <row r="92" spans="1:28" s="326" customFormat="1" ht="12.95" customHeight="1">
      <c r="A92" s="425"/>
      <c r="B92" s="429" t="s">
        <v>728</v>
      </c>
      <c r="C92" s="430"/>
      <c r="D92" s="430"/>
      <c r="E92" s="430"/>
      <c r="F92" s="430"/>
      <c r="G92" s="430"/>
      <c r="H92" s="430"/>
      <c r="I92" s="430"/>
      <c r="J92" s="430"/>
      <c r="K92" s="430"/>
      <c r="L92" s="430"/>
      <c r="M92" s="430"/>
      <c r="N92" s="430"/>
      <c r="O92" s="331"/>
      <c r="P92" s="332"/>
      <c r="Q92" s="344"/>
      <c r="R92" s="345"/>
      <c r="S92" s="324"/>
      <c r="T92" s="410"/>
      <c r="U92" s="410"/>
      <c r="V92" s="410"/>
      <c r="W92" s="410"/>
      <c r="X92" s="324"/>
      <c r="Y92" s="264"/>
      <c r="Z92" s="264"/>
      <c r="AA92" s="264"/>
      <c r="AB92" s="325"/>
    </row>
    <row r="93" spans="1:28" s="326" customFormat="1" ht="12.95" customHeight="1">
      <c r="A93" s="425"/>
      <c r="B93" s="414" t="s">
        <v>746</v>
      </c>
      <c r="C93" s="415"/>
      <c r="D93" s="415"/>
      <c r="E93" s="415"/>
      <c r="F93" s="415"/>
      <c r="G93" s="415"/>
      <c r="H93" s="415"/>
      <c r="I93" s="415"/>
      <c r="J93" s="415"/>
      <c r="K93" s="415"/>
      <c r="L93" s="415"/>
      <c r="M93" s="415"/>
      <c r="N93" s="415"/>
      <c r="O93" s="331"/>
      <c r="P93" s="332"/>
      <c r="Q93" s="344"/>
      <c r="R93" s="345"/>
      <c r="S93" s="324"/>
      <c r="T93" s="410"/>
      <c r="U93" s="410"/>
      <c r="V93" s="410"/>
      <c r="W93" s="410"/>
      <c r="X93" s="324"/>
      <c r="Y93" s="264"/>
      <c r="Z93" s="264"/>
      <c r="AA93" s="264"/>
      <c r="AB93" s="325"/>
    </row>
    <row r="94" spans="1:28" s="326" customFormat="1" ht="12.95" customHeight="1">
      <c r="A94" s="425"/>
      <c r="B94" s="414" t="s">
        <v>747</v>
      </c>
      <c r="C94" s="415"/>
      <c r="D94" s="415"/>
      <c r="E94" s="415"/>
      <c r="F94" s="415"/>
      <c r="G94" s="415"/>
      <c r="H94" s="415"/>
      <c r="I94" s="415"/>
      <c r="J94" s="415"/>
      <c r="K94" s="415"/>
      <c r="L94" s="415"/>
      <c r="M94" s="415"/>
      <c r="N94" s="415"/>
      <c r="O94" s="331"/>
      <c r="P94" s="332"/>
      <c r="Q94" s="344"/>
      <c r="R94" s="345"/>
      <c r="S94" s="324"/>
      <c r="T94" s="410"/>
      <c r="U94" s="410"/>
      <c r="V94" s="410"/>
      <c r="W94" s="410"/>
      <c r="X94" s="324"/>
      <c r="Y94" s="264"/>
      <c r="Z94" s="264"/>
      <c r="AA94" s="264"/>
      <c r="AB94" s="325"/>
    </row>
    <row r="95" spans="1:28" s="326" customFormat="1" ht="12.95" customHeight="1">
      <c r="A95" s="425"/>
      <c r="B95" s="414" t="s">
        <v>748</v>
      </c>
      <c r="C95" s="415"/>
      <c r="D95" s="415"/>
      <c r="E95" s="415"/>
      <c r="F95" s="415"/>
      <c r="G95" s="415"/>
      <c r="H95" s="415"/>
      <c r="I95" s="415"/>
      <c r="J95" s="415"/>
      <c r="K95" s="415"/>
      <c r="L95" s="415"/>
      <c r="M95" s="415"/>
      <c r="N95" s="415"/>
      <c r="O95" s="415"/>
      <c r="P95" s="332"/>
      <c r="Q95" s="344"/>
      <c r="R95" s="345"/>
      <c r="S95" s="324"/>
      <c r="T95" s="410"/>
      <c r="U95" s="410"/>
      <c r="V95" s="410"/>
      <c r="W95" s="410"/>
      <c r="X95" s="324"/>
      <c r="Y95" s="264"/>
      <c r="Z95" s="264"/>
      <c r="AA95" s="264"/>
      <c r="AB95" s="325"/>
    </row>
    <row r="96" spans="1:28" s="327" customFormat="1" ht="12.75" customHeight="1">
      <c r="A96" s="425"/>
      <c r="B96" s="414" t="s">
        <v>749</v>
      </c>
      <c r="C96" s="415"/>
      <c r="D96" s="415"/>
      <c r="E96" s="415"/>
      <c r="F96" s="415"/>
      <c r="G96" s="415"/>
      <c r="H96" s="415"/>
      <c r="I96" s="415"/>
      <c r="J96" s="415"/>
      <c r="K96" s="415"/>
      <c r="L96" s="415"/>
      <c r="M96" s="415"/>
      <c r="N96" s="415"/>
      <c r="O96" s="415"/>
      <c r="P96" s="416"/>
      <c r="Q96" s="344"/>
      <c r="R96" s="345"/>
    </row>
    <row r="97" spans="1:18" s="327" customFormat="1" ht="12.75" customHeight="1">
      <c r="A97" s="425"/>
      <c r="B97" s="411" t="s">
        <v>750</v>
      </c>
      <c r="C97" s="412"/>
      <c r="D97" s="412"/>
      <c r="E97" s="412"/>
      <c r="F97" s="412"/>
      <c r="G97" s="412"/>
      <c r="H97" s="412"/>
      <c r="I97" s="412"/>
      <c r="J97" s="412"/>
      <c r="K97" s="412"/>
      <c r="L97" s="412"/>
      <c r="M97" s="412"/>
      <c r="N97" s="412"/>
      <c r="O97" s="412"/>
      <c r="P97" s="413"/>
      <c r="Q97" s="346"/>
      <c r="R97" s="347"/>
    </row>
    <row r="98" spans="1:18" s="327" customFormat="1" ht="12.75" customHeight="1">
      <c r="A98" s="426"/>
      <c r="B98" s="431" t="s">
        <v>729</v>
      </c>
      <c r="C98" s="432"/>
      <c r="D98" s="432"/>
      <c r="E98" s="432"/>
      <c r="F98" s="432"/>
      <c r="G98" s="432"/>
      <c r="H98" s="432"/>
      <c r="I98" s="432"/>
      <c r="J98" s="432"/>
      <c r="K98" s="432"/>
      <c r="L98" s="432"/>
      <c r="M98" s="432"/>
      <c r="N98" s="432"/>
      <c r="O98" s="328"/>
      <c r="P98" s="330"/>
      <c r="Q98" s="339"/>
      <c r="R98" s="340"/>
    </row>
    <row r="99" spans="1:18" ht="44.25" customHeight="1">
      <c r="A99" s="433" t="s">
        <v>34</v>
      </c>
      <c r="B99" s="439" t="s">
        <v>667</v>
      </c>
      <c r="C99" s="440"/>
      <c r="D99" s="440"/>
      <c r="E99" s="440"/>
      <c r="F99" s="440"/>
      <c r="G99" s="440"/>
      <c r="H99" s="440"/>
      <c r="I99" s="440"/>
      <c r="J99" s="440"/>
      <c r="K99" s="440"/>
      <c r="L99" s="440"/>
      <c r="M99" s="440"/>
      <c r="N99" s="440"/>
      <c r="O99" s="440"/>
      <c r="P99" s="573"/>
      <c r="Q99" s="490"/>
      <c r="R99" s="491"/>
    </row>
    <row r="100" spans="1:18" ht="30" customHeight="1">
      <c r="A100" s="434"/>
      <c r="B100" s="309" t="s">
        <v>662</v>
      </c>
      <c r="C100" s="498" t="s">
        <v>664</v>
      </c>
      <c r="D100" s="498"/>
      <c r="E100" s="498"/>
      <c r="F100" s="498"/>
      <c r="G100" s="498"/>
      <c r="H100" s="498"/>
      <c r="I100" s="498"/>
      <c r="J100" s="498"/>
      <c r="K100" s="498"/>
      <c r="L100" s="498"/>
      <c r="M100" s="498"/>
      <c r="N100" s="498"/>
      <c r="O100" s="498"/>
      <c r="P100" s="546"/>
      <c r="Q100" s="344"/>
      <c r="R100" s="345"/>
    </row>
    <row r="101" spans="1:18" ht="31.5" customHeight="1">
      <c r="A101" s="434"/>
      <c r="B101" s="309" t="s">
        <v>663</v>
      </c>
      <c r="C101" s="447" t="s">
        <v>665</v>
      </c>
      <c r="D101" s="447"/>
      <c r="E101" s="447"/>
      <c r="F101" s="447"/>
      <c r="G101" s="447"/>
      <c r="H101" s="447"/>
      <c r="I101" s="447"/>
      <c r="J101" s="447"/>
      <c r="K101" s="447"/>
      <c r="L101" s="447"/>
      <c r="M101" s="447"/>
      <c r="N101" s="447"/>
      <c r="O101" s="447"/>
      <c r="P101" s="455"/>
      <c r="Q101" s="344"/>
      <c r="R101" s="345"/>
    </row>
    <row r="102" spans="1:18" ht="26.25" customHeight="1">
      <c r="A102" s="435"/>
      <c r="B102" s="436" t="s">
        <v>666</v>
      </c>
      <c r="C102" s="437"/>
      <c r="D102" s="437"/>
      <c r="E102" s="437"/>
      <c r="F102" s="437"/>
      <c r="G102" s="437"/>
      <c r="H102" s="437"/>
      <c r="I102" s="437"/>
      <c r="J102" s="437"/>
      <c r="K102" s="437"/>
      <c r="L102" s="437"/>
      <c r="M102" s="437"/>
      <c r="N102" s="437"/>
      <c r="O102" s="437"/>
      <c r="P102" s="438"/>
      <c r="Q102" s="339"/>
      <c r="R102" s="340"/>
    </row>
    <row r="103" spans="1:18" ht="76.5" customHeight="1">
      <c r="A103" s="335" t="s">
        <v>80</v>
      </c>
      <c r="B103" s="420" t="s">
        <v>378</v>
      </c>
      <c r="C103" s="421"/>
      <c r="D103" s="421"/>
      <c r="E103" s="421"/>
      <c r="F103" s="421"/>
      <c r="G103" s="421"/>
      <c r="H103" s="421"/>
      <c r="I103" s="421"/>
      <c r="J103" s="421"/>
      <c r="K103" s="421"/>
      <c r="L103" s="421"/>
      <c r="M103" s="421"/>
      <c r="N103" s="421"/>
      <c r="O103" s="421"/>
      <c r="P103" s="421"/>
      <c r="Q103" s="502"/>
      <c r="R103" s="503"/>
    </row>
    <row r="104" spans="1:18" ht="87.75" customHeight="1">
      <c r="A104" s="349" t="s">
        <v>81</v>
      </c>
      <c r="B104" s="420" t="s">
        <v>379</v>
      </c>
      <c r="C104" s="421"/>
      <c r="D104" s="421"/>
      <c r="E104" s="421"/>
      <c r="F104" s="421"/>
      <c r="G104" s="421"/>
      <c r="H104" s="421"/>
      <c r="I104" s="421"/>
      <c r="J104" s="421"/>
      <c r="K104" s="421"/>
      <c r="L104" s="421"/>
      <c r="M104" s="421"/>
      <c r="N104" s="421"/>
      <c r="O104" s="421"/>
      <c r="P104" s="421"/>
      <c r="Q104" s="493"/>
      <c r="R104" s="494"/>
    </row>
    <row r="106" spans="1:18" ht="14.25">
      <c r="A106" s="299" t="s">
        <v>126</v>
      </c>
      <c r="B106" s="270"/>
    </row>
    <row r="107" spans="1:18" ht="30" customHeight="1">
      <c r="A107" s="335" t="s">
        <v>77</v>
      </c>
      <c r="B107" s="420" t="s">
        <v>60</v>
      </c>
      <c r="C107" s="421"/>
      <c r="D107" s="421"/>
      <c r="E107" s="421"/>
      <c r="F107" s="421"/>
      <c r="G107" s="421"/>
      <c r="H107" s="421"/>
      <c r="I107" s="421"/>
      <c r="J107" s="421"/>
      <c r="K107" s="421"/>
      <c r="L107" s="421"/>
      <c r="M107" s="421"/>
      <c r="N107" s="421"/>
      <c r="O107" s="421"/>
      <c r="P107" s="421"/>
      <c r="Q107" s="502"/>
      <c r="R107" s="503"/>
    </row>
    <row r="109" spans="1:18" ht="14.25">
      <c r="A109" s="299" t="s">
        <v>127</v>
      </c>
      <c r="B109" s="270"/>
    </row>
    <row r="110" spans="1:18" ht="45" customHeight="1">
      <c r="A110" s="335" t="s">
        <v>77</v>
      </c>
      <c r="B110" s="544" t="s">
        <v>146</v>
      </c>
      <c r="C110" s="545"/>
      <c r="D110" s="545"/>
      <c r="E110" s="545"/>
      <c r="F110" s="545"/>
      <c r="G110" s="545"/>
      <c r="H110" s="545"/>
      <c r="I110" s="545"/>
      <c r="J110" s="545"/>
      <c r="K110" s="545"/>
      <c r="L110" s="545"/>
      <c r="M110" s="545"/>
      <c r="N110" s="545"/>
      <c r="O110" s="545"/>
      <c r="P110" s="545"/>
      <c r="Q110" s="502"/>
      <c r="R110" s="503"/>
    </row>
    <row r="112" spans="1:18" ht="14.25">
      <c r="A112" s="299" t="s">
        <v>128</v>
      </c>
      <c r="B112" s="270"/>
    </row>
    <row r="113" spans="1:18" ht="36.75" customHeight="1">
      <c r="A113" s="343" t="s">
        <v>77</v>
      </c>
      <c r="B113" s="420" t="s">
        <v>31</v>
      </c>
      <c r="C113" s="421"/>
      <c r="D113" s="421"/>
      <c r="E113" s="421"/>
      <c r="F113" s="421"/>
      <c r="G113" s="421"/>
      <c r="H113" s="421"/>
      <c r="I113" s="421"/>
      <c r="J113" s="421"/>
      <c r="K113" s="421"/>
      <c r="L113" s="421"/>
      <c r="M113" s="421"/>
      <c r="N113" s="421"/>
      <c r="O113" s="421"/>
      <c r="P113" s="421"/>
      <c r="Q113" s="490"/>
      <c r="R113" s="491"/>
    </row>
    <row r="114" spans="1:18" ht="33.75" customHeight="1">
      <c r="A114" s="335" t="s">
        <v>21</v>
      </c>
      <c r="B114" s="420" t="s">
        <v>161</v>
      </c>
      <c r="C114" s="421"/>
      <c r="D114" s="421"/>
      <c r="E114" s="421"/>
      <c r="F114" s="421"/>
      <c r="G114" s="421"/>
      <c r="H114" s="421"/>
      <c r="I114" s="421"/>
      <c r="J114" s="421"/>
      <c r="K114" s="421"/>
      <c r="L114" s="421"/>
      <c r="M114" s="421"/>
      <c r="N114" s="421"/>
      <c r="O114" s="421"/>
      <c r="P114" s="421"/>
      <c r="Q114" s="502"/>
      <c r="R114" s="503"/>
    </row>
    <row r="116" spans="1:18" ht="14.25">
      <c r="A116" s="299" t="s">
        <v>129</v>
      </c>
      <c r="B116" s="270"/>
    </row>
    <row r="117" spans="1:18" ht="30" customHeight="1">
      <c r="A117" s="335" t="s">
        <v>77</v>
      </c>
      <c r="B117" s="420" t="s">
        <v>61</v>
      </c>
      <c r="C117" s="421"/>
      <c r="D117" s="421"/>
      <c r="E117" s="421"/>
      <c r="F117" s="421"/>
      <c r="G117" s="421"/>
      <c r="H117" s="421"/>
      <c r="I117" s="421"/>
      <c r="J117" s="421"/>
      <c r="K117" s="421"/>
      <c r="L117" s="421"/>
      <c r="M117" s="421"/>
      <c r="N117" s="421"/>
      <c r="O117" s="421"/>
      <c r="P117" s="421"/>
      <c r="Q117" s="422"/>
      <c r="R117" s="423"/>
    </row>
    <row r="118" spans="1:18" ht="57.75" customHeight="1">
      <c r="A118" s="335" t="s">
        <v>78</v>
      </c>
      <c r="B118" s="420" t="s">
        <v>62</v>
      </c>
      <c r="C118" s="421"/>
      <c r="D118" s="421"/>
      <c r="E118" s="421"/>
      <c r="F118" s="421"/>
      <c r="G118" s="421"/>
      <c r="H118" s="421"/>
      <c r="I118" s="421"/>
      <c r="J118" s="421"/>
      <c r="K118" s="421"/>
      <c r="L118" s="421"/>
      <c r="M118" s="421"/>
      <c r="N118" s="421"/>
      <c r="O118" s="421"/>
      <c r="P118" s="421"/>
      <c r="Q118" s="422"/>
      <c r="R118" s="423"/>
    </row>
    <row r="119" spans="1:18" ht="33.75" customHeight="1">
      <c r="A119" s="335" t="s">
        <v>79</v>
      </c>
      <c r="B119" s="420" t="s">
        <v>380</v>
      </c>
      <c r="C119" s="421"/>
      <c r="D119" s="421"/>
      <c r="E119" s="421"/>
      <c r="F119" s="421"/>
      <c r="G119" s="421"/>
      <c r="H119" s="421"/>
      <c r="I119" s="421"/>
      <c r="J119" s="421"/>
      <c r="K119" s="421"/>
      <c r="L119" s="421"/>
      <c r="M119" s="421"/>
      <c r="N119" s="421"/>
      <c r="O119" s="421"/>
      <c r="P119" s="421"/>
      <c r="Q119" s="422"/>
      <c r="R119" s="423"/>
    </row>
    <row r="121" spans="1:18" ht="14.25">
      <c r="A121" s="299" t="s">
        <v>130</v>
      </c>
      <c r="B121" s="270"/>
    </row>
    <row r="122" spans="1:18" ht="30" customHeight="1">
      <c r="A122" s="335" t="s">
        <v>77</v>
      </c>
      <c r="B122" s="420" t="s">
        <v>668</v>
      </c>
      <c r="C122" s="421"/>
      <c r="D122" s="421"/>
      <c r="E122" s="421"/>
      <c r="F122" s="421"/>
      <c r="G122" s="421"/>
      <c r="H122" s="421"/>
      <c r="I122" s="421"/>
      <c r="J122" s="421"/>
      <c r="K122" s="421"/>
      <c r="L122" s="421"/>
      <c r="M122" s="421"/>
      <c r="N122" s="421"/>
      <c r="O122" s="421"/>
      <c r="P122" s="421"/>
      <c r="Q122" s="422"/>
      <c r="R122" s="423"/>
    </row>
    <row r="124" spans="1:18" ht="14.25">
      <c r="A124" s="367" t="s">
        <v>131</v>
      </c>
      <c r="B124" s="368"/>
    </row>
    <row r="125" spans="1:18" ht="50.25" customHeight="1">
      <c r="A125" s="335" t="s">
        <v>32</v>
      </c>
      <c r="B125" s="420" t="s">
        <v>8</v>
      </c>
      <c r="C125" s="421"/>
      <c r="D125" s="421"/>
      <c r="E125" s="421"/>
      <c r="F125" s="421"/>
      <c r="G125" s="421"/>
      <c r="H125" s="421"/>
      <c r="I125" s="421"/>
      <c r="J125" s="421"/>
      <c r="K125" s="421"/>
      <c r="L125" s="421"/>
      <c r="M125" s="421"/>
      <c r="N125" s="421"/>
      <c r="O125" s="421"/>
      <c r="P125" s="421"/>
      <c r="Q125" s="422"/>
      <c r="R125" s="423"/>
    </row>
    <row r="126" spans="1:18" ht="27.75" customHeight="1">
      <c r="A126" s="335" t="s">
        <v>21</v>
      </c>
      <c r="B126" s="420" t="s">
        <v>730</v>
      </c>
      <c r="C126" s="421"/>
      <c r="D126" s="421"/>
      <c r="E126" s="421"/>
      <c r="F126" s="421"/>
      <c r="G126" s="421"/>
      <c r="H126" s="421"/>
      <c r="I126" s="421"/>
      <c r="J126" s="421"/>
      <c r="K126" s="421"/>
      <c r="L126" s="421"/>
      <c r="M126" s="421"/>
      <c r="N126" s="421"/>
      <c r="O126" s="421"/>
      <c r="P126" s="421"/>
      <c r="Q126" s="422"/>
      <c r="R126" s="423"/>
    </row>
    <row r="128" spans="1:18" ht="14.25">
      <c r="A128" s="299" t="s">
        <v>132</v>
      </c>
      <c r="B128" s="299"/>
    </row>
    <row r="129" spans="1:18" ht="58.5" customHeight="1">
      <c r="A129" s="335" t="s">
        <v>77</v>
      </c>
      <c r="B129" s="420" t="s">
        <v>30</v>
      </c>
      <c r="C129" s="421"/>
      <c r="D129" s="421"/>
      <c r="E129" s="421"/>
      <c r="F129" s="421"/>
      <c r="G129" s="421"/>
      <c r="H129" s="421"/>
      <c r="I129" s="421"/>
      <c r="J129" s="421"/>
      <c r="K129" s="421"/>
      <c r="L129" s="421"/>
      <c r="M129" s="421"/>
      <c r="N129" s="421"/>
      <c r="O129" s="421"/>
      <c r="P129" s="421"/>
      <c r="Q129" s="422"/>
      <c r="R129" s="423"/>
    </row>
    <row r="131" spans="1:18" ht="14.25">
      <c r="A131" s="299" t="s">
        <v>133</v>
      </c>
      <c r="B131" s="299"/>
    </row>
    <row r="132" spans="1:18" ht="33.75" customHeight="1">
      <c r="A132" s="335" t="s">
        <v>77</v>
      </c>
      <c r="B132" s="420" t="s">
        <v>147</v>
      </c>
      <c r="C132" s="421"/>
      <c r="D132" s="421"/>
      <c r="E132" s="421"/>
      <c r="F132" s="421"/>
      <c r="G132" s="421"/>
      <c r="H132" s="421"/>
      <c r="I132" s="421"/>
      <c r="J132" s="421"/>
      <c r="K132" s="421"/>
      <c r="L132" s="421"/>
      <c r="M132" s="421"/>
      <c r="N132" s="421"/>
      <c r="O132" s="421"/>
      <c r="P132" s="421"/>
      <c r="Q132" s="422"/>
      <c r="R132" s="423"/>
    </row>
    <row r="133" spans="1:18" ht="30" customHeight="1">
      <c r="A133" s="335" t="s">
        <v>78</v>
      </c>
      <c r="B133" s="420" t="s">
        <v>63</v>
      </c>
      <c r="C133" s="421"/>
      <c r="D133" s="421"/>
      <c r="E133" s="421"/>
      <c r="F133" s="421"/>
      <c r="G133" s="421"/>
      <c r="H133" s="421"/>
      <c r="I133" s="421"/>
      <c r="J133" s="421"/>
      <c r="K133" s="421"/>
      <c r="L133" s="421"/>
      <c r="M133" s="421"/>
      <c r="N133" s="421"/>
      <c r="O133" s="421"/>
      <c r="P133" s="421"/>
      <c r="Q133" s="422"/>
      <c r="R133" s="423"/>
    </row>
    <row r="135" spans="1:18" ht="14.25">
      <c r="A135" s="299" t="s">
        <v>599</v>
      </c>
      <c r="B135" s="299"/>
    </row>
    <row r="136" spans="1:18" ht="30" customHeight="1">
      <c r="A136" s="335" t="s">
        <v>77</v>
      </c>
      <c r="B136" s="420" t="s">
        <v>9</v>
      </c>
      <c r="C136" s="421"/>
      <c r="D136" s="421"/>
      <c r="E136" s="421"/>
      <c r="F136" s="421"/>
      <c r="G136" s="421"/>
      <c r="H136" s="421"/>
      <c r="I136" s="421"/>
      <c r="J136" s="421"/>
      <c r="K136" s="421"/>
      <c r="L136" s="421"/>
      <c r="M136" s="421"/>
      <c r="N136" s="421"/>
      <c r="O136" s="421"/>
      <c r="P136" s="421"/>
      <c r="Q136" s="422"/>
      <c r="R136" s="423"/>
    </row>
    <row r="137" spans="1:18" ht="39.75" customHeight="1">
      <c r="A137" s="335" t="s">
        <v>78</v>
      </c>
      <c r="B137" s="420" t="s">
        <v>64</v>
      </c>
      <c r="C137" s="421"/>
      <c r="D137" s="421"/>
      <c r="E137" s="421"/>
      <c r="F137" s="421"/>
      <c r="G137" s="421"/>
      <c r="H137" s="421"/>
      <c r="I137" s="421"/>
      <c r="J137" s="421"/>
      <c r="K137" s="421"/>
      <c r="L137" s="421"/>
      <c r="M137" s="421"/>
      <c r="N137" s="421"/>
      <c r="O137" s="421"/>
      <c r="P137" s="421"/>
      <c r="Q137" s="422"/>
      <c r="R137" s="423"/>
    </row>
    <row r="138" spans="1:18" ht="39.75" customHeight="1">
      <c r="A138" s="335" t="s">
        <v>34</v>
      </c>
      <c r="B138" s="420" t="s">
        <v>381</v>
      </c>
      <c r="C138" s="421"/>
      <c r="D138" s="421"/>
      <c r="E138" s="421"/>
      <c r="F138" s="421"/>
      <c r="G138" s="421"/>
      <c r="H138" s="421"/>
      <c r="I138" s="421"/>
      <c r="J138" s="421"/>
      <c r="K138" s="421"/>
      <c r="L138" s="421"/>
      <c r="M138" s="421"/>
      <c r="N138" s="421"/>
      <c r="O138" s="421"/>
      <c r="P138" s="421"/>
      <c r="Q138" s="422"/>
      <c r="R138" s="423"/>
    </row>
    <row r="139" spans="1:18" ht="39.75" customHeight="1">
      <c r="A139" s="335" t="s">
        <v>80</v>
      </c>
      <c r="B139" s="420" t="s">
        <v>382</v>
      </c>
      <c r="C139" s="421"/>
      <c r="D139" s="421"/>
      <c r="E139" s="421"/>
      <c r="F139" s="421"/>
      <c r="G139" s="421"/>
      <c r="H139" s="421"/>
      <c r="I139" s="421"/>
      <c r="J139" s="421"/>
      <c r="K139" s="421"/>
      <c r="L139" s="421"/>
      <c r="M139" s="421"/>
      <c r="N139" s="421"/>
      <c r="O139" s="421"/>
      <c r="P139" s="421"/>
      <c r="Q139" s="422"/>
      <c r="R139" s="423"/>
    </row>
    <row r="140" spans="1:18" ht="39.75" customHeight="1">
      <c r="A140" s="335" t="s">
        <v>81</v>
      </c>
      <c r="B140" s="420" t="s">
        <v>731</v>
      </c>
      <c r="C140" s="421"/>
      <c r="D140" s="421"/>
      <c r="E140" s="421"/>
      <c r="F140" s="421"/>
      <c r="G140" s="421"/>
      <c r="H140" s="421"/>
      <c r="I140" s="421"/>
      <c r="J140" s="421"/>
      <c r="K140" s="421"/>
      <c r="L140" s="421"/>
      <c r="M140" s="421"/>
      <c r="N140" s="421"/>
      <c r="O140" s="421"/>
      <c r="P140" s="421"/>
      <c r="Q140" s="422"/>
      <c r="R140" s="423"/>
    </row>
    <row r="141" spans="1:18" ht="39.75" customHeight="1">
      <c r="A141" s="335" t="s">
        <v>82</v>
      </c>
      <c r="B141" s="420" t="s">
        <v>732</v>
      </c>
      <c r="C141" s="421"/>
      <c r="D141" s="421"/>
      <c r="E141" s="421"/>
      <c r="F141" s="421"/>
      <c r="G141" s="421"/>
      <c r="H141" s="421"/>
      <c r="I141" s="421"/>
      <c r="J141" s="421"/>
      <c r="K141" s="421"/>
      <c r="L141" s="421"/>
      <c r="M141" s="421"/>
      <c r="N141" s="421"/>
      <c r="O141" s="421"/>
      <c r="P141" s="421"/>
      <c r="Q141" s="422"/>
      <c r="R141" s="423"/>
    </row>
    <row r="142" spans="1:18" ht="54.75" customHeight="1">
      <c r="A142" s="335" t="s">
        <v>83</v>
      </c>
      <c r="B142" s="420" t="s">
        <v>148</v>
      </c>
      <c r="C142" s="421"/>
      <c r="D142" s="421"/>
      <c r="E142" s="421"/>
      <c r="F142" s="421"/>
      <c r="G142" s="421"/>
      <c r="H142" s="421"/>
      <c r="I142" s="421"/>
      <c r="J142" s="421"/>
      <c r="K142" s="421"/>
      <c r="L142" s="421"/>
      <c r="M142" s="421"/>
      <c r="N142" s="421"/>
      <c r="O142" s="421"/>
      <c r="P142" s="421"/>
      <c r="Q142" s="422"/>
      <c r="R142" s="423"/>
    </row>
    <row r="143" spans="1:18" ht="65.25" customHeight="1">
      <c r="A143" s="335" t="s">
        <v>84</v>
      </c>
      <c r="B143" s="420" t="s">
        <v>108</v>
      </c>
      <c r="C143" s="421"/>
      <c r="D143" s="421"/>
      <c r="E143" s="421"/>
      <c r="F143" s="421"/>
      <c r="G143" s="421"/>
      <c r="H143" s="421"/>
      <c r="I143" s="421"/>
      <c r="J143" s="421"/>
      <c r="K143" s="421"/>
      <c r="L143" s="421"/>
      <c r="M143" s="421"/>
      <c r="N143" s="421"/>
      <c r="O143" s="421"/>
      <c r="P143" s="421"/>
      <c r="Q143" s="422"/>
      <c r="R143" s="423"/>
    </row>
    <row r="144" spans="1:18" ht="129.75" customHeight="1">
      <c r="A144" s="335" t="s">
        <v>85</v>
      </c>
      <c r="B144" s="420" t="s">
        <v>149</v>
      </c>
      <c r="C144" s="421"/>
      <c r="D144" s="421"/>
      <c r="E144" s="421"/>
      <c r="F144" s="421"/>
      <c r="G144" s="421"/>
      <c r="H144" s="421"/>
      <c r="I144" s="421"/>
      <c r="J144" s="421"/>
      <c r="K144" s="421"/>
      <c r="L144" s="421"/>
      <c r="M144" s="421"/>
      <c r="N144" s="421"/>
      <c r="O144" s="421"/>
      <c r="P144" s="421"/>
      <c r="Q144" s="422"/>
      <c r="R144" s="423"/>
    </row>
    <row r="145" spans="1:18" ht="80.25" customHeight="1">
      <c r="A145" s="335" t="s">
        <v>86</v>
      </c>
      <c r="B145" s="420" t="s">
        <v>650</v>
      </c>
      <c r="C145" s="421"/>
      <c r="D145" s="421"/>
      <c r="E145" s="421"/>
      <c r="F145" s="421"/>
      <c r="G145" s="421"/>
      <c r="H145" s="421"/>
      <c r="I145" s="421"/>
      <c r="J145" s="421"/>
      <c r="K145" s="421"/>
      <c r="L145" s="421"/>
      <c r="M145" s="421"/>
      <c r="N145" s="421"/>
      <c r="O145" s="421"/>
      <c r="P145" s="421"/>
      <c r="Q145" s="589"/>
      <c r="R145" s="589"/>
    </row>
    <row r="146" spans="1:18" ht="66.75" customHeight="1">
      <c r="A146" s="335" t="s">
        <v>87</v>
      </c>
      <c r="B146" s="420" t="s">
        <v>643</v>
      </c>
      <c r="C146" s="421"/>
      <c r="D146" s="421"/>
      <c r="E146" s="421"/>
      <c r="F146" s="421"/>
      <c r="G146" s="421"/>
      <c r="H146" s="421"/>
      <c r="I146" s="421"/>
      <c r="J146" s="421"/>
      <c r="K146" s="421"/>
      <c r="L146" s="421"/>
      <c r="M146" s="421"/>
      <c r="N146" s="421"/>
      <c r="O146" s="421"/>
      <c r="P146" s="421"/>
      <c r="Q146" s="422"/>
      <c r="R146" s="423"/>
    </row>
    <row r="147" spans="1:18" ht="111" customHeight="1">
      <c r="A147" s="335" t="s">
        <v>88</v>
      </c>
      <c r="B147" s="420" t="s">
        <v>644</v>
      </c>
      <c r="C147" s="421"/>
      <c r="D147" s="421"/>
      <c r="E147" s="421"/>
      <c r="F147" s="421"/>
      <c r="G147" s="421"/>
      <c r="H147" s="421"/>
      <c r="I147" s="421"/>
      <c r="J147" s="421"/>
      <c r="K147" s="421"/>
      <c r="L147" s="421"/>
      <c r="M147" s="421"/>
      <c r="N147" s="421"/>
      <c r="O147" s="421"/>
      <c r="P147" s="421"/>
      <c r="Q147" s="422"/>
      <c r="R147" s="423"/>
    </row>
    <row r="148" spans="1:18" ht="102.75" customHeight="1">
      <c r="A148" s="335" t="s">
        <v>162</v>
      </c>
      <c r="B148" s="420" t="s">
        <v>645</v>
      </c>
      <c r="C148" s="421"/>
      <c r="D148" s="421"/>
      <c r="E148" s="421"/>
      <c r="F148" s="421"/>
      <c r="G148" s="421"/>
      <c r="H148" s="421"/>
      <c r="I148" s="421"/>
      <c r="J148" s="421"/>
      <c r="K148" s="421"/>
      <c r="L148" s="421"/>
      <c r="M148" s="421"/>
      <c r="N148" s="421"/>
      <c r="O148" s="421"/>
      <c r="P148" s="421"/>
      <c r="Q148" s="422"/>
      <c r="R148" s="423"/>
    </row>
    <row r="149" spans="1:18" ht="60.75" customHeight="1">
      <c r="A149" s="335" t="s">
        <v>163</v>
      </c>
      <c r="B149" s="420" t="s">
        <v>646</v>
      </c>
      <c r="C149" s="421"/>
      <c r="D149" s="421"/>
      <c r="E149" s="421"/>
      <c r="F149" s="421"/>
      <c r="G149" s="421"/>
      <c r="H149" s="421"/>
      <c r="I149" s="421"/>
      <c r="J149" s="421"/>
      <c r="K149" s="421"/>
      <c r="L149" s="421"/>
      <c r="M149" s="421"/>
      <c r="N149" s="421"/>
      <c r="O149" s="421"/>
      <c r="P149" s="421"/>
      <c r="Q149" s="422"/>
      <c r="R149" s="423"/>
    </row>
    <row r="150" spans="1:18" ht="56.25" customHeight="1">
      <c r="A150" s="335" t="s">
        <v>213</v>
      </c>
      <c r="B150" s="420" t="s">
        <v>647</v>
      </c>
      <c r="C150" s="421"/>
      <c r="D150" s="421"/>
      <c r="E150" s="421"/>
      <c r="F150" s="421"/>
      <c r="G150" s="421"/>
      <c r="H150" s="421"/>
      <c r="I150" s="421"/>
      <c r="J150" s="421"/>
      <c r="K150" s="421"/>
      <c r="L150" s="421"/>
      <c r="M150" s="421"/>
      <c r="N150" s="421"/>
      <c r="O150" s="421"/>
      <c r="P150" s="421"/>
      <c r="Q150" s="422"/>
      <c r="R150" s="423"/>
    </row>
    <row r="151" spans="1:18" ht="66.75" customHeight="1">
      <c r="A151" s="335" t="s">
        <v>214</v>
      </c>
      <c r="B151" s="420" t="s">
        <v>648</v>
      </c>
      <c r="C151" s="421"/>
      <c r="D151" s="421"/>
      <c r="E151" s="421"/>
      <c r="F151" s="421"/>
      <c r="G151" s="421"/>
      <c r="H151" s="421"/>
      <c r="I151" s="421"/>
      <c r="J151" s="421"/>
      <c r="K151" s="421"/>
      <c r="L151" s="421"/>
      <c r="M151" s="421"/>
      <c r="N151" s="421"/>
      <c r="O151" s="421"/>
      <c r="P151" s="421"/>
      <c r="Q151" s="422"/>
      <c r="R151" s="423"/>
    </row>
    <row r="152" spans="1:18" ht="51" customHeight="1">
      <c r="A152" s="335" t="s">
        <v>733</v>
      </c>
      <c r="B152" s="420" t="s">
        <v>649</v>
      </c>
      <c r="C152" s="421"/>
      <c r="D152" s="421"/>
      <c r="E152" s="421"/>
      <c r="F152" s="421"/>
      <c r="G152" s="421"/>
      <c r="H152" s="421"/>
      <c r="I152" s="421"/>
      <c r="J152" s="421"/>
      <c r="K152" s="421"/>
      <c r="L152" s="421"/>
      <c r="M152" s="421"/>
      <c r="N152" s="421"/>
      <c r="O152" s="421"/>
      <c r="P152" s="421"/>
      <c r="Q152" s="422"/>
      <c r="R152" s="423"/>
    </row>
    <row r="153" spans="1:18" ht="30" customHeight="1">
      <c r="A153" s="335" t="s">
        <v>383</v>
      </c>
      <c r="B153" s="420" t="s">
        <v>386</v>
      </c>
      <c r="C153" s="421"/>
      <c r="D153" s="421"/>
      <c r="E153" s="421"/>
      <c r="F153" s="421"/>
      <c r="G153" s="421"/>
      <c r="H153" s="421"/>
      <c r="I153" s="421"/>
      <c r="J153" s="421"/>
      <c r="K153" s="421"/>
      <c r="L153" s="421"/>
      <c r="M153" s="421"/>
      <c r="N153" s="421"/>
      <c r="O153" s="421"/>
      <c r="P153" s="421"/>
      <c r="Q153" s="422"/>
      <c r="R153" s="423"/>
    </row>
    <row r="154" spans="1:18" ht="30" customHeight="1">
      <c r="A154" s="590" t="s">
        <v>384</v>
      </c>
      <c r="B154" s="525" t="s">
        <v>27</v>
      </c>
      <c r="C154" s="526"/>
      <c r="D154" s="526"/>
      <c r="E154" s="526"/>
      <c r="F154" s="526"/>
      <c r="G154" s="526"/>
      <c r="H154" s="526"/>
      <c r="I154" s="526"/>
      <c r="J154" s="526"/>
      <c r="K154" s="526"/>
      <c r="L154" s="526"/>
      <c r="M154" s="526"/>
      <c r="N154" s="526"/>
      <c r="O154" s="526"/>
      <c r="P154" s="526"/>
      <c r="Q154" s="575"/>
      <c r="R154" s="576"/>
    </row>
    <row r="155" spans="1:18" ht="18" customHeight="1">
      <c r="A155" s="590"/>
      <c r="B155" s="295" t="s">
        <v>519</v>
      </c>
      <c r="C155" s="527" t="s">
        <v>529</v>
      </c>
      <c r="D155" s="527"/>
      <c r="E155" s="527"/>
      <c r="F155" s="527"/>
      <c r="G155" s="527"/>
      <c r="H155" s="527"/>
      <c r="I155" s="527"/>
      <c r="J155" s="527"/>
      <c r="K155" s="527"/>
      <c r="L155" s="527"/>
      <c r="M155" s="527"/>
      <c r="N155" s="527"/>
      <c r="O155" s="527"/>
      <c r="P155" s="527"/>
      <c r="Q155" s="577"/>
      <c r="R155" s="578"/>
    </row>
    <row r="156" spans="1:18" ht="18" customHeight="1">
      <c r="A156" s="590"/>
      <c r="B156" s="295" t="s">
        <v>520</v>
      </c>
      <c r="C156" s="527" t="s">
        <v>530</v>
      </c>
      <c r="D156" s="527"/>
      <c r="E156" s="527"/>
      <c r="F156" s="527"/>
      <c r="G156" s="527"/>
      <c r="H156" s="527"/>
      <c r="I156" s="527"/>
      <c r="J156" s="527"/>
      <c r="K156" s="527"/>
      <c r="L156" s="527"/>
      <c r="M156" s="527"/>
      <c r="N156" s="527"/>
      <c r="O156" s="527"/>
      <c r="P156" s="527"/>
      <c r="Q156" s="577"/>
      <c r="R156" s="578"/>
    </row>
    <row r="157" spans="1:18" ht="18" customHeight="1">
      <c r="A157" s="590"/>
      <c r="B157" s="295" t="s">
        <v>521</v>
      </c>
      <c r="C157" s="527" t="s">
        <v>531</v>
      </c>
      <c r="D157" s="527"/>
      <c r="E157" s="527"/>
      <c r="F157" s="527"/>
      <c r="G157" s="527"/>
      <c r="H157" s="527"/>
      <c r="I157" s="527"/>
      <c r="J157" s="527"/>
      <c r="K157" s="527"/>
      <c r="L157" s="527"/>
      <c r="M157" s="527"/>
      <c r="N157" s="527"/>
      <c r="O157" s="527"/>
      <c r="P157" s="527"/>
      <c r="Q157" s="577"/>
      <c r="R157" s="578"/>
    </row>
    <row r="158" spans="1:18" ht="18" customHeight="1">
      <c r="A158" s="590"/>
      <c r="B158" s="295" t="s">
        <v>522</v>
      </c>
      <c r="C158" s="527" t="s">
        <v>532</v>
      </c>
      <c r="D158" s="527"/>
      <c r="E158" s="527"/>
      <c r="F158" s="527"/>
      <c r="G158" s="527"/>
      <c r="H158" s="527"/>
      <c r="I158" s="527"/>
      <c r="J158" s="527"/>
      <c r="K158" s="527"/>
      <c r="L158" s="527"/>
      <c r="M158" s="527"/>
      <c r="N158" s="527"/>
      <c r="O158" s="527"/>
      <c r="P158" s="527"/>
      <c r="Q158" s="577"/>
      <c r="R158" s="578"/>
    </row>
    <row r="159" spans="1:18" ht="18" customHeight="1">
      <c r="A159" s="590"/>
      <c r="B159" s="295" t="s">
        <v>527</v>
      </c>
      <c r="C159" s="527" t="s">
        <v>533</v>
      </c>
      <c r="D159" s="527"/>
      <c r="E159" s="527"/>
      <c r="F159" s="527"/>
      <c r="G159" s="527"/>
      <c r="H159" s="527"/>
      <c r="I159" s="527"/>
      <c r="J159" s="527"/>
      <c r="K159" s="527"/>
      <c r="L159" s="527"/>
      <c r="M159" s="527"/>
      <c r="N159" s="527"/>
      <c r="O159" s="527"/>
      <c r="P159" s="527"/>
      <c r="Q159" s="577"/>
      <c r="R159" s="578"/>
    </row>
    <row r="160" spans="1:18" ht="18" customHeight="1">
      <c r="A160" s="590"/>
      <c r="B160" s="369" t="s">
        <v>528</v>
      </c>
      <c r="C160" s="591" t="s">
        <v>534</v>
      </c>
      <c r="D160" s="591"/>
      <c r="E160" s="591"/>
      <c r="F160" s="591"/>
      <c r="G160" s="591"/>
      <c r="H160" s="591"/>
      <c r="I160" s="591"/>
      <c r="J160" s="591"/>
      <c r="K160" s="591"/>
      <c r="L160" s="591"/>
      <c r="M160" s="591"/>
      <c r="N160" s="591"/>
      <c r="O160" s="591"/>
      <c r="P160" s="591"/>
      <c r="Q160" s="579"/>
      <c r="R160" s="580"/>
    </row>
    <row r="161" spans="1:18" ht="58.5" customHeight="1">
      <c r="A161" s="335" t="s">
        <v>734</v>
      </c>
      <c r="B161" s="420" t="s">
        <v>763</v>
      </c>
      <c r="C161" s="421"/>
      <c r="D161" s="421"/>
      <c r="E161" s="421"/>
      <c r="F161" s="421"/>
      <c r="G161" s="421"/>
      <c r="H161" s="421"/>
      <c r="I161" s="421"/>
      <c r="J161" s="421"/>
      <c r="K161" s="421"/>
      <c r="L161" s="421"/>
      <c r="M161" s="421"/>
      <c r="N161" s="421"/>
      <c r="O161" s="421"/>
      <c r="P161" s="421"/>
      <c r="Q161" s="422"/>
      <c r="R161" s="423"/>
    </row>
    <row r="162" spans="1:18" ht="75" customHeight="1">
      <c r="A162" s="335" t="s">
        <v>89</v>
      </c>
      <c r="B162" s="420" t="s">
        <v>640</v>
      </c>
      <c r="C162" s="421"/>
      <c r="D162" s="421"/>
      <c r="E162" s="421"/>
      <c r="F162" s="421"/>
      <c r="G162" s="421"/>
      <c r="H162" s="421"/>
      <c r="I162" s="421"/>
      <c r="J162" s="421"/>
      <c r="K162" s="421"/>
      <c r="L162" s="421"/>
      <c r="M162" s="421"/>
      <c r="N162" s="421"/>
      <c r="O162" s="421"/>
      <c r="P162" s="421"/>
      <c r="Q162" s="422"/>
      <c r="R162" s="423"/>
    </row>
    <row r="163" spans="1:18" ht="75" customHeight="1">
      <c r="A163" s="335" t="s">
        <v>90</v>
      </c>
      <c r="B163" s="420" t="s">
        <v>641</v>
      </c>
      <c r="C163" s="421"/>
      <c r="D163" s="421"/>
      <c r="E163" s="421"/>
      <c r="F163" s="421"/>
      <c r="G163" s="421"/>
      <c r="H163" s="421"/>
      <c r="I163" s="421"/>
      <c r="J163" s="421"/>
      <c r="K163" s="421"/>
      <c r="L163" s="421"/>
      <c r="M163" s="421"/>
      <c r="N163" s="421"/>
      <c r="O163" s="421"/>
      <c r="P163" s="421"/>
      <c r="Q163" s="422"/>
      <c r="R163" s="423"/>
    </row>
    <row r="164" spans="1:18" ht="51" customHeight="1">
      <c r="A164" s="433" t="s">
        <v>735</v>
      </c>
      <c r="B164" s="439" t="s">
        <v>642</v>
      </c>
      <c r="C164" s="440"/>
      <c r="D164" s="440"/>
      <c r="E164" s="440"/>
      <c r="F164" s="440"/>
      <c r="G164" s="440"/>
      <c r="H164" s="440"/>
      <c r="I164" s="440"/>
      <c r="J164" s="440"/>
      <c r="K164" s="440"/>
      <c r="L164" s="440"/>
      <c r="M164" s="440"/>
      <c r="N164" s="440"/>
      <c r="O164" s="440"/>
      <c r="P164" s="440"/>
      <c r="Q164" s="575"/>
      <c r="R164" s="576"/>
    </row>
    <row r="165" spans="1:18" ht="33" customHeight="1">
      <c r="A165" s="434"/>
      <c r="B165" s="370" t="s">
        <v>210</v>
      </c>
      <c r="C165" s="442" t="s">
        <v>387</v>
      </c>
      <c r="D165" s="443"/>
      <c r="E165" s="443"/>
      <c r="F165" s="443"/>
      <c r="G165" s="443"/>
      <c r="H165" s="443"/>
      <c r="I165" s="443"/>
      <c r="J165" s="443"/>
      <c r="K165" s="443"/>
      <c r="L165" s="443"/>
      <c r="M165" s="443"/>
      <c r="N165" s="443"/>
      <c r="O165" s="443"/>
      <c r="P165" s="443"/>
      <c r="Q165" s="577"/>
      <c r="R165" s="588"/>
    </row>
    <row r="166" spans="1:18" ht="56.25" customHeight="1">
      <c r="A166" s="434"/>
      <c r="B166" s="434" t="s">
        <v>535</v>
      </c>
      <c r="C166" s="445" t="s">
        <v>388</v>
      </c>
      <c r="D166" s="446"/>
      <c r="E166" s="446"/>
      <c r="F166" s="446"/>
      <c r="G166" s="446"/>
      <c r="H166" s="446"/>
      <c r="I166" s="446"/>
      <c r="J166" s="446"/>
      <c r="K166" s="446"/>
      <c r="L166" s="446"/>
      <c r="M166" s="446"/>
      <c r="N166" s="446"/>
      <c r="O166" s="446"/>
      <c r="P166" s="446"/>
      <c r="Q166" s="657"/>
      <c r="R166" s="658"/>
    </row>
    <row r="167" spans="1:18" ht="38.25" customHeight="1">
      <c r="A167" s="434"/>
      <c r="B167" s="441"/>
      <c r="C167" s="295" t="s">
        <v>537</v>
      </c>
      <c r="D167" s="447" t="s">
        <v>389</v>
      </c>
      <c r="E167" s="443"/>
      <c r="F167" s="443"/>
      <c r="G167" s="443"/>
      <c r="H167" s="443"/>
      <c r="I167" s="443"/>
      <c r="J167" s="443"/>
      <c r="K167" s="443"/>
      <c r="L167" s="443"/>
      <c r="M167" s="443"/>
      <c r="N167" s="443"/>
      <c r="O167" s="443"/>
      <c r="P167" s="448"/>
      <c r="Q167" s="577"/>
      <c r="R167" s="588"/>
    </row>
    <row r="168" spans="1:18" ht="35.25" customHeight="1">
      <c r="A168" s="434"/>
      <c r="B168" s="441"/>
      <c r="C168" s="296" t="s">
        <v>208</v>
      </c>
      <c r="D168" s="447" t="s">
        <v>390</v>
      </c>
      <c r="E168" s="443"/>
      <c r="F168" s="443"/>
      <c r="G168" s="443"/>
      <c r="H168" s="443"/>
      <c r="I168" s="443"/>
      <c r="J168" s="443"/>
      <c r="K168" s="443"/>
      <c r="L168" s="443"/>
      <c r="M168" s="443"/>
      <c r="N168" s="443"/>
      <c r="O168" s="443"/>
      <c r="P168" s="448"/>
      <c r="Q168" s="657"/>
      <c r="R168" s="658"/>
    </row>
    <row r="169" spans="1:18" ht="24" customHeight="1">
      <c r="A169" s="434"/>
      <c r="B169" s="441"/>
      <c r="C169" s="296"/>
      <c r="D169" s="297" t="s">
        <v>538</v>
      </c>
      <c r="E169" s="447" t="s">
        <v>391</v>
      </c>
      <c r="F169" s="443"/>
      <c r="G169" s="443"/>
      <c r="H169" s="443"/>
      <c r="I169" s="443"/>
      <c r="J169" s="443"/>
      <c r="K169" s="443"/>
      <c r="L169" s="443"/>
      <c r="M169" s="443"/>
      <c r="N169" s="443"/>
      <c r="O169" s="443"/>
      <c r="P169" s="448"/>
      <c r="Q169" s="577"/>
      <c r="R169" s="588"/>
    </row>
    <row r="170" spans="1:18" ht="25.9" customHeight="1">
      <c r="A170" s="434"/>
      <c r="B170" s="441"/>
      <c r="C170" s="296"/>
      <c r="D170" s="297" t="s">
        <v>539</v>
      </c>
      <c r="E170" s="447" t="s">
        <v>392</v>
      </c>
      <c r="F170" s="443"/>
      <c r="G170" s="443"/>
      <c r="H170" s="443"/>
      <c r="I170" s="443"/>
      <c r="J170" s="443"/>
      <c r="K170" s="443"/>
      <c r="L170" s="443"/>
      <c r="M170" s="443"/>
      <c r="N170" s="443"/>
      <c r="O170" s="443"/>
      <c r="P170" s="448"/>
      <c r="Q170" s="577"/>
      <c r="R170" s="588"/>
    </row>
    <row r="171" spans="1:18" ht="33.75" customHeight="1">
      <c r="A171" s="434"/>
      <c r="B171" s="441"/>
      <c r="C171" s="371"/>
      <c r="D171" s="297" t="s">
        <v>540</v>
      </c>
      <c r="E171" s="447" t="s">
        <v>393</v>
      </c>
      <c r="F171" s="443"/>
      <c r="G171" s="443"/>
      <c r="H171" s="443"/>
      <c r="I171" s="443"/>
      <c r="J171" s="443"/>
      <c r="K171" s="443"/>
      <c r="L171" s="443"/>
      <c r="M171" s="443"/>
      <c r="N171" s="443"/>
      <c r="O171" s="443"/>
      <c r="P171" s="448"/>
      <c r="Q171" s="577"/>
      <c r="R171" s="588"/>
    </row>
    <row r="172" spans="1:18" ht="27" customHeight="1">
      <c r="A172" s="435"/>
      <c r="B172" s="372" t="s">
        <v>536</v>
      </c>
      <c r="C172" s="436" t="s">
        <v>212</v>
      </c>
      <c r="D172" s="444"/>
      <c r="E172" s="444"/>
      <c r="F172" s="444"/>
      <c r="G172" s="444"/>
      <c r="H172" s="444"/>
      <c r="I172" s="444"/>
      <c r="J172" s="444"/>
      <c r="K172" s="444"/>
      <c r="L172" s="444"/>
      <c r="M172" s="444"/>
      <c r="N172" s="444"/>
      <c r="O172" s="444"/>
      <c r="P172" s="444"/>
      <c r="Q172" s="579"/>
      <c r="R172" s="659"/>
    </row>
    <row r="173" spans="1:18" ht="59.25" customHeight="1">
      <c r="A173" s="335" t="s">
        <v>736</v>
      </c>
      <c r="B173" s="420" t="s">
        <v>737</v>
      </c>
      <c r="C173" s="421"/>
      <c r="D173" s="421"/>
      <c r="E173" s="421"/>
      <c r="F173" s="421"/>
      <c r="G173" s="421"/>
      <c r="H173" s="421"/>
      <c r="I173" s="421"/>
      <c r="J173" s="421"/>
      <c r="K173" s="421"/>
      <c r="L173" s="421"/>
      <c r="M173" s="421"/>
      <c r="N173" s="421"/>
      <c r="O173" s="421"/>
      <c r="P173" s="421"/>
      <c r="Q173" s="422"/>
      <c r="R173" s="423"/>
    </row>
    <row r="174" spans="1:18" ht="30" customHeight="1">
      <c r="A174" s="335" t="s">
        <v>738</v>
      </c>
      <c r="B174" s="420" t="s">
        <v>28</v>
      </c>
      <c r="C174" s="421"/>
      <c r="D174" s="421"/>
      <c r="E174" s="421"/>
      <c r="F174" s="421"/>
      <c r="G174" s="421"/>
      <c r="H174" s="421"/>
      <c r="I174" s="421"/>
      <c r="J174" s="421"/>
      <c r="K174" s="421"/>
      <c r="L174" s="421"/>
      <c r="M174" s="421"/>
      <c r="N174" s="421"/>
      <c r="O174" s="421"/>
      <c r="P174" s="421"/>
      <c r="Q174" s="422"/>
      <c r="R174" s="423"/>
    </row>
    <row r="175" spans="1:18" ht="90" customHeight="1">
      <c r="A175" s="349" t="s">
        <v>215</v>
      </c>
      <c r="B175" s="420" t="s">
        <v>764</v>
      </c>
      <c r="C175" s="421"/>
      <c r="D175" s="421"/>
      <c r="E175" s="421"/>
      <c r="F175" s="421"/>
      <c r="G175" s="421"/>
      <c r="H175" s="421"/>
      <c r="I175" s="421"/>
      <c r="J175" s="421"/>
      <c r="K175" s="421"/>
      <c r="L175" s="421"/>
      <c r="M175" s="421"/>
      <c r="N175" s="421"/>
      <c r="O175" s="421"/>
      <c r="P175" s="421"/>
      <c r="Q175" s="422"/>
      <c r="R175" s="423"/>
    </row>
    <row r="176" spans="1:18" ht="46.5" customHeight="1">
      <c r="A176" s="433" t="s">
        <v>216</v>
      </c>
      <c r="B176" s="420" t="s">
        <v>676</v>
      </c>
      <c r="C176" s="421"/>
      <c r="D176" s="421"/>
      <c r="E176" s="421"/>
      <c r="F176" s="421"/>
      <c r="G176" s="421"/>
      <c r="H176" s="421"/>
      <c r="I176" s="421"/>
      <c r="J176" s="421"/>
      <c r="K176" s="421"/>
      <c r="L176" s="421"/>
      <c r="M176" s="421"/>
      <c r="N176" s="421"/>
      <c r="O176" s="421"/>
      <c r="P176" s="421"/>
      <c r="Q176" s="422"/>
      <c r="R176" s="423"/>
    </row>
    <row r="177" spans="1:18" ht="21.75" customHeight="1">
      <c r="A177" s="441"/>
      <c r="B177" s="373" t="s">
        <v>671</v>
      </c>
      <c r="C177" s="421" t="s">
        <v>673</v>
      </c>
      <c r="D177" s="483"/>
      <c r="E177" s="483"/>
      <c r="F177" s="483"/>
      <c r="G177" s="483"/>
      <c r="H177" s="483"/>
      <c r="I177" s="483"/>
      <c r="J177" s="483"/>
      <c r="K177" s="483"/>
      <c r="L177" s="483"/>
      <c r="M177" s="483"/>
      <c r="N177" s="483"/>
      <c r="O177" s="483"/>
      <c r="P177" s="484"/>
      <c r="Q177" s="422"/>
      <c r="R177" s="423"/>
    </row>
    <row r="178" spans="1:18" ht="21.75" customHeight="1">
      <c r="A178" s="441"/>
      <c r="B178" s="373" t="s">
        <v>672</v>
      </c>
      <c r="C178" s="421" t="s">
        <v>674</v>
      </c>
      <c r="D178" s="483"/>
      <c r="E178" s="483"/>
      <c r="F178" s="483"/>
      <c r="G178" s="483"/>
      <c r="H178" s="483"/>
      <c r="I178" s="483"/>
      <c r="J178" s="483"/>
      <c r="K178" s="483"/>
      <c r="L178" s="483"/>
      <c r="M178" s="483"/>
      <c r="N178" s="483"/>
      <c r="O178" s="483"/>
      <c r="P178" s="484"/>
      <c r="Q178" s="422"/>
      <c r="R178" s="423"/>
    </row>
    <row r="179" spans="1:18" ht="30.75" customHeight="1">
      <c r="A179" s="449"/>
      <c r="B179" s="420" t="s">
        <v>675</v>
      </c>
      <c r="C179" s="483"/>
      <c r="D179" s="483"/>
      <c r="E179" s="483"/>
      <c r="F179" s="483"/>
      <c r="G179" s="483"/>
      <c r="H179" s="483"/>
      <c r="I179" s="483"/>
      <c r="J179" s="483"/>
      <c r="K179" s="483"/>
      <c r="L179" s="483"/>
      <c r="M179" s="483"/>
      <c r="N179" s="483"/>
      <c r="O179" s="483"/>
      <c r="P179" s="484"/>
      <c r="Q179" s="422"/>
      <c r="R179" s="423"/>
    </row>
    <row r="180" spans="1:18" ht="76.5" customHeight="1">
      <c r="A180" s="335" t="s">
        <v>217</v>
      </c>
      <c r="B180" s="420" t="s">
        <v>638</v>
      </c>
      <c r="C180" s="421"/>
      <c r="D180" s="421"/>
      <c r="E180" s="421"/>
      <c r="F180" s="421"/>
      <c r="G180" s="421"/>
      <c r="H180" s="421"/>
      <c r="I180" s="421"/>
      <c r="J180" s="421"/>
      <c r="K180" s="421"/>
      <c r="L180" s="421"/>
      <c r="M180" s="421"/>
      <c r="N180" s="421"/>
      <c r="O180" s="421"/>
      <c r="P180" s="421"/>
      <c r="Q180" s="422"/>
      <c r="R180" s="423"/>
    </row>
    <row r="181" spans="1:18" ht="60" customHeight="1">
      <c r="A181" s="335" t="s">
        <v>218</v>
      </c>
      <c r="B181" s="420" t="s">
        <v>639</v>
      </c>
      <c r="C181" s="421"/>
      <c r="D181" s="421"/>
      <c r="E181" s="421"/>
      <c r="F181" s="421"/>
      <c r="G181" s="421"/>
      <c r="H181" s="421"/>
      <c r="I181" s="421"/>
      <c r="J181" s="421"/>
      <c r="K181" s="421"/>
      <c r="L181" s="421"/>
      <c r="M181" s="421"/>
      <c r="N181" s="421"/>
      <c r="O181" s="421"/>
      <c r="P181" s="421"/>
      <c r="Q181" s="422"/>
      <c r="R181" s="423"/>
    </row>
    <row r="182" spans="1:18" ht="139.5" customHeight="1">
      <c r="A182" s="349" t="s">
        <v>219</v>
      </c>
      <c r="B182" s="652" t="s">
        <v>765</v>
      </c>
      <c r="C182" s="653"/>
      <c r="D182" s="653"/>
      <c r="E182" s="653"/>
      <c r="F182" s="653"/>
      <c r="G182" s="653"/>
      <c r="H182" s="653"/>
      <c r="I182" s="653"/>
      <c r="J182" s="653"/>
      <c r="K182" s="653"/>
      <c r="L182" s="653"/>
      <c r="M182" s="653"/>
      <c r="N182" s="653"/>
      <c r="O182" s="653"/>
      <c r="P182" s="653"/>
      <c r="Q182" s="422"/>
      <c r="R182" s="423"/>
    </row>
    <row r="183" spans="1:18" ht="131.25" customHeight="1">
      <c r="A183" s="335" t="s">
        <v>220</v>
      </c>
      <c r="B183" s="420" t="s">
        <v>766</v>
      </c>
      <c r="C183" s="421"/>
      <c r="D183" s="421"/>
      <c r="E183" s="421"/>
      <c r="F183" s="421"/>
      <c r="G183" s="421"/>
      <c r="H183" s="421"/>
      <c r="I183" s="421"/>
      <c r="J183" s="421"/>
      <c r="K183" s="421"/>
      <c r="L183" s="421"/>
      <c r="M183" s="421"/>
      <c r="N183" s="421"/>
      <c r="O183" s="421"/>
      <c r="P183" s="421"/>
      <c r="Q183" s="422"/>
      <c r="R183" s="423"/>
    </row>
    <row r="184" spans="1:18" ht="59.25" customHeight="1">
      <c r="A184" s="349" t="s">
        <v>221</v>
      </c>
      <c r="B184" s="420" t="s">
        <v>195</v>
      </c>
      <c r="C184" s="421"/>
      <c r="D184" s="421"/>
      <c r="E184" s="421"/>
      <c r="F184" s="421"/>
      <c r="G184" s="421"/>
      <c r="H184" s="421"/>
      <c r="I184" s="421"/>
      <c r="J184" s="421"/>
      <c r="K184" s="421"/>
      <c r="L184" s="421"/>
      <c r="M184" s="421"/>
      <c r="N184" s="421"/>
      <c r="O184" s="421"/>
      <c r="P184" s="421"/>
      <c r="Q184" s="422"/>
      <c r="R184" s="423"/>
    </row>
    <row r="185" spans="1:18" ht="97.5" customHeight="1">
      <c r="A185" s="335" t="s">
        <v>222</v>
      </c>
      <c r="B185" s="420" t="s">
        <v>677</v>
      </c>
      <c r="C185" s="421"/>
      <c r="D185" s="421"/>
      <c r="E185" s="421"/>
      <c r="F185" s="421"/>
      <c r="G185" s="421"/>
      <c r="H185" s="421"/>
      <c r="I185" s="421"/>
      <c r="J185" s="421"/>
      <c r="K185" s="421"/>
      <c r="L185" s="421"/>
      <c r="M185" s="421"/>
      <c r="N185" s="421"/>
      <c r="O185" s="421"/>
      <c r="P185" s="421"/>
      <c r="Q185" s="422"/>
      <c r="R185" s="423"/>
    </row>
    <row r="186" spans="1:18" ht="109.5" customHeight="1">
      <c r="A186" s="349" t="s">
        <v>223</v>
      </c>
      <c r="B186" s="420" t="s">
        <v>631</v>
      </c>
      <c r="C186" s="421"/>
      <c r="D186" s="421"/>
      <c r="E186" s="421"/>
      <c r="F186" s="421"/>
      <c r="G186" s="421"/>
      <c r="H186" s="421"/>
      <c r="I186" s="421"/>
      <c r="J186" s="421"/>
      <c r="K186" s="421"/>
      <c r="L186" s="421"/>
      <c r="M186" s="421"/>
      <c r="N186" s="421"/>
      <c r="O186" s="421"/>
      <c r="P186" s="421"/>
      <c r="Q186" s="422"/>
      <c r="R186" s="423"/>
    </row>
    <row r="187" spans="1:18" ht="89.25" customHeight="1">
      <c r="A187" s="335" t="s">
        <v>224</v>
      </c>
      <c r="B187" s="420" t="s">
        <v>632</v>
      </c>
      <c r="C187" s="421"/>
      <c r="D187" s="421"/>
      <c r="E187" s="421"/>
      <c r="F187" s="421"/>
      <c r="G187" s="421"/>
      <c r="H187" s="421"/>
      <c r="I187" s="421"/>
      <c r="J187" s="421"/>
      <c r="K187" s="421"/>
      <c r="L187" s="421"/>
      <c r="M187" s="421"/>
      <c r="N187" s="421"/>
      <c r="O187" s="421"/>
      <c r="P187" s="421"/>
      <c r="Q187" s="422"/>
      <c r="R187" s="423"/>
    </row>
    <row r="188" spans="1:18" ht="72" customHeight="1">
      <c r="A188" s="349" t="s">
        <v>739</v>
      </c>
      <c r="B188" s="420" t="s">
        <v>633</v>
      </c>
      <c r="C188" s="421"/>
      <c r="D188" s="421"/>
      <c r="E188" s="421"/>
      <c r="F188" s="421"/>
      <c r="G188" s="421"/>
      <c r="H188" s="421"/>
      <c r="I188" s="421"/>
      <c r="J188" s="421"/>
      <c r="K188" s="421"/>
      <c r="L188" s="421"/>
      <c r="M188" s="421"/>
      <c r="N188" s="421"/>
      <c r="O188" s="421"/>
      <c r="P188" s="421"/>
      <c r="Q188" s="422"/>
      <c r="R188" s="423"/>
    </row>
    <row r="189" spans="1:18" ht="71.25" customHeight="1">
      <c r="A189" s="349" t="s">
        <v>385</v>
      </c>
      <c r="B189" s="420" t="s">
        <v>634</v>
      </c>
      <c r="C189" s="421"/>
      <c r="D189" s="421"/>
      <c r="E189" s="421"/>
      <c r="F189" s="421"/>
      <c r="G189" s="421"/>
      <c r="H189" s="421"/>
      <c r="I189" s="421"/>
      <c r="J189" s="421"/>
      <c r="K189" s="421"/>
      <c r="L189" s="421"/>
      <c r="M189" s="421"/>
      <c r="N189" s="421"/>
      <c r="O189" s="421"/>
      <c r="P189" s="421"/>
      <c r="Q189" s="422"/>
      <c r="R189" s="423"/>
    </row>
    <row r="190" spans="1:18" ht="77.25" customHeight="1">
      <c r="A190" s="590" t="s">
        <v>225</v>
      </c>
      <c r="B190" s="439" t="s">
        <v>678</v>
      </c>
      <c r="C190" s="440"/>
      <c r="D190" s="440"/>
      <c r="E190" s="440"/>
      <c r="F190" s="440"/>
      <c r="G190" s="440"/>
      <c r="H190" s="440"/>
      <c r="I190" s="440"/>
      <c r="J190" s="440"/>
      <c r="K190" s="440"/>
      <c r="L190" s="440"/>
      <c r="M190" s="440"/>
      <c r="N190" s="440"/>
      <c r="O190" s="440"/>
      <c r="P190" s="440"/>
      <c r="Q190" s="575"/>
      <c r="R190" s="576"/>
    </row>
    <row r="191" spans="1:18" ht="31.5" customHeight="1">
      <c r="A191" s="590"/>
      <c r="B191" s="309" t="s">
        <v>211</v>
      </c>
      <c r="C191" s="592" t="s">
        <v>206</v>
      </c>
      <c r="D191" s="592"/>
      <c r="E191" s="592"/>
      <c r="F191" s="592"/>
      <c r="G191" s="592"/>
      <c r="H191" s="592"/>
      <c r="I191" s="592"/>
      <c r="J191" s="592"/>
      <c r="K191" s="592"/>
      <c r="L191" s="592"/>
      <c r="M191" s="592"/>
      <c r="N191" s="592"/>
      <c r="O191" s="592"/>
      <c r="P191" s="592"/>
      <c r="Q191" s="660"/>
      <c r="R191" s="661"/>
    </row>
    <row r="192" spans="1:18" ht="27.75" customHeight="1">
      <c r="A192" s="590"/>
      <c r="B192" s="309" t="s">
        <v>208</v>
      </c>
      <c r="C192" s="592" t="s">
        <v>207</v>
      </c>
      <c r="D192" s="592"/>
      <c r="E192" s="592"/>
      <c r="F192" s="592"/>
      <c r="G192" s="592"/>
      <c r="H192" s="592"/>
      <c r="I192" s="592"/>
      <c r="J192" s="592"/>
      <c r="K192" s="592"/>
      <c r="L192" s="592"/>
      <c r="M192" s="592"/>
      <c r="N192" s="592"/>
      <c r="O192" s="592"/>
      <c r="P192" s="592"/>
      <c r="Q192" s="660"/>
      <c r="R192" s="661"/>
    </row>
    <row r="193" spans="1:18" ht="40.5" customHeight="1">
      <c r="A193" s="590"/>
      <c r="B193" s="309" t="s">
        <v>209</v>
      </c>
      <c r="C193" s="592" t="s">
        <v>767</v>
      </c>
      <c r="D193" s="592"/>
      <c r="E193" s="592"/>
      <c r="F193" s="592"/>
      <c r="G193" s="592"/>
      <c r="H193" s="592"/>
      <c r="I193" s="592"/>
      <c r="J193" s="592"/>
      <c r="K193" s="592"/>
      <c r="L193" s="592"/>
      <c r="M193" s="592"/>
      <c r="N193" s="592"/>
      <c r="O193" s="592"/>
      <c r="P193" s="592"/>
      <c r="Q193" s="660"/>
      <c r="R193" s="661"/>
    </row>
    <row r="194" spans="1:18" ht="40.5" customHeight="1">
      <c r="A194" s="590"/>
      <c r="B194" s="593" t="s">
        <v>29</v>
      </c>
      <c r="C194" s="594"/>
      <c r="D194" s="594"/>
      <c r="E194" s="594"/>
      <c r="F194" s="594"/>
      <c r="G194" s="594"/>
      <c r="H194" s="594"/>
      <c r="I194" s="594"/>
      <c r="J194" s="594"/>
      <c r="K194" s="594"/>
      <c r="L194" s="594"/>
      <c r="M194" s="594"/>
      <c r="N194" s="594"/>
      <c r="O194" s="594"/>
      <c r="P194" s="594"/>
      <c r="Q194" s="660"/>
      <c r="R194" s="661"/>
    </row>
    <row r="195" spans="1:18" ht="36" customHeight="1">
      <c r="A195" s="590"/>
      <c r="B195" s="537" t="s">
        <v>768</v>
      </c>
      <c r="C195" s="538"/>
      <c r="D195" s="538"/>
      <c r="E195" s="538"/>
      <c r="F195" s="538"/>
      <c r="G195" s="538"/>
      <c r="H195" s="538"/>
      <c r="I195" s="538"/>
      <c r="J195" s="538"/>
      <c r="K195" s="538"/>
      <c r="L195" s="538"/>
      <c r="M195" s="538"/>
      <c r="N195" s="538"/>
      <c r="O195" s="538"/>
      <c r="P195" s="538"/>
      <c r="Q195" s="662"/>
      <c r="R195" s="663"/>
    </row>
    <row r="196" spans="1:18" ht="54" customHeight="1">
      <c r="A196" s="335" t="s">
        <v>740</v>
      </c>
      <c r="B196" s="420" t="s">
        <v>635</v>
      </c>
      <c r="C196" s="421"/>
      <c r="D196" s="421"/>
      <c r="E196" s="421"/>
      <c r="F196" s="421"/>
      <c r="G196" s="421"/>
      <c r="H196" s="421"/>
      <c r="I196" s="421"/>
      <c r="J196" s="421"/>
      <c r="K196" s="421"/>
      <c r="L196" s="421"/>
      <c r="M196" s="421"/>
      <c r="N196" s="421"/>
      <c r="O196" s="421"/>
      <c r="P196" s="421"/>
      <c r="Q196" s="422"/>
      <c r="R196" s="423"/>
    </row>
    <row r="197" spans="1:18" ht="67.5" customHeight="1">
      <c r="A197" s="343" t="s">
        <v>741</v>
      </c>
      <c r="B197" s="420" t="s">
        <v>636</v>
      </c>
      <c r="C197" s="421"/>
      <c r="D197" s="421"/>
      <c r="E197" s="421"/>
      <c r="F197" s="421"/>
      <c r="G197" s="421"/>
      <c r="H197" s="421"/>
      <c r="I197" s="421"/>
      <c r="J197" s="421"/>
      <c r="K197" s="421"/>
      <c r="L197" s="421"/>
      <c r="M197" s="421"/>
      <c r="N197" s="421"/>
      <c r="O197" s="421"/>
      <c r="P197" s="421"/>
      <c r="Q197" s="575"/>
      <c r="R197" s="576"/>
    </row>
    <row r="198" spans="1:18" ht="110.25" customHeight="1">
      <c r="A198" s="335" t="s">
        <v>742</v>
      </c>
      <c r="B198" s="420" t="s">
        <v>637</v>
      </c>
      <c r="C198" s="421"/>
      <c r="D198" s="421"/>
      <c r="E198" s="421"/>
      <c r="F198" s="421"/>
      <c r="G198" s="421"/>
      <c r="H198" s="421"/>
      <c r="I198" s="421"/>
      <c r="J198" s="421"/>
      <c r="K198" s="421"/>
      <c r="L198" s="421"/>
      <c r="M198" s="421"/>
      <c r="N198" s="421"/>
      <c r="O198" s="421"/>
      <c r="P198" s="421"/>
      <c r="Q198" s="422"/>
      <c r="R198" s="423"/>
    </row>
    <row r="199" spans="1:18" ht="14.25" customHeight="1"/>
    <row r="200" spans="1:18" ht="14.25">
      <c r="A200" s="299" t="s">
        <v>600</v>
      </c>
      <c r="B200" s="270"/>
    </row>
    <row r="201" spans="1:18" ht="45" customHeight="1">
      <c r="A201" s="335" t="s">
        <v>77</v>
      </c>
      <c r="B201" s="420" t="s">
        <v>669</v>
      </c>
      <c r="C201" s="421"/>
      <c r="D201" s="421"/>
      <c r="E201" s="421"/>
      <c r="F201" s="421"/>
      <c r="G201" s="421"/>
      <c r="H201" s="421"/>
      <c r="I201" s="421"/>
      <c r="J201" s="421"/>
      <c r="K201" s="421"/>
      <c r="L201" s="421"/>
      <c r="M201" s="421"/>
      <c r="N201" s="421"/>
      <c r="O201" s="421"/>
      <c r="P201" s="421"/>
      <c r="Q201" s="422"/>
      <c r="R201" s="423"/>
    </row>
    <row r="202" spans="1:18" ht="45" customHeight="1">
      <c r="A202" s="335" t="s">
        <v>78</v>
      </c>
      <c r="B202" s="420" t="s">
        <v>670</v>
      </c>
      <c r="C202" s="421"/>
      <c r="D202" s="421"/>
      <c r="E202" s="421"/>
      <c r="F202" s="421"/>
      <c r="G202" s="421"/>
      <c r="H202" s="421"/>
      <c r="I202" s="421"/>
      <c r="J202" s="421"/>
      <c r="K202" s="421"/>
      <c r="L202" s="421"/>
      <c r="M202" s="421"/>
      <c r="N202" s="421"/>
      <c r="O202" s="421"/>
      <c r="P202" s="421"/>
      <c r="Q202" s="422"/>
      <c r="R202" s="423"/>
    </row>
    <row r="204" spans="1:18" ht="14.25">
      <c r="A204" s="299" t="s">
        <v>601</v>
      </c>
      <c r="B204" s="270"/>
    </row>
    <row r="205" spans="1:18" ht="51.75" customHeight="1">
      <c r="A205" s="335" t="s">
        <v>77</v>
      </c>
      <c r="B205" s="420" t="s">
        <v>10</v>
      </c>
      <c r="C205" s="421"/>
      <c r="D205" s="421"/>
      <c r="E205" s="421"/>
      <c r="F205" s="421"/>
      <c r="G205" s="421"/>
      <c r="H205" s="421"/>
      <c r="I205" s="421"/>
      <c r="J205" s="421"/>
      <c r="K205" s="421"/>
      <c r="L205" s="421"/>
      <c r="M205" s="421"/>
      <c r="N205" s="421"/>
      <c r="O205" s="421"/>
      <c r="P205" s="421"/>
      <c r="Q205" s="422"/>
      <c r="R205" s="423"/>
    </row>
    <row r="207" spans="1:18" ht="14.25">
      <c r="A207" s="299" t="s">
        <v>602</v>
      </c>
      <c r="B207" s="270"/>
    </row>
    <row r="208" spans="1:18" ht="29.25" customHeight="1">
      <c r="A208" s="433" t="s">
        <v>91</v>
      </c>
      <c r="B208" s="439" t="s">
        <v>65</v>
      </c>
      <c r="C208" s="440"/>
      <c r="D208" s="440"/>
      <c r="E208" s="440"/>
      <c r="F208" s="440"/>
      <c r="G208" s="440"/>
      <c r="H208" s="440"/>
      <c r="I208" s="440"/>
      <c r="J208" s="440"/>
      <c r="K208" s="440"/>
      <c r="L208" s="440"/>
      <c r="M208" s="440"/>
      <c r="N208" s="440"/>
      <c r="O208" s="440"/>
      <c r="P208" s="440"/>
      <c r="Q208" s="575"/>
      <c r="R208" s="576"/>
    </row>
    <row r="209" spans="1:23" ht="30" customHeight="1">
      <c r="A209" s="434"/>
      <c r="B209" s="309" t="s">
        <v>658</v>
      </c>
      <c r="C209" s="498" t="s">
        <v>659</v>
      </c>
      <c r="D209" s="498"/>
      <c r="E209" s="498"/>
      <c r="F209" s="498"/>
      <c r="G209" s="498"/>
      <c r="H209" s="498"/>
      <c r="I209" s="498"/>
      <c r="J209" s="498"/>
      <c r="K209" s="498"/>
      <c r="L209" s="498"/>
      <c r="M209" s="498"/>
      <c r="N209" s="498"/>
      <c r="O209" s="498"/>
      <c r="P209" s="546"/>
      <c r="Q209" s="577"/>
      <c r="R209" s="578"/>
    </row>
    <row r="210" spans="1:23" ht="17.25">
      <c r="A210" s="435"/>
      <c r="B210" s="374" t="s">
        <v>661</v>
      </c>
      <c r="C210" s="650" t="s">
        <v>660</v>
      </c>
      <c r="D210" s="650"/>
      <c r="E210" s="650"/>
      <c r="F210" s="650"/>
      <c r="G210" s="650"/>
      <c r="H210" s="650"/>
      <c r="I210" s="650"/>
      <c r="J210" s="650"/>
      <c r="K210" s="650"/>
      <c r="L210" s="650"/>
      <c r="M210" s="650"/>
      <c r="N210" s="650"/>
      <c r="O210" s="650"/>
      <c r="P210" s="651"/>
      <c r="Q210" s="579"/>
      <c r="R210" s="580"/>
    </row>
    <row r="212" spans="1:23" ht="14.25">
      <c r="A212" s="299" t="s">
        <v>603</v>
      </c>
      <c r="B212" s="270"/>
    </row>
    <row r="213" spans="1:23" ht="30" customHeight="1">
      <c r="A213" s="643" t="s">
        <v>77</v>
      </c>
      <c r="B213" s="646" t="s">
        <v>139</v>
      </c>
      <c r="C213" s="647"/>
      <c r="D213" s="647"/>
      <c r="E213" s="647"/>
      <c r="F213" s="647"/>
      <c r="G213" s="647"/>
      <c r="H213" s="647"/>
      <c r="I213" s="647"/>
      <c r="J213" s="647"/>
      <c r="K213" s="647"/>
      <c r="L213" s="647"/>
      <c r="M213" s="647"/>
      <c r="N213" s="647"/>
      <c r="O213" s="647"/>
      <c r="P213" s="648"/>
      <c r="Q213" s="649"/>
      <c r="R213" s="649"/>
    </row>
    <row r="214" spans="1:23" ht="18" customHeight="1">
      <c r="A214" s="644"/>
      <c r="B214" s="296" t="s">
        <v>537</v>
      </c>
      <c r="C214" s="581" t="s">
        <v>751</v>
      </c>
      <c r="D214" s="581"/>
      <c r="E214" s="581"/>
      <c r="F214" s="581"/>
      <c r="G214" s="581"/>
      <c r="H214" s="581"/>
      <c r="I214" s="581"/>
      <c r="J214" s="581"/>
      <c r="K214" s="581"/>
      <c r="L214" s="581"/>
      <c r="M214" s="581"/>
      <c r="N214" s="581"/>
      <c r="O214" s="581"/>
      <c r="P214" s="581"/>
      <c r="Q214" s="490"/>
      <c r="R214" s="491"/>
      <c r="T214" s="419"/>
      <c r="U214" s="419"/>
      <c r="V214" s="419"/>
      <c r="W214" s="419"/>
    </row>
    <row r="215" spans="1:23" ht="17.25" customHeight="1">
      <c r="A215" s="644"/>
      <c r="B215" s="295" t="s">
        <v>541</v>
      </c>
      <c r="C215" s="447" t="s">
        <v>752</v>
      </c>
      <c r="D215" s="447"/>
      <c r="E215" s="447"/>
      <c r="F215" s="447"/>
      <c r="G215" s="447"/>
      <c r="H215" s="447"/>
      <c r="I215" s="447"/>
      <c r="J215" s="447"/>
      <c r="K215" s="447"/>
      <c r="L215" s="447"/>
      <c r="M215" s="447"/>
      <c r="N215" s="447"/>
      <c r="O215" s="447"/>
      <c r="P215" s="447"/>
      <c r="Q215" s="496"/>
      <c r="R215" s="497"/>
      <c r="T215" s="419"/>
      <c r="U215" s="419"/>
      <c r="V215" s="419"/>
      <c r="W215" s="419"/>
    </row>
    <row r="216" spans="1:23" ht="18" customHeight="1">
      <c r="A216" s="644"/>
      <c r="B216" s="295" t="s">
        <v>542</v>
      </c>
      <c r="C216" s="417" t="s">
        <v>753</v>
      </c>
      <c r="D216" s="417"/>
      <c r="E216" s="417"/>
      <c r="F216" s="417"/>
      <c r="G216" s="417"/>
      <c r="H216" s="417"/>
      <c r="I216" s="417"/>
      <c r="J216" s="417"/>
      <c r="K216" s="417"/>
      <c r="L216" s="417"/>
      <c r="M216" s="417"/>
      <c r="N216" s="417"/>
      <c r="O216" s="417"/>
      <c r="P216" s="417"/>
      <c r="Q216" s="496"/>
      <c r="R216" s="497"/>
      <c r="T216" s="419"/>
      <c r="U216" s="419"/>
      <c r="V216" s="419"/>
      <c r="W216" s="419"/>
    </row>
    <row r="217" spans="1:23" ht="18" customHeight="1">
      <c r="A217" s="644"/>
      <c r="B217" s="295" t="s">
        <v>522</v>
      </c>
      <c r="C217" s="417" t="s">
        <v>754</v>
      </c>
      <c r="D217" s="417"/>
      <c r="E217" s="417"/>
      <c r="F217" s="417"/>
      <c r="G217" s="417"/>
      <c r="H217" s="417"/>
      <c r="I217" s="417"/>
      <c r="J217" s="417"/>
      <c r="K217" s="417"/>
      <c r="L217" s="417"/>
      <c r="M217" s="417"/>
      <c r="N217" s="417"/>
      <c r="O217" s="417"/>
      <c r="P217" s="418"/>
      <c r="Q217" s="344"/>
      <c r="R217" s="345"/>
      <c r="T217" s="419"/>
      <c r="U217" s="419"/>
      <c r="V217" s="419"/>
      <c r="W217" s="419"/>
    </row>
    <row r="218" spans="1:23" ht="30" customHeight="1">
      <c r="A218" s="644"/>
      <c r="B218" s="295" t="s">
        <v>527</v>
      </c>
      <c r="C218" s="447" t="s">
        <v>755</v>
      </c>
      <c r="D218" s="447"/>
      <c r="E218" s="447"/>
      <c r="F218" s="447"/>
      <c r="G218" s="447"/>
      <c r="H218" s="447"/>
      <c r="I218" s="447"/>
      <c r="J218" s="447"/>
      <c r="K218" s="447"/>
      <c r="L218" s="447"/>
      <c r="M218" s="447"/>
      <c r="N218" s="447"/>
      <c r="O218" s="447"/>
      <c r="P218" s="447"/>
      <c r="Q218" s="496"/>
      <c r="R218" s="497"/>
      <c r="T218" s="419"/>
      <c r="U218" s="419"/>
      <c r="V218" s="419"/>
      <c r="W218" s="419"/>
    </row>
    <row r="219" spans="1:23" ht="18" customHeight="1">
      <c r="A219" s="644"/>
      <c r="B219" s="295" t="s">
        <v>528</v>
      </c>
      <c r="C219" s="417" t="s">
        <v>196</v>
      </c>
      <c r="D219" s="417"/>
      <c r="E219" s="417"/>
      <c r="F219" s="417"/>
      <c r="G219" s="417"/>
      <c r="H219" s="417"/>
      <c r="I219" s="417"/>
      <c r="J219" s="417"/>
      <c r="K219" s="417"/>
      <c r="L219" s="417"/>
      <c r="M219" s="417"/>
      <c r="N219" s="417"/>
      <c r="O219" s="417"/>
      <c r="P219" s="417"/>
      <c r="Q219" s="496"/>
      <c r="R219" s="497"/>
    </row>
    <row r="220" spans="1:23" ht="18" customHeight="1">
      <c r="A220" s="644"/>
      <c r="B220" s="295" t="s">
        <v>546</v>
      </c>
      <c r="C220" s="417" t="s">
        <v>756</v>
      </c>
      <c r="D220" s="417"/>
      <c r="E220" s="417"/>
      <c r="F220" s="417"/>
      <c r="G220" s="417"/>
      <c r="H220" s="417"/>
      <c r="I220" s="417"/>
      <c r="J220" s="417"/>
      <c r="K220" s="417"/>
      <c r="L220" s="417"/>
      <c r="M220" s="417"/>
      <c r="N220" s="417"/>
      <c r="O220" s="417"/>
      <c r="P220" s="417"/>
      <c r="Q220" s="496"/>
      <c r="R220" s="497"/>
    </row>
    <row r="221" spans="1:23" ht="18" customHeight="1">
      <c r="A221" s="644"/>
      <c r="B221" s="295" t="s">
        <v>547</v>
      </c>
      <c r="C221" s="417" t="s">
        <v>757</v>
      </c>
      <c r="D221" s="417"/>
      <c r="E221" s="417"/>
      <c r="F221" s="417"/>
      <c r="G221" s="417"/>
      <c r="H221" s="417"/>
      <c r="I221" s="417"/>
      <c r="J221" s="417"/>
      <c r="K221" s="417"/>
      <c r="L221" s="417"/>
      <c r="M221" s="417"/>
      <c r="N221" s="417"/>
      <c r="O221" s="417"/>
      <c r="P221" s="417"/>
      <c r="Q221" s="496"/>
      <c r="R221" s="497"/>
    </row>
    <row r="222" spans="1:23" ht="18" customHeight="1">
      <c r="A222" s="644"/>
      <c r="B222" s="295" t="s">
        <v>548</v>
      </c>
      <c r="C222" s="417" t="s">
        <v>197</v>
      </c>
      <c r="D222" s="417"/>
      <c r="E222" s="417"/>
      <c r="F222" s="417"/>
      <c r="G222" s="417"/>
      <c r="H222" s="417"/>
      <c r="I222" s="417"/>
      <c r="J222" s="417"/>
      <c r="K222" s="417"/>
      <c r="L222" s="417"/>
      <c r="M222" s="417"/>
      <c r="N222" s="417"/>
      <c r="O222" s="417"/>
      <c r="P222" s="417"/>
      <c r="Q222" s="496"/>
      <c r="R222" s="497"/>
    </row>
    <row r="223" spans="1:23" ht="18" customHeight="1">
      <c r="A223" s="645"/>
      <c r="B223" s="375" t="s">
        <v>549</v>
      </c>
      <c r="C223" s="654" t="s">
        <v>198</v>
      </c>
      <c r="D223" s="654"/>
      <c r="E223" s="654"/>
      <c r="F223" s="654"/>
      <c r="G223" s="654"/>
      <c r="H223" s="654"/>
      <c r="I223" s="654"/>
      <c r="J223" s="654"/>
      <c r="K223" s="654"/>
      <c r="L223" s="654"/>
      <c r="M223" s="654"/>
      <c r="N223" s="654"/>
      <c r="O223" s="654"/>
      <c r="P223" s="654"/>
      <c r="Q223" s="655"/>
      <c r="R223" s="656"/>
    </row>
    <row r="225" spans="1:18" ht="14.25">
      <c r="A225" s="299" t="s">
        <v>604</v>
      </c>
      <c r="B225" s="270"/>
    </row>
    <row r="226" spans="1:18" ht="68.25" customHeight="1">
      <c r="A226" s="335" t="s">
        <v>77</v>
      </c>
      <c r="B226" s="420" t="s">
        <v>769</v>
      </c>
      <c r="C226" s="421"/>
      <c r="D226" s="421"/>
      <c r="E226" s="421"/>
      <c r="F226" s="421"/>
      <c r="G226" s="421"/>
      <c r="H226" s="421"/>
      <c r="I226" s="421"/>
      <c r="J226" s="421"/>
      <c r="K226" s="421"/>
      <c r="L226" s="421"/>
      <c r="M226" s="421"/>
      <c r="N226" s="421"/>
      <c r="O226" s="421"/>
      <c r="P226" s="421"/>
      <c r="Q226" s="422"/>
      <c r="R226" s="423"/>
    </row>
    <row r="227" spans="1:18" ht="36.75" customHeight="1">
      <c r="A227" s="335" t="s">
        <v>78</v>
      </c>
      <c r="B227" s="420" t="s">
        <v>199</v>
      </c>
      <c r="C227" s="421"/>
      <c r="D227" s="421"/>
      <c r="E227" s="421"/>
      <c r="F227" s="421"/>
      <c r="G227" s="421"/>
      <c r="H227" s="421"/>
      <c r="I227" s="421"/>
      <c r="J227" s="421"/>
      <c r="K227" s="421"/>
      <c r="L227" s="421"/>
      <c r="M227" s="421"/>
      <c r="N227" s="421"/>
      <c r="O227" s="421"/>
      <c r="P227" s="421"/>
      <c r="Q227" s="422"/>
      <c r="R227" s="423"/>
    </row>
    <row r="228" spans="1:18" ht="24" customHeight="1">
      <c r="A228" s="335" t="s">
        <v>34</v>
      </c>
      <c r="B228" s="420" t="s">
        <v>11</v>
      </c>
      <c r="C228" s="421"/>
      <c r="D228" s="421"/>
      <c r="E228" s="421"/>
      <c r="F228" s="421"/>
      <c r="G228" s="421"/>
      <c r="H228" s="421"/>
      <c r="I228" s="421"/>
      <c r="J228" s="421"/>
      <c r="K228" s="421"/>
      <c r="L228" s="421"/>
      <c r="M228" s="421"/>
      <c r="N228" s="421"/>
      <c r="O228" s="421"/>
      <c r="P228" s="421"/>
      <c r="Q228" s="422"/>
      <c r="R228" s="423"/>
    </row>
    <row r="229" spans="1:18" ht="61.5" customHeight="1">
      <c r="A229" s="335" t="s">
        <v>80</v>
      </c>
      <c r="B229" s="420" t="s">
        <v>164</v>
      </c>
      <c r="C229" s="421"/>
      <c r="D229" s="421"/>
      <c r="E229" s="421"/>
      <c r="F229" s="421"/>
      <c r="G229" s="421"/>
      <c r="H229" s="421"/>
      <c r="I229" s="421"/>
      <c r="J229" s="421"/>
      <c r="K229" s="421"/>
      <c r="L229" s="421"/>
      <c r="M229" s="421"/>
      <c r="N229" s="421"/>
      <c r="O229" s="421"/>
      <c r="P229" s="421"/>
      <c r="Q229" s="422"/>
      <c r="R229" s="423"/>
    </row>
    <row r="231" spans="1:18" ht="14.25">
      <c r="A231" s="299" t="s">
        <v>605</v>
      </c>
      <c r="B231" s="270"/>
    </row>
    <row r="232" spans="1:18" ht="55.5" customHeight="1">
      <c r="A232" s="343" t="s">
        <v>32</v>
      </c>
      <c r="B232" s="439" t="s">
        <v>165</v>
      </c>
      <c r="C232" s="440"/>
      <c r="D232" s="440"/>
      <c r="E232" s="440"/>
      <c r="F232" s="440"/>
      <c r="G232" s="440"/>
      <c r="H232" s="440"/>
      <c r="I232" s="440"/>
      <c r="J232" s="440"/>
      <c r="K232" s="440"/>
      <c r="L232" s="440"/>
      <c r="M232" s="440"/>
      <c r="N232" s="440"/>
      <c r="O232" s="440"/>
      <c r="P232" s="440"/>
      <c r="Q232" s="575"/>
      <c r="R232" s="576"/>
    </row>
    <row r="233" spans="1:18" ht="41.25" customHeight="1">
      <c r="A233" s="335" t="s">
        <v>21</v>
      </c>
      <c r="B233" s="420" t="s">
        <v>770</v>
      </c>
      <c r="C233" s="421"/>
      <c r="D233" s="421"/>
      <c r="E233" s="421"/>
      <c r="F233" s="421"/>
      <c r="G233" s="421"/>
      <c r="H233" s="421"/>
      <c r="I233" s="421"/>
      <c r="J233" s="421"/>
      <c r="K233" s="421"/>
      <c r="L233" s="421"/>
      <c r="M233" s="421"/>
      <c r="N233" s="421"/>
      <c r="O233" s="421"/>
      <c r="P233" s="421"/>
      <c r="Q233" s="422"/>
      <c r="R233" s="423"/>
    </row>
    <row r="234" spans="1:18" ht="39.75" customHeight="1">
      <c r="A234" s="335" t="s">
        <v>34</v>
      </c>
      <c r="B234" s="420" t="s">
        <v>166</v>
      </c>
      <c r="C234" s="421"/>
      <c r="D234" s="421"/>
      <c r="E234" s="421"/>
      <c r="F234" s="421"/>
      <c r="G234" s="421"/>
      <c r="H234" s="421"/>
      <c r="I234" s="421"/>
      <c r="J234" s="421"/>
      <c r="K234" s="421"/>
      <c r="L234" s="421"/>
      <c r="M234" s="421"/>
      <c r="N234" s="421"/>
      <c r="O234" s="421"/>
      <c r="P234" s="421"/>
      <c r="Q234" s="422"/>
      <c r="R234" s="423"/>
    </row>
    <row r="236" spans="1:18" ht="14.25">
      <c r="A236" s="299" t="s">
        <v>606</v>
      </c>
      <c r="B236" s="270"/>
    </row>
    <row r="237" spans="1:18" ht="67.5" customHeight="1">
      <c r="A237" s="335" t="s">
        <v>32</v>
      </c>
      <c r="B237" s="420" t="s">
        <v>771</v>
      </c>
      <c r="C237" s="421"/>
      <c r="D237" s="421"/>
      <c r="E237" s="421"/>
      <c r="F237" s="421"/>
      <c r="G237" s="421"/>
      <c r="H237" s="421"/>
      <c r="I237" s="421"/>
      <c r="J237" s="421"/>
      <c r="K237" s="421"/>
      <c r="L237" s="421"/>
      <c r="M237" s="421"/>
      <c r="N237" s="421"/>
      <c r="O237" s="421"/>
      <c r="P237" s="421"/>
      <c r="Q237" s="422"/>
      <c r="R237" s="423"/>
    </row>
    <row r="239" spans="1:18" ht="14.25">
      <c r="A239" s="299" t="s">
        <v>607</v>
      </c>
      <c r="B239" s="270"/>
    </row>
    <row r="240" spans="1:18" ht="30" customHeight="1">
      <c r="A240" s="335" t="s">
        <v>77</v>
      </c>
      <c r="B240" s="420" t="s">
        <v>94</v>
      </c>
      <c r="C240" s="421"/>
      <c r="D240" s="421"/>
      <c r="E240" s="421"/>
      <c r="F240" s="421"/>
      <c r="G240" s="421"/>
      <c r="H240" s="421"/>
      <c r="I240" s="421"/>
      <c r="J240" s="421"/>
      <c r="K240" s="421"/>
      <c r="L240" s="421"/>
      <c r="M240" s="421"/>
      <c r="N240" s="421"/>
      <c r="O240" s="421"/>
      <c r="P240" s="421"/>
      <c r="Q240" s="422"/>
      <c r="R240" s="423"/>
    </row>
    <row r="242" spans="1:18" ht="14.25">
      <c r="A242" s="299" t="s">
        <v>608</v>
      </c>
      <c r="B242" s="270"/>
    </row>
    <row r="243" spans="1:18" ht="45" customHeight="1">
      <c r="A243" s="343" t="s">
        <v>32</v>
      </c>
      <c r="B243" s="439" t="s">
        <v>167</v>
      </c>
      <c r="C243" s="440"/>
      <c r="D243" s="440"/>
      <c r="E243" s="440"/>
      <c r="F243" s="440"/>
      <c r="G243" s="440"/>
      <c r="H243" s="440"/>
      <c r="I243" s="440"/>
      <c r="J243" s="440"/>
      <c r="K243" s="440"/>
      <c r="L243" s="440"/>
      <c r="M243" s="440"/>
      <c r="N243" s="440"/>
      <c r="O243" s="440"/>
      <c r="P243" s="440"/>
      <c r="Q243" s="575"/>
      <c r="R243" s="576"/>
    </row>
    <row r="244" spans="1:18" ht="45" customHeight="1">
      <c r="A244" s="343" t="s">
        <v>21</v>
      </c>
      <c r="B244" s="420" t="s">
        <v>705</v>
      </c>
      <c r="C244" s="483"/>
      <c r="D244" s="483"/>
      <c r="E244" s="483"/>
      <c r="F244" s="483"/>
      <c r="G244" s="483"/>
      <c r="H244" s="483"/>
      <c r="I244" s="483"/>
      <c r="J244" s="483"/>
      <c r="K244" s="483"/>
      <c r="L244" s="483"/>
      <c r="M244" s="483"/>
      <c r="N244" s="483"/>
      <c r="O244" s="483"/>
      <c r="P244" s="484"/>
      <c r="Q244" s="376"/>
      <c r="R244" s="377"/>
    </row>
    <row r="245" spans="1:18" ht="27.6" customHeight="1">
      <c r="A245" s="433" t="s">
        <v>706</v>
      </c>
      <c r="B245" s="420" t="s">
        <v>707</v>
      </c>
      <c r="C245" s="483"/>
      <c r="D245" s="483"/>
      <c r="E245" s="483"/>
      <c r="F245" s="483"/>
      <c r="G245" s="483"/>
      <c r="H245" s="483"/>
      <c r="I245" s="483"/>
      <c r="J245" s="483"/>
      <c r="K245" s="483"/>
      <c r="L245" s="483"/>
      <c r="M245" s="483"/>
      <c r="N245" s="483"/>
      <c r="O245" s="483"/>
      <c r="P245" s="484"/>
      <c r="Q245" s="376"/>
      <c r="R245" s="377"/>
    </row>
    <row r="246" spans="1:18" ht="28.5" customHeight="1">
      <c r="A246" s="441"/>
      <c r="B246" s="378" t="s">
        <v>708</v>
      </c>
      <c r="C246" s="450" t="s">
        <v>709</v>
      </c>
      <c r="D246" s="450"/>
      <c r="E246" s="450"/>
      <c r="F246" s="450"/>
      <c r="G246" s="450"/>
      <c r="H246" s="450"/>
      <c r="I246" s="450"/>
      <c r="J246" s="450"/>
      <c r="K246" s="450"/>
      <c r="L246" s="450"/>
      <c r="M246" s="450"/>
      <c r="N246" s="450"/>
      <c r="O246" s="450"/>
      <c r="P246" s="451"/>
      <c r="Q246" s="422"/>
      <c r="R246" s="423"/>
    </row>
    <row r="247" spans="1:18" ht="28.5" customHeight="1">
      <c r="A247" s="441"/>
      <c r="B247" s="378" t="s">
        <v>710</v>
      </c>
      <c r="C247" s="450" t="s">
        <v>711</v>
      </c>
      <c r="D247" s="450"/>
      <c r="E247" s="450"/>
      <c r="F247" s="450"/>
      <c r="G247" s="450"/>
      <c r="H247" s="450"/>
      <c r="I247" s="450"/>
      <c r="J247" s="450"/>
      <c r="K247" s="450"/>
      <c r="L247" s="450"/>
      <c r="M247" s="450"/>
      <c r="N247" s="450"/>
      <c r="O247" s="450"/>
      <c r="P247" s="451"/>
      <c r="Q247" s="422"/>
      <c r="R247" s="423"/>
    </row>
    <row r="248" spans="1:18" ht="22.5" customHeight="1">
      <c r="A248" s="449"/>
      <c r="B248" s="378" t="s">
        <v>712</v>
      </c>
      <c r="C248" s="450" t="s">
        <v>713</v>
      </c>
      <c r="D248" s="450"/>
      <c r="E248" s="450"/>
      <c r="F248" s="450"/>
      <c r="G248" s="450"/>
      <c r="H248" s="450"/>
      <c r="I248" s="450"/>
      <c r="J248" s="450"/>
      <c r="K248" s="450"/>
      <c r="L248" s="450"/>
      <c r="M248" s="450"/>
      <c r="N248" s="450"/>
      <c r="O248" s="450"/>
      <c r="P248" s="451"/>
      <c r="Q248" s="422"/>
      <c r="R248" s="423"/>
    </row>
    <row r="249" spans="1:18" ht="33" customHeight="1">
      <c r="A249" s="335" t="s">
        <v>714</v>
      </c>
      <c r="B249" s="420" t="s">
        <v>772</v>
      </c>
      <c r="C249" s="421"/>
      <c r="D249" s="421"/>
      <c r="E249" s="421"/>
      <c r="F249" s="421"/>
      <c r="G249" s="421"/>
      <c r="H249" s="421"/>
      <c r="I249" s="421"/>
      <c r="J249" s="421"/>
      <c r="K249" s="421"/>
      <c r="L249" s="421"/>
      <c r="M249" s="421"/>
      <c r="N249" s="421"/>
      <c r="O249" s="421"/>
      <c r="P249" s="421"/>
      <c r="Q249" s="422"/>
      <c r="R249" s="423"/>
    </row>
    <row r="250" spans="1:18" ht="42" customHeight="1">
      <c r="A250" s="335" t="s">
        <v>715</v>
      </c>
      <c r="B250" s="420" t="s">
        <v>716</v>
      </c>
      <c r="C250" s="421"/>
      <c r="D250" s="421"/>
      <c r="E250" s="421"/>
      <c r="F250" s="421"/>
      <c r="G250" s="421"/>
      <c r="H250" s="421"/>
      <c r="I250" s="421"/>
      <c r="J250" s="421"/>
      <c r="K250" s="421"/>
      <c r="L250" s="421"/>
      <c r="M250" s="421"/>
      <c r="N250" s="421"/>
      <c r="O250" s="421"/>
      <c r="P250" s="421"/>
      <c r="Q250" s="422"/>
      <c r="R250" s="423"/>
    </row>
    <row r="251" spans="1:18" ht="28.5" customHeight="1">
      <c r="A251" s="335" t="s">
        <v>718</v>
      </c>
      <c r="B251" s="420" t="s">
        <v>717</v>
      </c>
      <c r="C251" s="421"/>
      <c r="D251" s="421"/>
      <c r="E251" s="421"/>
      <c r="F251" s="421"/>
      <c r="G251" s="421"/>
      <c r="H251" s="421"/>
      <c r="I251" s="421"/>
      <c r="J251" s="421"/>
      <c r="K251" s="421"/>
      <c r="L251" s="421"/>
      <c r="M251" s="421"/>
      <c r="N251" s="421"/>
      <c r="O251" s="421"/>
      <c r="P251" s="421"/>
      <c r="Q251" s="422"/>
      <c r="R251" s="423"/>
    </row>
    <row r="252" spans="1:18" ht="44.25" customHeight="1">
      <c r="A252" s="335" t="s">
        <v>719</v>
      </c>
      <c r="B252" s="420" t="s">
        <v>720</v>
      </c>
      <c r="C252" s="421"/>
      <c r="D252" s="421"/>
      <c r="E252" s="421"/>
      <c r="F252" s="421"/>
      <c r="G252" s="421"/>
      <c r="H252" s="421"/>
      <c r="I252" s="421"/>
      <c r="J252" s="421"/>
      <c r="K252" s="421"/>
      <c r="L252" s="421"/>
      <c r="M252" s="421"/>
      <c r="N252" s="421"/>
      <c r="O252" s="421"/>
      <c r="P252" s="421"/>
      <c r="Q252" s="422"/>
      <c r="R252" s="423"/>
    </row>
    <row r="254" spans="1:18" ht="14.25">
      <c r="A254" s="299" t="s">
        <v>609</v>
      </c>
      <c r="B254" s="270"/>
    </row>
    <row r="255" spans="1:18" ht="48" customHeight="1">
      <c r="A255" s="335" t="s">
        <v>77</v>
      </c>
      <c r="B255" s="420" t="s">
        <v>168</v>
      </c>
      <c r="C255" s="421"/>
      <c r="D255" s="421"/>
      <c r="E255" s="421"/>
      <c r="F255" s="421"/>
      <c r="G255" s="421"/>
      <c r="H255" s="421"/>
      <c r="I255" s="421"/>
      <c r="J255" s="421"/>
      <c r="K255" s="421"/>
      <c r="L255" s="421"/>
      <c r="M255" s="421"/>
      <c r="N255" s="421"/>
      <c r="O255" s="421"/>
      <c r="P255" s="421"/>
      <c r="Q255" s="422"/>
      <c r="R255" s="423"/>
    </row>
    <row r="256" spans="1:18" ht="62.25" customHeight="1">
      <c r="A256" s="349" t="s">
        <v>21</v>
      </c>
      <c r="B256" s="436" t="s">
        <v>394</v>
      </c>
      <c r="C256" s="437"/>
      <c r="D256" s="437"/>
      <c r="E256" s="437"/>
      <c r="F256" s="437"/>
      <c r="G256" s="437"/>
      <c r="H256" s="437"/>
      <c r="I256" s="437"/>
      <c r="J256" s="437"/>
      <c r="K256" s="437"/>
      <c r="L256" s="437"/>
      <c r="M256" s="437"/>
      <c r="N256" s="437"/>
      <c r="O256" s="437"/>
      <c r="P256" s="437"/>
      <c r="Q256" s="579"/>
      <c r="R256" s="580"/>
    </row>
    <row r="258" spans="1:18" ht="14.25">
      <c r="A258" s="299" t="s">
        <v>610</v>
      </c>
      <c r="B258" s="270"/>
    </row>
    <row r="259" spans="1:18" ht="30" customHeight="1">
      <c r="A259" s="335" t="s">
        <v>77</v>
      </c>
      <c r="B259" s="420" t="s">
        <v>22</v>
      </c>
      <c r="C259" s="421"/>
      <c r="D259" s="421"/>
      <c r="E259" s="421"/>
      <c r="F259" s="421"/>
      <c r="G259" s="421"/>
      <c r="H259" s="421"/>
      <c r="I259" s="421"/>
      <c r="J259" s="421"/>
      <c r="K259" s="421"/>
      <c r="L259" s="421"/>
      <c r="M259" s="421"/>
      <c r="N259" s="421"/>
      <c r="O259" s="421"/>
      <c r="P259" s="421"/>
      <c r="Q259" s="422"/>
      <c r="R259" s="423"/>
    </row>
    <row r="260" spans="1:18" ht="90" customHeight="1">
      <c r="A260" s="335" t="s">
        <v>21</v>
      </c>
      <c r="B260" s="420" t="s">
        <v>773</v>
      </c>
      <c r="C260" s="421"/>
      <c r="D260" s="421"/>
      <c r="E260" s="421"/>
      <c r="F260" s="421"/>
      <c r="G260" s="421"/>
      <c r="H260" s="421"/>
      <c r="I260" s="421"/>
      <c r="J260" s="421"/>
      <c r="K260" s="421"/>
      <c r="L260" s="421"/>
      <c r="M260" s="421"/>
      <c r="N260" s="421"/>
      <c r="O260" s="421"/>
      <c r="P260" s="421"/>
      <c r="Q260" s="422"/>
      <c r="R260" s="423"/>
    </row>
    <row r="261" spans="1:18" ht="45" customHeight="1">
      <c r="A261" s="335" t="s">
        <v>34</v>
      </c>
      <c r="B261" s="420" t="s">
        <v>66</v>
      </c>
      <c r="C261" s="421"/>
      <c r="D261" s="421"/>
      <c r="E261" s="421"/>
      <c r="F261" s="421"/>
      <c r="G261" s="421"/>
      <c r="H261" s="421"/>
      <c r="I261" s="421"/>
      <c r="J261" s="421"/>
      <c r="K261" s="421"/>
      <c r="L261" s="421"/>
      <c r="M261" s="421"/>
      <c r="N261" s="421"/>
      <c r="O261" s="421"/>
      <c r="P261" s="421"/>
      <c r="Q261" s="422"/>
      <c r="R261" s="423"/>
    </row>
    <row r="263" spans="1:18" ht="14.25">
      <c r="A263" s="299" t="s">
        <v>611</v>
      </c>
      <c r="B263" s="270"/>
    </row>
    <row r="264" spans="1:18" ht="36.75" customHeight="1">
      <c r="A264" s="335" t="s">
        <v>77</v>
      </c>
      <c r="B264" s="420" t="s">
        <v>774</v>
      </c>
      <c r="C264" s="421"/>
      <c r="D264" s="421"/>
      <c r="E264" s="421"/>
      <c r="F264" s="421"/>
      <c r="G264" s="421"/>
      <c r="H264" s="421"/>
      <c r="I264" s="421"/>
      <c r="J264" s="421"/>
      <c r="K264" s="421"/>
      <c r="L264" s="421"/>
      <c r="M264" s="421"/>
      <c r="N264" s="421"/>
      <c r="O264" s="421"/>
      <c r="P264" s="421"/>
      <c r="Q264" s="422"/>
      <c r="R264" s="423"/>
    </row>
    <row r="266" spans="1:18" ht="14.25">
      <c r="A266" s="299" t="s">
        <v>612</v>
      </c>
      <c r="B266" s="270"/>
    </row>
    <row r="267" spans="1:18" ht="45" customHeight="1">
      <c r="A267" s="335" t="s">
        <v>77</v>
      </c>
      <c r="B267" s="420" t="s">
        <v>775</v>
      </c>
      <c r="C267" s="421"/>
      <c r="D267" s="421"/>
      <c r="E267" s="421"/>
      <c r="F267" s="421"/>
      <c r="G267" s="421"/>
      <c r="H267" s="421"/>
      <c r="I267" s="421"/>
      <c r="J267" s="421"/>
      <c r="K267" s="421"/>
      <c r="L267" s="421"/>
      <c r="M267" s="421"/>
      <c r="N267" s="421"/>
      <c r="O267" s="421"/>
      <c r="P267" s="421"/>
      <c r="Q267" s="422"/>
      <c r="R267" s="423"/>
    </row>
    <row r="268" spans="1:18" ht="45" customHeight="1">
      <c r="A268" s="335" t="s">
        <v>78</v>
      </c>
      <c r="B268" s="420" t="s">
        <v>776</v>
      </c>
      <c r="C268" s="421"/>
      <c r="D268" s="421"/>
      <c r="E268" s="421"/>
      <c r="F268" s="421"/>
      <c r="G268" s="421"/>
      <c r="H268" s="421"/>
      <c r="I268" s="421"/>
      <c r="J268" s="421"/>
      <c r="K268" s="421"/>
      <c r="L268" s="421"/>
      <c r="M268" s="421"/>
      <c r="N268" s="421"/>
      <c r="O268" s="421"/>
      <c r="P268" s="421"/>
      <c r="Q268" s="422"/>
      <c r="R268" s="423"/>
    </row>
    <row r="269" spans="1:18" ht="57" customHeight="1">
      <c r="A269" s="335" t="s">
        <v>79</v>
      </c>
      <c r="B269" s="420" t="s">
        <v>777</v>
      </c>
      <c r="C269" s="421"/>
      <c r="D269" s="421"/>
      <c r="E269" s="421"/>
      <c r="F269" s="421"/>
      <c r="G269" s="421"/>
      <c r="H269" s="421"/>
      <c r="I269" s="421"/>
      <c r="J269" s="421"/>
      <c r="K269" s="421"/>
      <c r="L269" s="421"/>
      <c r="M269" s="421"/>
      <c r="N269" s="421"/>
      <c r="O269" s="421"/>
      <c r="P269" s="421"/>
      <c r="Q269" s="422"/>
      <c r="R269" s="423"/>
    </row>
    <row r="271" spans="1:18" ht="14.25">
      <c r="A271" s="299" t="s">
        <v>613</v>
      </c>
      <c r="B271" s="270"/>
    </row>
    <row r="272" spans="1:18" ht="45" customHeight="1">
      <c r="A272" s="335" t="s">
        <v>77</v>
      </c>
      <c r="B272" s="420" t="s">
        <v>67</v>
      </c>
      <c r="C272" s="421"/>
      <c r="D272" s="421"/>
      <c r="E272" s="421"/>
      <c r="F272" s="421"/>
      <c r="G272" s="421"/>
      <c r="H272" s="421"/>
      <c r="I272" s="421"/>
      <c r="J272" s="421"/>
      <c r="K272" s="421"/>
      <c r="L272" s="421"/>
      <c r="M272" s="421"/>
      <c r="N272" s="421"/>
      <c r="O272" s="421"/>
      <c r="P272" s="421"/>
      <c r="Q272" s="422"/>
      <c r="R272" s="423"/>
    </row>
    <row r="273" spans="1:18" ht="30" customHeight="1">
      <c r="A273" s="335" t="s">
        <v>78</v>
      </c>
      <c r="B273" s="420" t="s">
        <v>0</v>
      </c>
      <c r="C273" s="421"/>
      <c r="D273" s="421"/>
      <c r="E273" s="421"/>
      <c r="F273" s="421"/>
      <c r="G273" s="421"/>
      <c r="H273" s="421"/>
      <c r="I273" s="421"/>
      <c r="J273" s="421"/>
      <c r="K273" s="421"/>
      <c r="L273" s="421"/>
      <c r="M273" s="421"/>
      <c r="N273" s="421"/>
      <c r="O273" s="421"/>
      <c r="P273" s="421"/>
      <c r="Q273" s="422"/>
      <c r="R273" s="423"/>
    </row>
    <row r="274" spans="1:18" ht="90" customHeight="1">
      <c r="A274" s="335" t="s">
        <v>79</v>
      </c>
      <c r="B274" s="420" t="s">
        <v>19</v>
      </c>
      <c r="C274" s="421"/>
      <c r="D274" s="421"/>
      <c r="E274" s="421"/>
      <c r="F274" s="421"/>
      <c r="G274" s="421"/>
      <c r="H274" s="421"/>
      <c r="I274" s="421"/>
      <c r="J274" s="421"/>
      <c r="K274" s="421"/>
      <c r="L274" s="421"/>
      <c r="M274" s="421"/>
      <c r="N274" s="421"/>
      <c r="O274" s="421"/>
      <c r="P274" s="421"/>
      <c r="Q274" s="422"/>
      <c r="R274" s="423"/>
    </row>
    <row r="275" spans="1:18" ht="45" customHeight="1">
      <c r="A275" s="335" t="s">
        <v>80</v>
      </c>
      <c r="B275" s="420" t="s">
        <v>140</v>
      </c>
      <c r="C275" s="421"/>
      <c r="D275" s="421"/>
      <c r="E275" s="421"/>
      <c r="F275" s="421"/>
      <c r="G275" s="421"/>
      <c r="H275" s="421"/>
      <c r="I275" s="421"/>
      <c r="J275" s="421"/>
      <c r="K275" s="421"/>
      <c r="L275" s="421"/>
      <c r="M275" s="421"/>
      <c r="N275" s="421"/>
      <c r="O275" s="421"/>
      <c r="P275" s="421"/>
      <c r="Q275" s="422"/>
      <c r="R275" s="423"/>
    </row>
    <row r="276" spans="1:18" ht="90" customHeight="1">
      <c r="A276" s="343" t="s">
        <v>96</v>
      </c>
      <c r="B276" s="420" t="s">
        <v>20</v>
      </c>
      <c r="C276" s="421"/>
      <c r="D276" s="421"/>
      <c r="E276" s="421"/>
      <c r="F276" s="421"/>
      <c r="G276" s="421"/>
      <c r="H276" s="421"/>
      <c r="I276" s="421"/>
      <c r="J276" s="421"/>
      <c r="K276" s="421"/>
      <c r="L276" s="421"/>
      <c r="M276" s="421"/>
      <c r="N276" s="421"/>
      <c r="O276" s="421"/>
      <c r="P276" s="421"/>
      <c r="Q276" s="575"/>
      <c r="R276" s="576"/>
    </row>
    <row r="277" spans="1:18" ht="63" customHeight="1">
      <c r="A277" s="335" t="s">
        <v>97</v>
      </c>
      <c r="B277" s="420" t="s">
        <v>778</v>
      </c>
      <c r="C277" s="421"/>
      <c r="D277" s="421"/>
      <c r="E277" s="421"/>
      <c r="F277" s="421"/>
      <c r="G277" s="421"/>
      <c r="H277" s="421"/>
      <c r="I277" s="421"/>
      <c r="J277" s="421"/>
      <c r="K277" s="421"/>
      <c r="L277" s="421"/>
      <c r="M277" s="421"/>
      <c r="N277" s="421"/>
      <c r="O277" s="421"/>
      <c r="P277" s="421"/>
      <c r="Q277" s="589"/>
      <c r="R277" s="589"/>
    </row>
    <row r="279" spans="1:18" ht="14.25">
      <c r="A279" s="299" t="s">
        <v>614</v>
      </c>
      <c r="B279" s="270"/>
    </row>
    <row r="280" spans="1:18" ht="41.25" customHeight="1">
      <c r="A280" s="335" t="s">
        <v>77</v>
      </c>
      <c r="B280" s="420" t="s">
        <v>68</v>
      </c>
      <c r="C280" s="421"/>
      <c r="D280" s="421"/>
      <c r="E280" s="421"/>
      <c r="F280" s="421"/>
      <c r="G280" s="421"/>
      <c r="H280" s="421"/>
      <c r="I280" s="421"/>
      <c r="J280" s="421"/>
      <c r="K280" s="421"/>
      <c r="L280" s="421"/>
      <c r="M280" s="421"/>
      <c r="N280" s="421"/>
      <c r="O280" s="421"/>
      <c r="P280" s="421"/>
      <c r="Q280" s="422"/>
      <c r="R280" s="423"/>
    </row>
    <row r="281" spans="1:18" ht="26.25" customHeight="1">
      <c r="A281" s="335" t="s">
        <v>78</v>
      </c>
      <c r="B281" s="420" t="s">
        <v>1</v>
      </c>
      <c r="C281" s="421"/>
      <c r="D281" s="421"/>
      <c r="E281" s="421"/>
      <c r="F281" s="421"/>
      <c r="G281" s="421"/>
      <c r="H281" s="421"/>
      <c r="I281" s="421"/>
      <c r="J281" s="421"/>
      <c r="K281" s="421"/>
      <c r="L281" s="421"/>
      <c r="M281" s="421"/>
      <c r="N281" s="421"/>
      <c r="O281" s="421"/>
      <c r="P281" s="421"/>
      <c r="Q281" s="422"/>
      <c r="R281" s="423"/>
    </row>
    <row r="282" spans="1:18" ht="30" customHeight="1">
      <c r="A282" s="335" t="s">
        <v>79</v>
      </c>
      <c r="B282" s="420" t="s">
        <v>69</v>
      </c>
      <c r="C282" s="421"/>
      <c r="D282" s="421"/>
      <c r="E282" s="421"/>
      <c r="F282" s="421"/>
      <c r="G282" s="421"/>
      <c r="H282" s="421"/>
      <c r="I282" s="421"/>
      <c r="J282" s="421"/>
      <c r="K282" s="421"/>
      <c r="L282" s="421"/>
      <c r="M282" s="421"/>
      <c r="N282" s="421"/>
      <c r="O282" s="421"/>
      <c r="P282" s="421"/>
      <c r="Q282" s="422"/>
      <c r="R282" s="423"/>
    </row>
    <row r="283" spans="1:18" ht="30" customHeight="1">
      <c r="A283" s="335" t="s">
        <v>80</v>
      </c>
      <c r="B283" s="420" t="s">
        <v>141</v>
      </c>
      <c r="C283" s="421"/>
      <c r="D283" s="421"/>
      <c r="E283" s="421"/>
      <c r="F283" s="421"/>
      <c r="G283" s="421"/>
      <c r="H283" s="421"/>
      <c r="I283" s="421"/>
      <c r="J283" s="421"/>
      <c r="K283" s="421"/>
      <c r="L283" s="421"/>
      <c r="M283" s="421"/>
      <c r="N283" s="421"/>
      <c r="O283" s="421"/>
      <c r="P283" s="421"/>
      <c r="Q283" s="422"/>
      <c r="R283" s="423"/>
    </row>
    <row r="285" spans="1:18" ht="14.25">
      <c r="A285" s="299" t="s">
        <v>615</v>
      </c>
      <c r="B285" s="270"/>
    </row>
    <row r="286" spans="1:18" ht="36.75" customHeight="1">
      <c r="A286" s="335" t="s">
        <v>32</v>
      </c>
      <c r="B286" s="420" t="s">
        <v>169</v>
      </c>
      <c r="C286" s="421"/>
      <c r="D286" s="421"/>
      <c r="E286" s="421"/>
      <c r="F286" s="421"/>
      <c r="G286" s="421"/>
      <c r="H286" s="421"/>
      <c r="I286" s="421"/>
      <c r="J286" s="421"/>
      <c r="K286" s="421"/>
      <c r="L286" s="421"/>
      <c r="M286" s="421"/>
      <c r="N286" s="421"/>
      <c r="O286" s="421"/>
      <c r="P286" s="421"/>
      <c r="Q286" s="422"/>
      <c r="R286" s="423"/>
    </row>
    <row r="287" spans="1:18" ht="25.5" customHeight="1">
      <c r="A287" s="335" t="s">
        <v>21</v>
      </c>
      <c r="B287" s="420" t="s">
        <v>170</v>
      </c>
      <c r="C287" s="421"/>
      <c r="D287" s="421"/>
      <c r="E287" s="421"/>
      <c r="F287" s="421"/>
      <c r="G287" s="421"/>
      <c r="H287" s="421"/>
      <c r="I287" s="421"/>
      <c r="J287" s="421"/>
      <c r="K287" s="421"/>
      <c r="L287" s="421"/>
      <c r="M287" s="421"/>
      <c r="N287" s="421"/>
      <c r="O287" s="421"/>
      <c r="P287" s="421"/>
      <c r="Q287" s="422"/>
      <c r="R287" s="423"/>
    </row>
    <row r="288" spans="1:18" ht="30" customHeight="1">
      <c r="A288" s="335" t="s">
        <v>34</v>
      </c>
      <c r="B288" s="420" t="s">
        <v>171</v>
      </c>
      <c r="C288" s="421"/>
      <c r="D288" s="421"/>
      <c r="E288" s="421"/>
      <c r="F288" s="421"/>
      <c r="G288" s="421"/>
      <c r="H288" s="421"/>
      <c r="I288" s="421"/>
      <c r="J288" s="421"/>
      <c r="K288" s="421"/>
      <c r="L288" s="421"/>
      <c r="M288" s="421"/>
      <c r="N288" s="421"/>
      <c r="O288" s="421"/>
      <c r="P288" s="421"/>
      <c r="Q288" s="422"/>
      <c r="R288" s="423"/>
    </row>
    <row r="289" spans="1:18" ht="30" customHeight="1">
      <c r="A289" s="335" t="s">
        <v>80</v>
      </c>
      <c r="B289" s="420" t="s">
        <v>172</v>
      </c>
      <c r="C289" s="421"/>
      <c r="D289" s="421"/>
      <c r="E289" s="421"/>
      <c r="F289" s="421"/>
      <c r="G289" s="421"/>
      <c r="H289" s="421"/>
      <c r="I289" s="421"/>
      <c r="J289" s="421"/>
      <c r="K289" s="421"/>
      <c r="L289" s="421"/>
      <c r="M289" s="421"/>
      <c r="N289" s="421"/>
      <c r="O289" s="421"/>
      <c r="P289" s="421"/>
      <c r="Q289" s="422"/>
      <c r="R289" s="423"/>
    </row>
    <row r="291" spans="1:18" ht="14.25">
      <c r="A291" s="299" t="s">
        <v>616</v>
      </c>
      <c r="B291" s="270"/>
    </row>
    <row r="292" spans="1:18" ht="30" customHeight="1">
      <c r="A292" s="335" t="s">
        <v>77</v>
      </c>
      <c r="B292" s="420" t="s">
        <v>12</v>
      </c>
      <c r="C292" s="421"/>
      <c r="D292" s="421"/>
      <c r="E292" s="421"/>
      <c r="F292" s="421"/>
      <c r="G292" s="421"/>
      <c r="H292" s="421"/>
      <c r="I292" s="421"/>
      <c r="J292" s="421"/>
      <c r="K292" s="421"/>
      <c r="L292" s="421"/>
      <c r="M292" s="421"/>
      <c r="N292" s="421"/>
      <c r="O292" s="421"/>
      <c r="P292" s="421"/>
      <c r="Q292" s="422"/>
      <c r="R292" s="423"/>
    </row>
    <row r="294" spans="1:18" ht="14.25">
      <c r="A294" s="299" t="s">
        <v>617</v>
      </c>
      <c r="B294" s="270"/>
    </row>
    <row r="295" spans="1:18" ht="30" customHeight="1">
      <c r="A295" s="335" t="s">
        <v>77</v>
      </c>
      <c r="B295" s="420" t="s">
        <v>104</v>
      </c>
      <c r="C295" s="421"/>
      <c r="D295" s="421"/>
      <c r="E295" s="421"/>
      <c r="F295" s="421"/>
      <c r="G295" s="421"/>
      <c r="H295" s="421"/>
      <c r="I295" s="421"/>
      <c r="J295" s="421"/>
      <c r="K295" s="421"/>
      <c r="L295" s="421"/>
      <c r="M295" s="421"/>
      <c r="N295" s="421"/>
      <c r="O295" s="421"/>
      <c r="P295" s="421"/>
      <c r="Q295" s="422"/>
      <c r="R295" s="423"/>
    </row>
    <row r="296" spans="1:18" ht="30" customHeight="1">
      <c r="A296" s="590" t="s">
        <v>78</v>
      </c>
      <c r="B296" s="646" t="s">
        <v>99</v>
      </c>
      <c r="C296" s="647"/>
      <c r="D296" s="647"/>
      <c r="E296" s="647"/>
      <c r="F296" s="647"/>
      <c r="G296" s="647"/>
      <c r="H296" s="647"/>
      <c r="I296" s="647"/>
      <c r="J296" s="647"/>
      <c r="K296" s="647"/>
      <c r="L296" s="647"/>
      <c r="M296" s="647"/>
      <c r="N296" s="647"/>
      <c r="O296" s="647"/>
      <c r="P296" s="647"/>
      <c r="Q296" s="379"/>
      <c r="R296" s="380"/>
    </row>
    <row r="297" spans="1:18" ht="18" customHeight="1">
      <c r="A297" s="590"/>
      <c r="B297" s="381" t="s">
        <v>537</v>
      </c>
      <c r="C297" s="726" t="s">
        <v>200</v>
      </c>
      <c r="D297" s="726"/>
      <c r="E297" s="726"/>
      <c r="F297" s="726"/>
      <c r="G297" s="726"/>
      <c r="H297" s="726"/>
      <c r="I297" s="726"/>
      <c r="J297" s="726"/>
      <c r="K297" s="726"/>
      <c r="L297" s="726"/>
      <c r="M297" s="726"/>
      <c r="N297" s="726"/>
      <c r="O297" s="726"/>
      <c r="P297" s="727"/>
      <c r="Q297" s="382"/>
      <c r="R297" s="383"/>
    </row>
    <row r="298" spans="1:18" ht="69.75" customHeight="1">
      <c r="A298" s="590"/>
      <c r="B298" s="384" t="s">
        <v>541</v>
      </c>
      <c r="C298" s="456" t="s">
        <v>201</v>
      </c>
      <c r="D298" s="456"/>
      <c r="E298" s="456"/>
      <c r="F298" s="456"/>
      <c r="G298" s="456"/>
      <c r="H298" s="456"/>
      <c r="I298" s="456"/>
      <c r="J298" s="456"/>
      <c r="K298" s="456"/>
      <c r="L298" s="456"/>
      <c r="M298" s="456"/>
      <c r="N298" s="456"/>
      <c r="O298" s="456"/>
      <c r="P298" s="456"/>
      <c r="Q298" s="385"/>
      <c r="R298" s="386"/>
    </row>
    <row r="299" spans="1:18" ht="28.5" customHeight="1">
      <c r="A299" s="590"/>
      <c r="B299" s="309" t="s">
        <v>542</v>
      </c>
      <c r="C299" s="498" t="s">
        <v>241</v>
      </c>
      <c r="D299" s="498"/>
      <c r="E299" s="498"/>
      <c r="F299" s="498"/>
      <c r="G299" s="498"/>
      <c r="H299" s="498"/>
      <c r="I299" s="498"/>
      <c r="J299" s="498"/>
      <c r="K299" s="498"/>
      <c r="L299" s="498"/>
      <c r="M299" s="498"/>
      <c r="N299" s="498"/>
      <c r="O299" s="498"/>
      <c r="P299" s="546"/>
      <c r="Q299" s="385"/>
      <c r="R299" s="386"/>
    </row>
    <row r="300" spans="1:18" ht="18" customHeight="1">
      <c r="A300" s="590"/>
      <c r="B300" s="296" t="s">
        <v>543</v>
      </c>
      <c r="C300" s="446" t="s">
        <v>202</v>
      </c>
      <c r="D300" s="446"/>
      <c r="E300" s="446"/>
      <c r="F300" s="446"/>
      <c r="G300" s="446"/>
      <c r="H300" s="446"/>
      <c r="I300" s="446"/>
      <c r="J300" s="446"/>
      <c r="K300" s="446"/>
      <c r="L300" s="446"/>
      <c r="M300" s="446"/>
      <c r="N300" s="446"/>
      <c r="O300" s="446"/>
      <c r="P300" s="446"/>
      <c r="Q300" s="385"/>
      <c r="R300" s="386"/>
    </row>
    <row r="301" spans="1:18" ht="18" customHeight="1">
      <c r="A301" s="590"/>
      <c r="B301" s="295" t="s">
        <v>544</v>
      </c>
      <c r="C301" s="447" t="s">
        <v>203</v>
      </c>
      <c r="D301" s="447"/>
      <c r="E301" s="447"/>
      <c r="F301" s="447"/>
      <c r="G301" s="447"/>
      <c r="H301" s="447"/>
      <c r="I301" s="447"/>
      <c r="J301" s="447"/>
      <c r="K301" s="447"/>
      <c r="L301" s="447"/>
      <c r="M301" s="447"/>
      <c r="N301" s="447"/>
      <c r="O301" s="447"/>
      <c r="P301" s="455"/>
      <c r="Q301" s="385"/>
      <c r="R301" s="386"/>
    </row>
    <row r="302" spans="1:18" ht="18" customHeight="1">
      <c r="A302" s="590"/>
      <c r="B302" s="387" t="s">
        <v>545</v>
      </c>
      <c r="C302" s="437" t="s">
        <v>204</v>
      </c>
      <c r="D302" s="437"/>
      <c r="E302" s="437"/>
      <c r="F302" s="437"/>
      <c r="G302" s="437"/>
      <c r="H302" s="437"/>
      <c r="I302" s="437"/>
      <c r="J302" s="437"/>
      <c r="K302" s="437"/>
      <c r="L302" s="437"/>
      <c r="M302" s="437"/>
      <c r="N302" s="437"/>
      <c r="O302" s="437"/>
      <c r="P302" s="437"/>
      <c r="Q302" s="388"/>
      <c r="R302" s="389"/>
    </row>
    <row r="303" spans="1:18" ht="42" customHeight="1">
      <c r="A303" s="270"/>
      <c r="B303" s="270"/>
    </row>
    <row r="304" spans="1:18" ht="24.75" customHeight="1">
      <c r="A304" s="270" t="s">
        <v>153</v>
      </c>
      <c r="B304" s="270"/>
    </row>
    <row r="305" spans="1:18" ht="14.25">
      <c r="A305" s="270" t="s">
        <v>134</v>
      </c>
      <c r="B305" s="270"/>
    </row>
    <row r="306" spans="1:18" ht="18.75" customHeight="1">
      <c r="A306" s="352" t="s">
        <v>109</v>
      </c>
      <c r="B306" s="352"/>
    </row>
    <row r="307" spans="1:18" ht="6.75" customHeight="1" thickBot="1"/>
    <row r="308" spans="1:18" ht="6.75" customHeight="1">
      <c r="A308" s="271"/>
      <c r="B308" s="272"/>
      <c r="C308" s="272"/>
      <c r="D308" s="272"/>
      <c r="E308" s="272"/>
      <c r="F308" s="272"/>
      <c r="G308" s="272"/>
      <c r="H308" s="272"/>
      <c r="I308" s="272"/>
      <c r="J308" s="272"/>
      <c r="K308" s="272"/>
      <c r="L308" s="272"/>
      <c r="M308" s="272"/>
      <c r="N308" s="272"/>
      <c r="O308" s="272"/>
      <c r="P308" s="272"/>
      <c r="Q308" s="272"/>
      <c r="R308" s="273"/>
    </row>
    <row r="309" spans="1:18">
      <c r="A309" s="390" t="s">
        <v>110</v>
      </c>
      <c r="B309" s="352"/>
      <c r="R309" s="354"/>
    </row>
    <row r="310" spans="1:18" ht="30" customHeight="1">
      <c r="A310" s="707" t="s">
        <v>679</v>
      </c>
      <c r="B310" s="446"/>
      <c r="C310" s="446"/>
      <c r="D310" s="446"/>
      <c r="E310" s="446"/>
      <c r="F310" s="446"/>
      <c r="G310" s="446"/>
      <c r="H310" s="446"/>
      <c r="I310" s="446"/>
      <c r="J310" s="446"/>
      <c r="K310" s="446"/>
      <c r="L310" s="446"/>
      <c r="M310" s="446"/>
      <c r="N310" s="446"/>
      <c r="O310" s="708"/>
      <c r="P310" s="708"/>
      <c r="Q310" s="708"/>
      <c r="R310" s="354"/>
    </row>
    <row r="311" spans="1:18" ht="28.5" customHeight="1">
      <c r="A311" s="391"/>
      <c r="B311" s="477" t="s">
        <v>70</v>
      </c>
      <c r="C311" s="477"/>
      <c r="D311" s="477" t="s">
        <v>71</v>
      </c>
      <c r="E311" s="477"/>
      <c r="F311" s="477" t="s">
        <v>656</v>
      </c>
      <c r="G311" s="477"/>
      <c r="H311" s="477" t="s">
        <v>655</v>
      </c>
      <c r="I311" s="477"/>
      <c r="J311" s="477" t="s">
        <v>654</v>
      </c>
      <c r="K311" s="477"/>
      <c r="L311" s="315"/>
      <c r="M311" s="704" t="s">
        <v>653</v>
      </c>
      <c r="N311" s="705"/>
      <c r="O311" s="705"/>
      <c r="P311" s="705"/>
      <c r="Q311" s="706"/>
      <c r="R311" s="392"/>
    </row>
    <row r="312" spans="1:18" ht="28.5" customHeight="1">
      <c r="A312" s="391"/>
      <c r="B312" s="479"/>
      <c r="C312" s="479"/>
      <c r="D312" s="479"/>
      <c r="E312" s="479"/>
      <c r="F312" s="479"/>
      <c r="G312" s="479"/>
      <c r="H312" s="479"/>
      <c r="I312" s="479"/>
      <c r="J312" s="479"/>
      <c r="K312" s="479"/>
      <c r="L312" s="393"/>
      <c r="M312" s="478" t="s">
        <v>651</v>
      </c>
      <c r="N312" s="478"/>
      <c r="O312" s="709"/>
      <c r="P312" s="710"/>
      <c r="Q312" s="711"/>
      <c r="R312" s="392"/>
    </row>
    <row r="313" spans="1:18" ht="33" customHeight="1">
      <c r="A313" s="391"/>
      <c r="B313" s="477" t="s">
        <v>92</v>
      </c>
      <c r="C313" s="477"/>
      <c r="D313" s="477"/>
      <c r="E313" s="477"/>
      <c r="F313" s="480">
        <f>SUM(B312,D312,F312,H312,J312)</f>
        <v>0</v>
      </c>
      <c r="G313" s="480"/>
      <c r="H313" s="480"/>
      <c r="I313" s="480"/>
      <c r="J313" s="480"/>
      <c r="K313" s="480"/>
      <c r="L313" s="394"/>
      <c r="M313" s="476" t="s">
        <v>652</v>
      </c>
      <c r="N313" s="477"/>
      <c r="O313" s="712">
        <f>F313+O312</f>
        <v>0</v>
      </c>
      <c r="P313" s="713"/>
      <c r="Q313" s="714"/>
      <c r="R313" s="395"/>
    </row>
    <row r="314" spans="1:18" ht="8.25" customHeight="1">
      <c r="A314" s="391"/>
      <c r="Q314" s="396"/>
      <c r="R314" s="354"/>
    </row>
    <row r="315" spans="1:18" ht="8.25" customHeight="1" thickBot="1">
      <c r="A315" s="391"/>
      <c r="Q315" s="396"/>
      <c r="R315" s="354"/>
    </row>
    <row r="316" spans="1:18">
      <c r="A316" s="390" t="s">
        <v>137</v>
      </c>
      <c r="B316" s="352"/>
      <c r="L316" s="397"/>
      <c r="M316" s="582"/>
      <c r="N316" s="583"/>
      <c r="R316" s="354"/>
    </row>
    <row r="317" spans="1:18">
      <c r="A317" s="391" t="s">
        <v>680</v>
      </c>
      <c r="L317" s="397"/>
      <c r="M317" s="584"/>
      <c r="N317" s="585"/>
      <c r="O317" s="352" t="s">
        <v>150</v>
      </c>
      <c r="R317" s="354"/>
    </row>
    <row r="318" spans="1:18" ht="14.25" thickBot="1">
      <c r="A318" s="391" t="s">
        <v>72</v>
      </c>
      <c r="L318" s="397"/>
      <c r="M318" s="586"/>
      <c r="N318" s="587"/>
      <c r="R318" s="354"/>
    </row>
    <row r="319" spans="1:18">
      <c r="A319" s="390" t="s">
        <v>111</v>
      </c>
      <c r="B319" s="352"/>
      <c r="I319" s="698" t="str">
        <f>IF(COUNT(N313/L316)=0,"",(N313/L316))</f>
        <v/>
      </c>
      <c r="J319" s="699"/>
      <c r="R319" s="354"/>
    </row>
    <row r="320" spans="1:18">
      <c r="A320" s="391" t="s">
        <v>779</v>
      </c>
      <c r="I320" s="700"/>
      <c r="J320" s="701"/>
      <c r="K320" s="352" t="s">
        <v>151</v>
      </c>
      <c r="L320" s="352"/>
      <c r="R320" s="354"/>
    </row>
    <row r="321" spans="1:18" ht="14.25" thickBot="1">
      <c r="A321" s="391"/>
      <c r="I321" s="702"/>
      <c r="J321" s="703"/>
      <c r="R321" s="354"/>
    </row>
    <row r="322" spans="1:18" ht="8.25" customHeight="1" thickBot="1">
      <c r="A322" s="398"/>
      <c r="B322" s="399"/>
      <c r="C322" s="399"/>
      <c r="D322" s="399"/>
      <c r="E322" s="399"/>
      <c r="F322" s="399"/>
      <c r="G322" s="399"/>
      <c r="H322" s="399"/>
      <c r="I322" s="399"/>
      <c r="J322" s="399"/>
      <c r="K322" s="399"/>
      <c r="L322" s="399"/>
      <c r="M322" s="399"/>
      <c r="N322" s="399"/>
      <c r="O322" s="399"/>
      <c r="P322" s="399"/>
      <c r="Q322" s="399"/>
      <c r="R322" s="400"/>
    </row>
    <row r="323" spans="1:18" ht="4.5" customHeight="1" thickBot="1"/>
    <row r="324" spans="1:18" ht="27" customHeight="1">
      <c r="A324" s="457" t="s">
        <v>174</v>
      </c>
      <c r="B324" s="401"/>
      <c r="C324" s="715" t="s">
        <v>173</v>
      </c>
      <c r="D324" s="715"/>
      <c r="E324" s="715"/>
      <c r="F324" s="715"/>
      <c r="G324" s="715"/>
      <c r="H324" s="715"/>
      <c r="I324" s="715"/>
      <c r="J324" s="715"/>
      <c r="K324" s="715"/>
      <c r="L324" s="715"/>
      <c r="M324" s="715"/>
      <c r="N324" s="715"/>
      <c r="O324" s="716"/>
      <c r="P324" s="716"/>
      <c r="Q324" s="459"/>
      <c r="R324" s="460"/>
    </row>
    <row r="325" spans="1:18" ht="17.25" customHeight="1">
      <c r="A325" s="458"/>
      <c r="B325" s="402"/>
      <c r="C325" s="472" t="s">
        <v>73</v>
      </c>
      <c r="D325" s="501"/>
      <c r="E325" s="501"/>
      <c r="F325" s="501"/>
      <c r="G325" s="470" t="s">
        <v>122</v>
      </c>
      <c r="H325" s="471"/>
      <c r="I325" s="471"/>
      <c r="J325" s="472"/>
      <c r="K325" s="470" t="s">
        <v>74</v>
      </c>
      <c r="L325" s="471"/>
      <c r="M325" s="471"/>
      <c r="N325" s="472"/>
      <c r="O325" s="313"/>
      <c r="P325" s="315"/>
      <c r="Q325" s="461"/>
      <c r="R325" s="462"/>
    </row>
    <row r="326" spans="1:18" ht="22.5" customHeight="1">
      <c r="A326" s="458"/>
      <c r="B326" s="402"/>
      <c r="C326" s="499" t="s">
        <v>395</v>
      </c>
      <c r="D326" s="500"/>
      <c r="E326" s="500"/>
      <c r="F326" s="500"/>
      <c r="G326" s="452">
        <v>1086</v>
      </c>
      <c r="H326" s="453"/>
      <c r="I326" s="453"/>
      <c r="J326" s="454"/>
      <c r="K326" s="473">
        <v>1411</v>
      </c>
      <c r="L326" s="474"/>
      <c r="M326" s="474"/>
      <c r="N326" s="475"/>
      <c r="O326" s="312"/>
      <c r="P326" s="314"/>
      <c r="Q326" s="461"/>
      <c r="R326" s="462"/>
    </row>
    <row r="327" spans="1:18" ht="67.900000000000006" customHeight="1">
      <c r="A327" s="458"/>
      <c r="B327" s="402"/>
      <c r="C327" s="499" t="s">
        <v>396</v>
      </c>
      <c r="D327" s="500"/>
      <c r="E327" s="500"/>
      <c r="F327" s="500"/>
      <c r="G327" s="470">
        <v>544</v>
      </c>
      <c r="H327" s="471"/>
      <c r="I327" s="471"/>
      <c r="J327" s="472"/>
      <c r="K327" s="470">
        <v>704</v>
      </c>
      <c r="L327" s="471"/>
      <c r="M327" s="471"/>
      <c r="N327" s="472"/>
      <c r="O327" s="313"/>
      <c r="P327" s="315"/>
      <c r="Q327" s="461"/>
      <c r="R327" s="462"/>
    </row>
    <row r="328" spans="1:18" ht="82.9" customHeight="1">
      <c r="A328" s="458"/>
      <c r="B328" s="348"/>
      <c r="C328" s="499" t="s">
        <v>397</v>
      </c>
      <c r="D328" s="500"/>
      <c r="E328" s="500"/>
      <c r="F328" s="500"/>
      <c r="G328" s="470">
        <v>326</v>
      </c>
      <c r="H328" s="471"/>
      <c r="I328" s="471"/>
      <c r="J328" s="472"/>
      <c r="K328" s="470">
        <v>422</v>
      </c>
      <c r="L328" s="471"/>
      <c r="M328" s="471"/>
      <c r="N328" s="472"/>
      <c r="O328" s="313"/>
      <c r="P328" s="315"/>
      <c r="Q328" s="461"/>
      <c r="R328" s="462"/>
    </row>
    <row r="329" spans="1:18" ht="5.25" customHeight="1" thickBot="1">
      <c r="A329" s="458"/>
      <c r="B329" s="279"/>
      <c r="C329" s="338"/>
      <c r="D329" s="338"/>
      <c r="E329" s="338"/>
      <c r="F329" s="338"/>
      <c r="G329" s="310"/>
      <c r="H329" s="310"/>
      <c r="I329" s="310"/>
      <c r="J329" s="310"/>
      <c r="K329" s="310"/>
      <c r="L329" s="310"/>
      <c r="M329" s="310"/>
      <c r="N329" s="310"/>
      <c r="O329" s="283"/>
      <c r="P329" s="283"/>
      <c r="Q329" s="461"/>
      <c r="R329" s="462"/>
    </row>
    <row r="330" spans="1:18" ht="34.5" customHeight="1">
      <c r="A330" s="463" t="s">
        <v>21</v>
      </c>
      <c r="B330" s="403"/>
      <c r="C330" s="715" t="s">
        <v>398</v>
      </c>
      <c r="D330" s="715"/>
      <c r="E330" s="715"/>
      <c r="F330" s="715"/>
      <c r="G330" s="715"/>
      <c r="H330" s="715"/>
      <c r="I330" s="715"/>
      <c r="J330" s="715"/>
      <c r="K330" s="715"/>
      <c r="L330" s="715"/>
      <c r="M330" s="715"/>
      <c r="N330" s="715"/>
      <c r="O330" s="716"/>
      <c r="P330" s="716"/>
      <c r="Q330" s="459"/>
      <c r="R330" s="460"/>
    </row>
    <row r="331" spans="1:18" ht="17.25" customHeight="1">
      <c r="A331" s="464"/>
      <c r="B331" s="404"/>
      <c r="C331" s="501" t="s">
        <v>73</v>
      </c>
      <c r="D331" s="501"/>
      <c r="E331" s="501"/>
      <c r="F331" s="501"/>
      <c r="G331" s="470" t="s">
        <v>122</v>
      </c>
      <c r="H331" s="471"/>
      <c r="I331" s="471"/>
      <c r="J331" s="472"/>
      <c r="K331" s="470" t="s">
        <v>74</v>
      </c>
      <c r="L331" s="471"/>
      <c r="M331" s="471"/>
      <c r="N331" s="472"/>
      <c r="O331" s="313"/>
      <c r="P331" s="315"/>
      <c r="Q331" s="461"/>
      <c r="R331" s="462"/>
    </row>
    <row r="332" spans="1:18" ht="61.5" customHeight="1">
      <c r="A332" s="464"/>
      <c r="B332" s="404"/>
      <c r="C332" s="500" t="s">
        <v>242</v>
      </c>
      <c r="D332" s="500"/>
      <c r="E332" s="500"/>
      <c r="F332" s="500"/>
      <c r="G332" s="452">
        <v>1086</v>
      </c>
      <c r="H332" s="453"/>
      <c r="I332" s="453"/>
      <c r="J332" s="454"/>
      <c r="K332" s="452">
        <v>1411</v>
      </c>
      <c r="L332" s="453"/>
      <c r="M332" s="453"/>
      <c r="N332" s="454"/>
      <c r="O332" s="316"/>
      <c r="P332" s="317"/>
      <c r="Q332" s="461"/>
      <c r="R332" s="462"/>
    </row>
    <row r="333" spans="1:18" ht="53.25" customHeight="1">
      <c r="A333" s="464"/>
      <c r="B333" s="404"/>
      <c r="C333" s="500" t="s">
        <v>243</v>
      </c>
      <c r="D333" s="500"/>
      <c r="E333" s="500"/>
      <c r="F333" s="500"/>
      <c r="G333" s="452">
        <v>527</v>
      </c>
      <c r="H333" s="453"/>
      <c r="I333" s="453"/>
      <c r="J333" s="454"/>
      <c r="K333" s="452">
        <v>683</v>
      </c>
      <c r="L333" s="453"/>
      <c r="M333" s="453"/>
      <c r="N333" s="454"/>
      <c r="O333" s="316"/>
      <c r="P333" s="317"/>
      <c r="Q333" s="461"/>
      <c r="R333" s="462"/>
    </row>
    <row r="334" spans="1:18" ht="47.25" customHeight="1">
      <c r="A334" s="464"/>
      <c r="B334" s="466"/>
      <c r="C334" s="500" t="s">
        <v>244</v>
      </c>
      <c r="D334" s="500"/>
      <c r="E334" s="500"/>
      <c r="F334" s="500"/>
      <c r="G334" s="717">
        <v>316</v>
      </c>
      <c r="H334" s="717"/>
      <c r="I334" s="717"/>
      <c r="J334" s="717"/>
      <c r="K334" s="717">
        <v>410</v>
      </c>
      <c r="L334" s="717"/>
      <c r="M334" s="717"/>
      <c r="N334" s="717"/>
      <c r="O334" s="316"/>
      <c r="P334" s="317"/>
      <c r="Q334" s="461"/>
      <c r="R334" s="462"/>
    </row>
    <row r="335" spans="1:18" ht="5.25" customHeight="1" thickBot="1">
      <c r="A335" s="465"/>
      <c r="B335" s="467"/>
      <c r="C335" s="405"/>
      <c r="D335" s="405"/>
      <c r="E335" s="405"/>
      <c r="F335" s="405"/>
      <c r="G335" s="311"/>
      <c r="H335" s="311"/>
      <c r="I335" s="311"/>
      <c r="J335" s="311"/>
      <c r="K335" s="311"/>
      <c r="L335" s="311"/>
      <c r="M335" s="311"/>
      <c r="N335" s="311"/>
      <c r="O335" s="311"/>
      <c r="P335" s="311"/>
      <c r="Q335" s="468"/>
      <c r="R335" s="469"/>
    </row>
    <row r="336" spans="1:18" ht="8.25" customHeight="1"/>
    <row r="337" spans="1:18" ht="14.25">
      <c r="A337" s="299" t="s">
        <v>135</v>
      </c>
      <c r="B337" s="270"/>
    </row>
    <row r="338" spans="1:18" ht="45.75" customHeight="1">
      <c r="A338" s="335" t="s">
        <v>77</v>
      </c>
      <c r="B338" s="420" t="s">
        <v>13</v>
      </c>
      <c r="C338" s="421"/>
      <c r="D338" s="421"/>
      <c r="E338" s="421"/>
      <c r="F338" s="421"/>
      <c r="G338" s="421"/>
      <c r="H338" s="421"/>
      <c r="I338" s="421"/>
      <c r="J338" s="421"/>
      <c r="K338" s="421"/>
      <c r="L338" s="421"/>
      <c r="M338" s="421"/>
      <c r="N338" s="421"/>
      <c r="O338" s="421"/>
      <c r="P338" s="421"/>
      <c r="Q338" s="502"/>
      <c r="R338" s="503"/>
    </row>
    <row r="339" spans="1:18" ht="44.25" customHeight="1">
      <c r="A339" s="335" t="s">
        <v>78</v>
      </c>
      <c r="B339" s="420" t="s">
        <v>14</v>
      </c>
      <c r="C339" s="421"/>
      <c r="D339" s="421"/>
      <c r="E339" s="421"/>
      <c r="F339" s="421"/>
      <c r="G339" s="421"/>
      <c r="H339" s="421"/>
      <c r="I339" s="421"/>
      <c r="J339" s="421"/>
      <c r="K339" s="421"/>
      <c r="L339" s="421"/>
      <c r="M339" s="421"/>
      <c r="N339" s="421"/>
      <c r="O339" s="421"/>
      <c r="P339" s="421"/>
      <c r="Q339" s="502"/>
      <c r="R339" s="503"/>
    </row>
    <row r="341" spans="1:18" ht="46.5" customHeight="1">
      <c r="A341" s="406"/>
      <c r="B341" s="406"/>
      <c r="C341" s="557"/>
      <c r="D341" s="557"/>
      <c r="E341" s="557"/>
      <c r="F341" s="557"/>
      <c r="G341" s="557"/>
      <c r="H341" s="557"/>
      <c r="I341" s="557"/>
      <c r="J341" s="557"/>
      <c r="K341" s="557"/>
      <c r="L341" s="557"/>
      <c r="M341" s="557"/>
      <c r="N341" s="557"/>
      <c r="O341" s="557"/>
      <c r="P341" s="557"/>
      <c r="Q341" s="557"/>
      <c r="R341" s="557"/>
    </row>
    <row r="342" spans="1:18" ht="14.25">
      <c r="A342" s="299" t="s">
        <v>399</v>
      </c>
      <c r="B342" s="270"/>
    </row>
    <row r="343" spans="1:18" ht="33" customHeight="1">
      <c r="A343" s="590" t="s">
        <v>32</v>
      </c>
      <c r="B343" s="439" t="s">
        <v>554</v>
      </c>
      <c r="C343" s="440"/>
      <c r="D343" s="440"/>
      <c r="E343" s="440"/>
      <c r="F343" s="440"/>
      <c r="G343" s="440"/>
      <c r="H343" s="440"/>
      <c r="I343" s="440"/>
      <c r="J343" s="440"/>
      <c r="K343" s="440"/>
      <c r="L343" s="440"/>
      <c r="M343" s="440"/>
      <c r="N343" s="440"/>
      <c r="O343" s="440"/>
      <c r="P343" s="440"/>
      <c r="Q343" s="490"/>
      <c r="R343" s="491"/>
    </row>
    <row r="344" spans="1:18" ht="18" customHeight="1">
      <c r="A344" s="590"/>
      <c r="B344" s="295" t="s">
        <v>537</v>
      </c>
      <c r="C344" s="720" t="s">
        <v>551</v>
      </c>
      <c r="D344" s="721"/>
      <c r="E344" s="721"/>
      <c r="F344" s="721"/>
      <c r="G344" s="721"/>
      <c r="H344" s="721"/>
      <c r="I344" s="721"/>
      <c r="J344" s="721"/>
      <c r="K344" s="721"/>
      <c r="L344" s="721"/>
      <c r="M344" s="721"/>
      <c r="N344" s="721"/>
      <c r="O344" s="721"/>
      <c r="P344" s="722"/>
      <c r="Q344" s="718"/>
      <c r="R344" s="719"/>
    </row>
    <row r="345" spans="1:18" ht="18" customHeight="1">
      <c r="A345" s="590"/>
      <c r="B345" s="279" t="s">
        <v>541</v>
      </c>
      <c r="C345" s="723" t="s">
        <v>552</v>
      </c>
      <c r="D345" s="724"/>
      <c r="E345" s="724"/>
      <c r="F345" s="724"/>
      <c r="G345" s="724"/>
      <c r="H345" s="724"/>
      <c r="I345" s="724"/>
      <c r="J345" s="724"/>
      <c r="K345" s="724"/>
      <c r="L345" s="724"/>
      <c r="M345" s="724"/>
      <c r="N345" s="724"/>
      <c r="O345" s="724"/>
      <c r="P345" s="725"/>
      <c r="Q345" s="718"/>
      <c r="R345" s="719"/>
    </row>
    <row r="346" spans="1:18" ht="18" customHeight="1">
      <c r="A346" s="590"/>
      <c r="B346" s="295" t="s">
        <v>542</v>
      </c>
      <c r="C346" s="720" t="s">
        <v>553</v>
      </c>
      <c r="D346" s="721"/>
      <c r="E346" s="721"/>
      <c r="F346" s="721"/>
      <c r="G346" s="721"/>
      <c r="H346" s="721"/>
      <c r="I346" s="721"/>
      <c r="J346" s="721"/>
      <c r="K346" s="721"/>
      <c r="L346" s="721"/>
      <c r="M346" s="721"/>
      <c r="N346" s="721"/>
      <c r="O346" s="721"/>
      <c r="P346" s="722"/>
      <c r="Q346" s="718"/>
      <c r="R346" s="719"/>
    </row>
    <row r="347" spans="1:18" ht="53.25" customHeight="1">
      <c r="A347" s="590"/>
      <c r="B347" s="537" t="s">
        <v>681</v>
      </c>
      <c r="C347" s="538"/>
      <c r="D347" s="538"/>
      <c r="E347" s="538"/>
      <c r="F347" s="538"/>
      <c r="G347" s="538"/>
      <c r="H347" s="538"/>
      <c r="I347" s="538"/>
      <c r="J347" s="538"/>
      <c r="K347" s="538"/>
      <c r="L347" s="538"/>
      <c r="M347" s="538"/>
      <c r="N347" s="538"/>
      <c r="O347" s="538"/>
      <c r="P347" s="538"/>
      <c r="Q347" s="641"/>
      <c r="R347" s="642"/>
    </row>
    <row r="348" spans="1:18" ht="25.9" customHeight="1">
      <c r="A348" s="335" t="s">
        <v>21</v>
      </c>
      <c r="B348" s="420" t="s">
        <v>15</v>
      </c>
      <c r="C348" s="421"/>
      <c r="D348" s="421"/>
      <c r="E348" s="421"/>
      <c r="F348" s="421"/>
      <c r="G348" s="421"/>
      <c r="H348" s="421"/>
      <c r="I348" s="421"/>
      <c r="J348" s="421"/>
      <c r="K348" s="421"/>
      <c r="L348" s="421"/>
      <c r="M348" s="421"/>
      <c r="N348" s="421"/>
      <c r="O348" s="421"/>
      <c r="P348" s="421"/>
      <c r="Q348" s="502"/>
      <c r="R348" s="503"/>
    </row>
    <row r="349" spans="1:18" ht="30" customHeight="1">
      <c r="A349" s="335" t="s">
        <v>34</v>
      </c>
      <c r="B349" s="420" t="s">
        <v>16</v>
      </c>
      <c r="C349" s="421"/>
      <c r="D349" s="421"/>
      <c r="E349" s="421"/>
      <c r="F349" s="421"/>
      <c r="G349" s="421"/>
      <c r="H349" s="421"/>
      <c r="I349" s="421"/>
      <c r="J349" s="421"/>
      <c r="K349" s="421"/>
      <c r="L349" s="421"/>
      <c r="M349" s="421"/>
      <c r="N349" s="421"/>
      <c r="O349" s="421"/>
      <c r="P349" s="421"/>
      <c r="Q349" s="502"/>
      <c r="R349" s="503"/>
    </row>
    <row r="351" spans="1:18" ht="14.25">
      <c r="A351" s="299" t="s">
        <v>400</v>
      </c>
      <c r="B351" s="270"/>
    </row>
    <row r="352" spans="1:18" ht="60.75" customHeight="1">
      <c r="A352" s="335" t="s">
        <v>91</v>
      </c>
      <c r="B352" s="420" t="s">
        <v>780</v>
      </c>
      <c r="C352" s="421"/>
      <c r="D352" s="421"/>
      <c r="E352" s="421"/>
      <c r="F352" s="421"/>
      <c r="G352" s="421"/>
      <c r="H352" s="421"/>
      <c r="I352" s="421"/>
      <c r="J352" s="421"/>
      <c r="K352" s="421"/>
      <c r="L352" s="421"/>
      <c r="M352" s="421"/>
      <c r="N352" s="421"/>
      <c r="O352" s="421"/>
      <c r="P352" s="421"/>
      <c r="Q352" s="502"/>
      <c r="R352" s="503"/>
    </row>
    <row r="353" spans="1:18" ht="76.150000000000006" customHeight="1">
      <c r="A353" s="335" t="s">
        <v>78</v>
      </c>
      <c r="B353" s="420" t="s">
        <v>781</v>
      </c>
      <c r="C353" s="421"/>
      <c r="D353" s="421"/>
      <c r="E353" s="421"/>
      <c r="F353" s="421"/>
      <c r="G353" s="421"/>
      <c r="H353" s="421"/>
      <c r="I353" s="421"/>
      <c r="J353" s="421"/>
      <c r="K353" s="421"/>
      <c r="L353" s="421"/>
      <c r="M353" s="421"/>
      <c r="N353" s="421"/>
      <c r="O353" s="421"/>
      <c r="P353" s="421"/>
      <c r="Q353" s="502"/>
      <c r="R353" s="503"/>
    </row>
    <row r="354" spans="1:18" ht="38.25" customHeight="1">
      <c r="A354" s="335" t="s">
        <v>79</v>
      </c>
      <c r="B354" s="420" t="s">
        <v>142</v>
      </c>
      <c r="C354" s="421"/>
      <c r="D354" s="421"/>
      <c r="E354" s="421"/>
      <c r="F354" s="421"/>
      <c r="G354" s="421"/>
      <c r="H354" s="421"/>
      <c r="I354" s="421"/>
      <c r="J354" s="421"/>
      <c r="K354" s="421"/>
      <c r="L354" s="421"/>
      <c r="M354" s="421"/>
      <c r="N354" s="421"/>
      <c r="O354" s="421"/>
      <c r="P354" s="421"/>
      <c r="Q354" s="502"/>
      <c r="R354" s="503"/>
    </row>
    <row r="355" spans="1:18" ht="39" customHeight="1">
      <c r="A355" s="335" t="s">
        <v>80</v>
      </c>
      <c r="B355" s="420" t="s">
        <v>408</v>
      </c>
      <c r="C355" s="421"/>
      <c r="D355" s="421"/>
      <c r="E355" s="421"/>
      <c r="F355" s="421"/>
      <c r="G355" s="421"/>
      <c r="H355" s="421"/>
      <c r="I355" s="421"/>
      <c r="J355" s="421"/>
      <c r="K355" s="421"/>
      <c r="L355" s="421"/>
      <c r="M355" s="421"/>
      <c r="N355" s="421"/>
      <c r="O355" s="421"/>
      <c r="P355" s="421"/>
      <c r="Q355" s="502"/>
      <c r="R355" s="503"/>
    </row>
    <row r="356" spans="1:18" ht="38.25" customHeight="1">
      <c r="A356" s="335" t="s">
        <v>81</v>
      </c>
      <c r="B356" s="420" t="s">
        <v>175</v>
      </c>
      <c r="C356" s="421"/>
      <c r="D356" s="421"/>
      <c r="E356" s="421"/>
      <c r="F356" s="421"/>
      <c r="G356" s="421"/>
      <c r="H356" s="421"/>
      <c r="I356" s="421"/>
      <c r="J356" s="421"/>
      <c r="K356" s="421"/>
      <c r="L356" s="421"/>
      <c r="M356" s="421"/>
      <c r="N356" s="421"/>
      <c r="O356" s="421"/>
      <c r="P356" s="421"/>
      <c r="Q356" s="502"/>
      <c r="R356" s="503"/>
    </row>
    <row r="357" spans="1:18" ht="48" customHeight="1">
      <c r="A357" s="335" t="s">
        <v>82</v>
      </c>
      <c r="B357" s="420" t="s">
        <v>782</v>
      </c>
      <c r="C357" s="421"/>
      <c r="D357" s="421"/>
      <c r="E357" s="421"/>
      <c r="F357" s="421"/>
      <c r="G357" s="421"/>
      <c r="H357" s="421"/>
      <c r="I357" s="421"/>
      <c r="J357" s="421"/>
      <c r="K357" s="421"/>
      <c r="L357" s="421"/>
      <c r="M357" s="421"/>
      <c r="N357" s="421"/>
      <c r="O357" s="421"/>
      <c r="P357" s="421"/>
      <c r="Q357" s="502"/>
      <c r="R357" s="503"/>
    </row>
    <row r="358" spans="1:18" ht="35.25" customHeight="1">
      <c r="A358" s="335" t="s">
        <v>83</v>
      </c>
      <c r="B358" s="420" t="s">
        <v>75</v>
      </c>
      <c r="C358" s="421"/>
      <c r="D358" s="421"/>
      <c r="E358" s="421"/>
      <c r="F358" s="421"/>
      <c r="G358" s="421"/>
      <c r="H358" s="421"/>
      <c r="I358" s="421"/>
      <c r="J358" s="421"/>
      <c r="K358" s="421"/>
      <c r="L358" s="421"/>
      <c r="M358" s="421"/>
      <c r="N358" s="421"/>
      <c r="O358" s="421"/>
      <c r="P358" s="421"/>
      <c r="Q358" s="502"/>
      <c r="R358" s="503"/>
    </row>
    <row r="359" spans="1:18" ht="40.15" customHeight="1">
      <c r="A359" s="335" t="s">
        <v>84</v>
      </c>
      <c r="B359" s="420" t="s">
        <v>406</v>
      </c>
      <c r="C359" s="421"/>
      <c r="D359" s="421"/>
      <c r="E359" s="421"/>
      <c r="F359" s="421"/>
      <c r="G359" s="421"/>
      <c r="H359" s="421"/>
      <c r="I359" s="421"/>
      <c r="J359" s="421"/>
      <c r="K359" s="421"/>
      <c r="L359" s="421"/>
      <c r="M359" s="421"/>
      <c r="N359" s="421"/>
      <c r="O359" s="421"/>
      <c r="P359" s="421"/>
      <c r="Q359" s="502"/>
      <c r="R359" s="503"/>
    </row>
    <row r="360" spans="1:18" ht="30" customHeight="1">
      <c r="A360" s="335" t="s">
        <v>245</v>
      </c>
      <c r="B360" s="420" t="s">
        <v>783</v>
      </c>
      <c r="C360" s="421"/>
      <c r="D360" s="421"/>
      <c r="E360" s="421"/>
      <c r="F360" s="421"/>
      <c r="G360" s="421"/>
      <c r="H360" s="421"/>
      <c r="I360" s="421"/>
      <c r="J360" s="421"/>
      <c r="K360" s="421"/>
      <c r="L360" s="421"/>
      <c r="M360" s="421"/>
      <c r="N360" s="421"/>
      <c r="O360" s="421"/>
      <c r="P360" s="421"/>
      <c r="Q360" s="502"/>
      <c r="R360" s="503"/>
    </row>
    <row r="361" spans="1:18" ht="67.5" customHeight="1">
      <c r="A361" s="335" t="s">
        <v>226</v>
      </c>
      <c r="B361" s="420" t="s">
        <v>682</v>
      </c>
      <c r="C361" s="421"/>
      <c r="D361" s="421"/>
      <c r="E361" s="421"/>
      <c r="F361" s="421"/>
      <c r="G361" s="421"/>
      <c r="H361" s="421"/>
      <c r="I361" s="421"/>
      <c r="J361" s="421"/>
      <c r="K361" s="421"/>
      <c r="L361" s="421"/>
      <c r="M361" s="421"/>
      <c r="N361" s="421"/>
      <c r="O361" s="421"/>
      <c r="P361" s="421"/>
      <c r="Q361" s="502"/>
      <c r="R361" s="503"/>
    </row>
    <row r="362" spans="1:18" ht="42.75" customHeight="1">
      <c r="A362" s="335" t="s">
        <v>227</v>
      </c>
      <c r="B362" s="420" t="s">
        <v>784</v>
      </c>
      <c r="C362" s="421"/>
      <c r="D362" s="421"/>
      <c r="E362" s="421"/>
      <c r="F362" s="421"/>
      <c r="G362" s="421"/>
      <c r="H362" s="421"/>
      <c r="I362" s="421"/>
      <c r="J362" s="421"/>
      <c r="K362" s="421"/>
      <c r="L362" s="421"/>
      <c r="M362" s="421"/>
      <c r="N362" s="421"/>
      <c r="O362" s="421"/>
      <c r="P362" s="421"/>
      <c r="Q362" s="502"/>
      <c r="R362" s="503"/>
    </row>
    <row r="363" spans="1:18" ht="75" customHeight="1">
      <c r="A363" s="335" t="s">
        <v>228</v>
      </c>
      <c r="B363" s="420" t="s">
        <v>683</v>
      </c>
      <c r="C363" s="421"/>
      <c r="D363" s="421"/>
      <c r="E363" s="421"/>
      <c r="F363" s="421"/>
      <c r="G363" s="421"/>
      <c r="H363" s="421"/>
      <c r="I363" s="421"/>
      <c r="J363" s="421"/>
      <c r="K363" s="421"/>
      <c r="L363" s="421"/>
      <c r="M363" s="421"/>
      <c r="N363" s="421"/>
      <c r="O363" s="421"/>
      <c r="P363" s="421"/>
      <c r="Q363" s="502"/>
      <c r="R363" s="503"/>
    </row>
    <row r="364" spans="1:18" ht="55.5" customHeight="1">
      <c r="A364" s="349" t="s">
        <v>229</v>
      </c>
      <c r="B364" s="420" t="s">
        <v>177</v>
      </c>
      <c r="C364" s="421"/>
      <c r="D364" s="421"/>
      <c r="E364" s="421"/>
      <c r="F364" s="421"/>
      <c r="G364" s="421"/>
      <c r="H364" s="421"/>
      <c r="I364" s="421"/>
      <c r="J364" s="421"/>
      <c r="K364" s="421"/>
      <c r="L364" s="421"/>
      <c r="M364" s="421"/>
      <c r="N364" s="421"/>
      <c r="O364" s="421"/>
      <c r="P364" s="421"/>
      <c r="Q364" s="493"/>
      <c r="R364" s="494"/>
    </row>
    <row r="365" spans="1:18" ht="17.25" customHeight="1">
      <c r="A365" s="279"/>
      <c r="B365" s="279"/>
      <c r="C365" s="351"/>
      <c r="D365" s="351"/>
      <c r="E365" s="351"/>
      <c r="F365" s="351"/>
      <c r="G365" s="351"/>
      <c r="H365" s="351"/>
      <c r="I365" s="351"/>
      <c r="J365" s="351"/>
      <c r="K365" s="351"/>
      <c r="L365" s="351"/>
      <c r="M365" s="351"/>
      <c r="N365" s="351"/>
      <c r="O365" s="351"/>
    </row>
    <row r="366" spans="1:18" ht="14.25">
      <c r="A366" s="299" t="s">
        <v>401</v>
      </c>
      <c r="B366" s="270"/>
    </row>
    <row r="367" spans="1:18" ht="59.25" customHeight="1">
      <c r="A367" s="335" t="s">
        <v>32</v>
      </c>
      <c r="B367" s="420" t="s">
        <v>785</v>
      </c>
      <c r="C367" s="421"/>
      <c r="D367" s="421"/>
      <c r="E367" s="421"/>
      <c r="F367" s="421"/>
      <c r="G367" s="421"/>
      <c r="H367" s="421"/>
      <c r="I367" s="421"/>
      <c r="J367" s="421"/>
      <c r="K367" s="421"/>
      <c r="L367" s="421"/>
      <c r="M367" s="421"/>
      <c r="N367" s="421"/>
      <c r="O367" s="421"/>
      <c r="P367" s="421"/>
      <c r="Q367" s="502"/>
      <c r="R367" s="503"/>
    </row>
    <row r="368" spans="1:18" ht="75.75" customHeight="1">
      <c r="A368" s="335" t="s">
        <v>21</v>
      </c>
      <c r="B368" s="420" t="s">
        <v>786</v>
      </c>
      <c r="C368" s="421"/>
      <c r="D368" s="421"/>
      <c r="E368" s="421"/>
      <c r="F368" s="421"/>
      <c r="G368" s="421"/>
      <c r="H368" s="421"/>
      <c r="I368" s="421"/>
      <c r="J368" s="421"/>
      <c r="K368" s="421"/>
      <c r="L368" s="421"/>
      <c r="M368" s="421"/>
      <c r="N368" s="421"/>
      <c r="O368" s="421"/>
      <c r="P368" s="421"/>
      <c r="Q368" s="502"/>
      <c r="R368" s="503"/>
    </row>
    <row r="369" spans="1:35" ht="39" customHeight="1">
      <c r="A369" s="335" t="s">
        <v>407</v>
      </c>
      <c r="B369" s="420" t="s">
        <v>142</v>
      </c>
      <c r="C369" s="421"/>
      <c r="D369" s="421"/>
      <c r="E369" s="421"/>
      <c r="F369" s="421"/>
      <c r="G369" s="421"/>
      <c r="H369" s="421"/>
      <c r="I369" s="421"/>
      <c r="J369" s="421"/>
      <c r="K369" s="421"/>
      <c r="L369" s="421"/>
      <c r="M369" s="421"/>
      <c r="N369" s="421"/>
      <c r="O369" s="421"/>
      <c r="P369" s="421"/>
      <c r="Q369" s="502"/>
      <c r="R369" s="503"/>
    </row>
    <row r="370" spans="1:35" ht="40.5" customHeight="1">
      <c r="A370" s="335" t="s">
        <v>80</v>
      </c>
      <c r="B370" s="420" t="s">
        <v>405</v>
      </c>
      <c r="C370" s="421"/>
      <c r="D370" s="421"/>
      <c r="E370" s="421"/>
      <c r="F370" s="421"/>
      <c r="G370" s="421"/>
      <c r="H370" s="421"/>
      <c r="I370" s="421"/>
      <c r="J370" s="421"/>
      <c r="K370" s="421"/>
      <c r="L370" s="421"/>
      <c r="M370" s="421"/>
      <c r="N370" s="421"/>
      <c r="O370" s="421"/>
      <c r="P370" s="421"/>
      <c r="Q370" s="502"/>
      <c r="R370" s="503"/>
    </row>
    <row r="371" spans="1:35" ht="45" customHeight="1">
      <c r="A371" s="335" t="s">
        <v>81</v>
      </c>
      <c r="B371" s="420" t="s">
        <v>782</v>
      </c>
      <c r="C371" s="421"/>
      <c r="D371" s="421"/>
      <c r="E371" s="421"/>
      <c r="F371" s="421"/>
      <c r="G371" s="421"/>
      <c r="H371" s="421"/>
      <c r="I371" s="421"/>
      <c r="J371" s="421"/>
      <c r="K371" s="421"/>
      <c r="L371" s="421"/>
      <c r="M371" s="421"/>
      <c r="N371" s="421"/>
      <c r="O371" s="421"/>
      <c r="P371" s="421"/>
      <c r="Q371" s="502"/>
      <c r="R371" s="503"/>
    </row>
    <row r="372" spans="1:35" ht="32.25" customHeight="1">
      <c r="A372" s="335" t="s">
        <v>82</v>
      </c>
      <c r="B372" s="420" t="s">
        <v>75</v>
      </c>
      <c r="C372" s="421"/>
      <c r="D372" s="421"/>
      <c r="E372" s="421"/>
      <c r="F372" s="421"/>
      <c r="G372" s="421"/>
      <c r="H372" s="421"/>
      <c r="I372" s="421"/>
      <c r="J372" s="421"/>
      <c r="K372" s="421"/>
      <c r="L372" s="421"/>
      <c r="M372" s="421"/>
      <c r="N372" s="421"/>
      <c r="O372" s="421"/>
      <c r="P372" s="421"/>
      <c r="Q372" s="502"/>
      <c r="R372" s="503"/>
    </row>
    <row r="373" spans="1:35" ht="45.75" customHeight="1">
      <c r="A373" s="335" t="s">
        <v>83</v>
      </c>
      <c r="B373" s="420" t="s">
        <v>406</v>
      </c>
      <c r="C373" s="421"/>
      <c r="D373" s="421"/>
      <c r="E373" s="421"/>
      <c r="F373" s="421"/>
      <c r="G373" s="421"/>
      <c r="H373" s="421"/>
      <c r="I373" s="421"/>
      <c r="J373" s="421"/>
      <c r="K373" s="421"/>
      <c r="L373" s="421"/>
      <c r="M373" s="421"/>
      <c r="N373" s="421"/>
      <c r="O373" s="421"/>
      <c r="P373" s="421"/>
      <c r="Q373" s="502"/>
      <c r="R373" s="503"/>
    </row>
    <row r="374" spans="1:35" ht="30" customHeight="1">
      <c r="A374" s="335" t="s">
        <v>84</v>
      </c>
      <c r="B374" s="420" t="s">
        <v>787</v>
      </c>
      <c r="C374" s="421"/>
      <c r="D374" s="421"/>
      <c r="E374" s="421"/>
      <c r="F374" s="421"/>
      <c r="G374" s="421"/>
      <c r="H374" s="421"/>
      <c r="I374" s="421"/>
      <c r="J374" s="421"/>
      <c r="K374" s="421"/>
      <c r="L374" s="421"/>
      <c r="M374" s="421"/>
      <c r="N374" s="421"/>
      <c r="O374" s="421"/>
      <c r="P374" s="421"/>
      <c r="Q374" s="502"/>
      <c r="R374" s="503"/>
    </row>
    <row r="375" spans="1:35" ht="63" customHeight="1">
      <c r="A375" s="335" t="s">
        <v>245</v>
      </c>
      <c r="B375" s="420" t="s">
        <v>684</v>
      </c>
      <c r="C375" s="421"/>
      <c r="D375" s="421"/>
      <c r="E375" s="421"/>
      <c r="F375" s="421"/>
      <c r="G375" s="421"/>
      <c r="H375" s="421"/>
      <c r="I375" s="421"/>
      <c r="J375" s="421"/>
      <c r="K375" s="421"/>
      <c r="L375" s="421"/>
      <c r="M375" s="421"/>
      <c r="N375" s="421"/>
      <c r="O375" s="421"/>
      <c r="P375" s="421"/>
      <c r="Q375" s="502"/>
      <c r="R375" s="503"/>
    </row>
    <row r="376" spans="1:35" ht="42" customHeight="1">
      <c r="A376" s="335" t="s">
        <v>86</v>
      </c>
      <c r="B376" s="420" t="s">
        <v>176</v>
      </c>
      <c r="C376" s="421"/>
      <c r="D376" s="421"/>
      <c r="E376" s="421"/>
      <c r="F376" s="421"/>
      <c r="G376" s="421"/>
      <c r="H376" s="421"/>
      <c r="I376" s="421"/>
      <c r="J376" s="421"/>
      <c r="K376" s="421"/>
      <c r="L376" s="421"/>
      <c r="M376" s="421"/>
      <c r="N376" s="421"/>
      <c r="O376" s="421"/>
      <c r="P376" s="421"/>
      <c r="Q376" s="502"/>
      <c r="R376" s="503"/>
      <c r="S376" s="276"/>
      <c r="T376" s="277"/>
      <c r="U376" s="277"/>
      <c r="V376" s="277"/>
      <c r="W376" s="277"/>
      <c r="X376" s="277"/>
      <c r="Y376" s="277"/>
      <c r="Z376" s="277"/>
      <c r="AA376" s="277"/>
      <c r="AB376" s="277"/>
      <c r="AC376" s="277"/>
      <c r="AD376" s="277"/>
      <c r="AE376" s="277"/>
      <c r="AF376" s="277"/>
      <c r="AG376" s="277"/>
      <c r="AH376" s="278"/>
      <c r="AI376" s="278"/>
    </row>
    <row r="377" spans="1:35" ht="60.75" customHeight="1">
      <c r="A377" s="335" t="s">
        <v>87</v>
      </c>
      <c r="B377" s="420" t="s">
        <v>788</v>
      </c>
      <c r="C377" s="421"/>
      <c r="D377" s="421"/>
      <c r="E377" s="421"/>
      <c r="F377" s="421"/>
      <c r="G377" s="421"/>
      <c r="H377" s="421"/>
      <c r="I377" s="421"/>
      <c r="J377" s="421"/>
      <c r="K377" s="421"/>
      <c r="L377" s="421"/>
      <c r="M377" s="421"/>
      <c r="N377" s="421"/>
      <c r="O377" s="421"/>
      <c r="P377" s="421"/>
      <c r="Q377" s="502"/>
      <c r="R377" s="503"/>
      <c r="S377" s="276"/>
      <c r="T377" s="277"/>
      <c r="U377" s="277"/>
      <c r="V377" s="277"/>
      <c r="W377" s="277"/>
      <c r="X377" s="277"/>
      <c r="Y377" s="277"/>
      <c r="Z377" s="277"/>
      <c r="AA377" s="277"/>
      <c r="AB377" s="277"/>
      <c r="AC377" s="277"/>
      <c r="AD377" s="277"/>
      <c r="AE377" s="277"/>
      <c r="AF377" s="277"/>
      <c r="AG377" s="277"/>
      <c r="AH377" s="278"/>
      <c r="AI377" s="278"/>
    </row>
    <row r="378" spans="1:35" ht="55.5" customHeight="1">
      <c r="A378" s="335" t="s">
        <v>228</v>
      </c>
      <c r="B378" s="420" t="s">
        <v>178</v>
      </c>
      <c r="C378" s="421"/>
      <c r="D378" s="421"/>
      <c r="E378" s="421"/>
      <c r="F378" s="421"/>
      <c r="G378" s="421"/>
      <c r="H378" s="421"/>
      <c r="I378" s="421"/>
      <c r="J378" s="421"/>
      <c r="K378" s="421"/>
      <c r="L378" s="421"/>
      <c r="M378" s="421"/>
      <c r="N378" s="421"/>
      <c r="O378" s="421"/>
      <c r="P378" s="421"/>
      <c r="Q378" s="493"/>
      <c r="R378" s="494"/>
      <c r="S378" s="276"/>
      <c r="T378" s="277"/>
      <c r="U378" s="277"/>
      <c r="V378" s="277"/>
      <c r="W378" s="277"/>
      <c r="X378" s="277"/>
      <c r="Y378" s="277"/>
      <c r="Z378" s="277"/>
      <c r="AA378" s="277"/>
      <c r="AB378" s="277"/>
      <c r="AC378" s="277"/>
      <c r="AD378" s="277"/>
      <c r="AE378" s="277"/>
      <c r="AF378" s="277"/>
      <c r="AG378" s="277"/>
      <c r="AH378" s="278"/>
      <c r="AI378" s="278"/>
    </row>
    <row r="379" spans="1:35" ht="17.25" customHeight="1">
      <c r="A379" s="279"/>
      <c r="B379" s="279"/>
      <c r="C379" s="351"/>
      <c r="D379" s="351"/>
      <c r="E379" s="351"/>
      <c r="F379" s="351"/>
      <c r="G379" s="351"/>
      <c r="H379" s="351"/>
      <c r="I379" s="351"/>
      <c r="J379" s="351"/>
      <c r="K379" s="351"/>
      <c r="L379" s="351"/>
      <c r="M379" s="351"/>
      <c r="N379" s="351"/>
      <c r="O379" s="351"/>
      <c r="P379" s="351"/>
      <c r="Q379" s="281"/>
      <c r="R379" s="281"/>
      <c r="S379" s="276"/>
      <c r="T379" s="277"/>
      <c r="U379" s="277"/>
      <c r="V379" s="277"/>
      <c r="W379" s="277"/>
      <c r="X379" s="277"/>
      <c r="Y379" s="277"/>
      <c r="Z379" s="277"/>
      <c r="AA379" s="277"/>
      <c r="AB379" s="277"/>
      <c r="AC379" s="277"/>
      <c r="AD379" s="277"/>
      <c r="AE379" s="277"/>
      <c r="AF379" s="277"/>
      <c r="AG379" s="277"/>
      <c r="AH379" s="278"/>
      <c r="AI379" s="278"/>
    </row>
    <row r="380" spans="1:35" ht="14.25">
      <c r="A380" s="299" t="s">
        <v>402</v>
      </c>
      <c r="B380" s="270"/>
    </row>
    <row r="381" spans="1:35" ht="55.5" customHeight="1">
      <c r="A381" s="335" t="s">
        <v>32</v>
      </c>
      <c r="B381" s="420" t="s">
        <v>789</v>
      </c>
      <c r="C381" s="421"/>
      <c r="D381" s="421"/>
      <c r="E381" s="421"/>
      <c r="F381" s="421"/>
      <c r="G381" s="421"/>
      <c r="H381" s="421"/>
      <c r="I381" s="421"/>
      <c r="J381" s="421"/>
      <c r="K381" s="421"/>
      <c r="L381" s="421"/>
      <c r="M381" s="421"/>
      <c r="N381" s="421"/>
      <c r="O381" s="421"/>
      <c r="P381" s="421"/>
      <c r="Q381" s="502"/>
      <c r="R381" s="503"/>
    </row>
    <row r="382" spans="1:35" ht="60.75" customHeight="1">
      <c r="A382" s="335" t="s">
        <v>33</v>
      </c>
      <c r="B382" s="420" t="s">
        <v>790</v>
      </c>
      <c r="C382" s="421"/>
      <c r="D382" s="421"/>
      <c r="E382" s="421"/>
      <c r="F382" s="421"/>
      <c r="G382" s="421"/>
      <c r="H382" s="421"/>
      <c r="I382" s="421"/>
      <c r="J382" s="421"/>
      <c r="K382" s="421"/>
      <c r="L382" s="421"/>
      <c r="M382" s="421"/>
      <c r="N382" s="421"/>
      <c r="O382" s="421"/>
      <c r="P382" s="421"/>
      <c r="Q382" s="502"/>
      <c r="R382" s="503"/>
    </row>
    <row r="383" spans="1:35" ht="45" customHeight="1">
      <c r="A383" s="335" t="s">
        <v>79</v>
      </c>
      <c r="B383" s="420" t="s">
        <v>143</v>
      </c>
      <c r="C383" s="421"/>
      <c r="D383" s="421"/>
      <c r="E383" s="421"/>
      <c r="F383" s="421"/>
      <c r="G383" s="421"/>
      <c r="H383" s="421"/>
      <c r="I383" s="421"/>
      <c r="J383" s="421"/>
      <c r="K383" s="421"/>
      <c r="L383" s="421"/>
      <c r="M383" s="421"/>
      <c r="N383" s="421"/>
      <c r="O383" s="421"/>
      <c r="P383" s="421"/>
      <c r="Q383" s="502"/>
      <c r="R383" s="503"/>
    </row>
    <row r="384" spans="1:35" ht="45" customHeight="1">
      <c r="A384" s="335" t="s">
        <v>80</v>
      </c>
      <c r="B384" s="420" t="s">
        <v>405</v>
      </c>
      <c r="C384" s="421"/>
      <c r="D384" s="421"/>
      <c r="E384" s="421"/>
      <c r="F384" s="421"/>
      <c r="G384" s="421"/>
      <c r="H384" s="421"/>
      <c r="I384" s="421"/>
      <c r="J384" s="421"/>
      <c r="K384" s="421"/>
      <c r="L384" s="421"/>
      <c r="M384" s="421"/>
      <c r="N384" s="421"/>
      <c r="O384" s="421"/>
      <c r="P384" s="421"/>
      <c r="Q384" s="502"/>
      <c r="R384" s="503"/>
    </row>
    <row r="385" spans="1:35" ht="45" customHeight="1">
      <c r="A385" s="335" t="s">
        <v>81</v>
      </c>
      <c r="B385" s="420" t="s">
        <v>791</v>
      </c>
      <c r="C385" s="421"/>
      <c r="D385" s="421"/>
      <c r="E385" s="421"/>
      <c r="F385" s="421"/>
      <c r="G385" s="421"/>
      <c r="H385" s="421"/>
      <c r="I385" s="421"/>
      <c r="J385" s="421"/>
      <c r="K385" s="421"/>
      <c r="L385" s="421"/>
      <c r="M385" s="421"/>
      <c r="N385" s="421"/>
      <c r="O385" s="421"/>
      <c r="P385" s="421"/>
      <c r="Q385" s="502"/>
      <c r="R385" s="503"/>
    </row>
    <row r="386" spans="1:35" ht="36" customHeight="1">
      <c r="A386" s="335" t="s">
        <v>82</v>
      </c>
      <c r="B386" s="420" t="s">
        <v>75</v>
      </c>
      <c r="C386" s="421"/>
      <c r="D386" s="421"/>
      <c r="E386" s="421"/>
      <c r="F386" s="421"/>
      <c r="G386" s="421"/>
      <c r="H386" s="421"/>
      <c r="I386" s="421"/>
      <c r="J386" s="421"/>
      <c r="K386" s="421"/>
      <c r="L386" s="421"/>
      <c r="M386" s="421"/>
      <c r="N386" s="421"/>
      <c r="O386" s="421"/>
      <c r="P386" s="421"/>
      <c r="Q386" s="502"/>
      <c r="R386" s="503"/>
    </row>
    <row r="387" spans="1:35" ht="45.75" customHeight="1">
      <c r="A387" s="335" t="s">
        <v>83</v>
      </c>
      <c r="B387" s="420" t="s">
        <v>406</v>
      </c>
      <c r="C387" s="421"/>
      <c r="D387" s="421"/>
      <c r="E387" s="421"/>
      <c r="F387" s="421"/>
      <c r="G387" s="421"/>
      <c r="H387" s="421"/>
      <c r="I387" s="421"/>
      <c r="J387" s="421"/>
      <c r="K387" s="421"/>
      <c r="L387" s="421"/>
      <c r="M387" s="421"/>
      <c r="N387" s="421"/>
      <c r="O387" s="421"/>
      <c r="P387" s="421"/>
      <c r="Q387" s="502"/>
      <c r="R387" s="503"/>
    </row>
    <row r="388" spans="1:35" ht="30" customHeight="1">
      <c r="A388" s="335" t="s">
        <v>84</v>
      </c>
      <c r="B388" s="420" t="s">
        <v>792</v>
      </c>
      <c r="C388" s="421"/>
      <c r="D388" s="421"/>
      <c r="E388" s="421"/>
      <c r="F388" s="421"/>
      <c r="G388" s="421"/>
      <c r="H388" s="421"/>
      <c r="I388" s="421"/>
      <c r="J388" s="421"/>
      <c r="K388" s="421"/>
      <c r="L388" s="421"/>
      <c r="M388" s="421"/>
      <c r="N388" s="421"/>
      <c r="O388" s="421"/>
      <c r="P388" s="421"/>
      <c r="Q388" s="502"/>
      <c r="R388" s="503"/>
    </row>
    <row r="389" spans="1:35" ht="62.25" customHeight="1">
      <c r="A389" s="335" t="s">
        <v>245</v>
      </c>
      <c r="B389" s="420" t="s">
        <v>685</v>
      </c>
      <c r="C389" s="421"/>
      <c r="D389" s="421"/>
      <c r="E389" s="421"/>
      <c r="F389" s="421"/>
      <c r="G389" s="421"/>
      <c r="H389" s="421"/>
      <c r="I389" s="421"/>
      <c r="J389" s="421"/>
      <c r="K389" s="421"/>
      <c r="L389" s="421"/>
      <c r="M389" s="421"/>
      <c r="N389" s="421"/>
      <c r="O389" s="421"/>
      <c r="P389" s="421"/>
      <c r="Q389" s="502"/>
      <c r="R389" s="503"/>
    </row>
    <row r="390" spans="1:35" ht="50.25" customHeight="1">
      <c r="A390" s="335" t="s">
        <v>86</v>
      </c>
      <c r="B390" s="420" t="s">
        <v>176</v>
      </c>
      <c r="C390" s="421"/>
      <c r="D390" s="421"/>
      <c r="E390" s="421"/>
      <c r="F390" s="421"/>
      <c r="G390" s="421"/>
      <c r="H390" s="421"/>
      <c r="I390" s="421"/>
      <c r="J390" s="421"/>
      <c r="K390" s="421"/>
      <c r="L390" s="421"/>
      <c r="M390" s="421"/>
      <c r="N390" s="421"/>
      <c r="O390" s="421"/>
      <c r="P390" s="421"/>
      <c r="Q390" s="502"/>
      <c r="R390" s="503"/>
    </row>
    <row r="391" spans="1:35" ht="61.5" customHeight="1">
      <c r="A391" s="335" t="s">
        <v>87</v>
      </c>
      <c r="B391" s="420" t="s">
        <v>788</v>
      </c>
      <c r="C391" s="421"/>
      <c r="D391" s="421"/>
      <c r="E391" s="421"/>
      <c r="F391" s="421"/>
      <c r="G391" s="421"/>
      <c r="H391" s="421"/>
      <c r="I391" s="421"/>
      <c r="J391" s="421"/>
      <c r="K391" s="421"/>
      <c r="L391" s="421"/>
      <c r="M391" s="421"/>
      <c r="N391" s="421"/>
      <c r="O391" s="421"/>
      <c r="P391" s="421"/>
      <c r="Q391" s="502"/>
      <c r="R391" s="503"/>
    </row>
    <row r="392" spans="1:35" ht="55.5" customHeight="1">
      <c r="A392" s="335" t="s">
        <v>228</v>
      </c>
      <c r="B392" s="420" t="s">
        <v>179</v>
      </c>
      <c r="C392" s="421"/>
      <c r="D392" s="421"/>
      <c r="E392" s="421"/>
      <c r="F392" s="421"/>
      <c r="G392" s="421"/>
      <c r="H392" s="421"/>
      <c r="I392" s="421"/>
      <c r="J392" s="421"/>
      <c r="K392" s="421"/>
      <c r="L392" s="421"/>
      <c r="M392" s="421"/>
      <c r="N392" s="421"/>
      <c r="O392" s="421"/>
      <c r="P392" s="421"/>
      <c r="Q392" s="493"/>
      <c r="R392" s="494"/>
    </row>
    <row r="393" spans="1:35" ht="17.25" customHeight="1">
      <c r="A393" s="279"/>
      <c r="B393" s="279"/>
      <c r="C393" s="351"/>
      <c r="D393" s="351"/>
      <c r="E393" s="351"/>
      <c r="F393" s="351"/>
      <c r="G393" s="351"/>
      <c r="H393" s="351"/>
      <c r="I393" s="351"/>
      <c r="J393" s="351"/>
      <c r="K393" s="351"/>
      <c r="L393" s="351"/>
      <c r="M393" s="351"/>
      <c r="N393" s="351"/>
      <c r="O393" s="351"/>
      <c r="P393" s="351"/>
      <c r="Q393" s="281"/>
      <c r="R393" s="281"/>
      <c r="S393" s="276"/>
      <c r="T393" s="277"/>
      <c r="U393" s="277"/>
      <c r="V393" s="277"/>
      <c r="W393" s="277"/>
      <c r="X393" s="277"/>
      <c r="Y393" s="277"/>
      <c r="Z393" s="277"/>
      <c r="AA393" s="277"/>
      <c r="AB393" s="277"/>
      <c r="AC393" s="277"/>
      <c r="AD393" s="277"/>
      <c r="AE393" s="277"/>
      <c r="AF393" s="277"/>
      <c r="AG393" s="277"/>
      <c r="AH393" s="278"/>
      <c r="AI393" s="278"/>
    </row>
    <row r="394" spans="1:35" ht="14.25">
      <c r="A394" s="299" t="s">
        <v>403</v>
      </c>
      <c r="B394" s="270"/>
    </row>
    <row r="395" spans="1:35" ht="54" customHeight="1">
      <c r="A395" s="335" t="s">
        <v>32</v>
      </c>
      <c r="B395" s="420" t="s">
        <v>789</v>
      </c>
      <c r="C395" s="421"/>
      <c r="D395" s="421"/>
      <c r="E395" s="421"/>
      <c r="F395" s="421"/>
      <c r="G395" s="421"/>
      <c r="H395" s="421"/>
      <c r="I395" s="421"/>
      <c r="J395" s="421"/>
      <c r="K395" s="421"/>
      <c r="L395" s="421"/>
      <c r="M395" s="421"/>
      <c r="N395" s="421"/>
      <c r="O395" s="421"/>
      <c r="P395" s="421"/>
      <c r="Q395" s="502"/>
      <c r="R395" s="503"/>
    </row>
    <row r="396" spans="1:35" ht="57" customHeight="1">
      <c r="A396" s="335" t="s">
        <v>21</v>
      </c>
      <c r="B396" s="420" t="s">
        <v>793</v>
      </c>
      <c r="C396" s="421"/>
      <c r="D396" s="421"/>
      <c r="E396" s="421"/>
      <c r="F396" s="421"/>
      <c r="G396" s="421"/>
      <c r="H396" s="421"/>
      <c r="I396" s="421"/>
      <c r="J396" s="421"/>
      <c r="K396" s="421"/>
      <c r="L396" s="421"/>
      <c r="M396" s="421"/>
      <c r="N396" s="421"/>
      <c r="O396" s="421"/>
      <c r="P396" s="421"/>
      <c r="Q396" s="502"/>
      <c r="R396" s="503"/>
    </row>
    <row r="397" spans="1:35" ht="30" customHeight="1">
      <c r="A397" s="335" t="s">
        <v>34</v>
      </c>
      <c r="B397" s="420" t="s">
        <v>180</v>
      </c>
      <c r="C397" s="421"/>
      <c r="D397" s="421"/>
      <c r="E397" s="421"/>
      <c r="F397" s="421"/>
      <c r="G397" s="421"/>
      <c r="H397" s="421"/>
      <c r="I397" s="421"/>
      <c r="J397" s="421"/>
      <c r="K397" s="421"/>
      <c r="L397" s="421"/>
      <c r="M397" s="421"/>
      <c r="N397" s="421"/>
      <c r="O397" s="421"/>
      <c r="P397" s="421"/>
      <c r="Q397" s="502"/>
      <c r="R397" s="503"/>
    </row>
    <row r="398" spans="1:35" ht="36.75" customHeight="1">
      <c r="A398" s="335" t="s">
        <v>80</v>
      </c>
      <c r="B398" s="420" t="s">
        <v>143</v>
      </c>
      <c r="C398" s="421"/>
      <c r="D398" s="421"/>
      <c r="E398" s="421"/>
      <c r="F398" s="421"/>
      <c r="G398" s="421"/>
      <c r="H398" s="421"/>
      <c r="I398" s="421"/>
      <c r="J398" s="421"/>
      <c r="K398" s="421"/>
      <c r="L398" s="421"/>
      <c r="M398" s="421"/>
      <c r="N398" s="421"/>
      <c r="O398" s="421"/>
      <c r="P398" s="421"/>
      <c r="Q398" s="502"/>
      <c r="R398" s="503"/>
    </row>
    <row r="399" spans="1:35" ht="39" customHeight="1">
      <c r="A399" s="335" t="s">
        <v>81</v>
      </c>
      <c r="B399" s="420" t="s">
        <v>405</v>
      </c>
      <c r="C399" s="421"/>
      <c r="D399" s="421"/>
      <c r="E399" s="421"/>
      <c r="F399" s="421"/>
      <c r="G399" s="421"/>
      <c r="H399" s="421"/>
      <c r="I399" s="421"/>
      <c r="J399" s="421"/>
      <c r="K399" s="421"/>
      <c r="L399" s="421"/>
      <c r="M399" s="421"/>
      <c r="N399" s="421"/>
      <c r="O399" s="421"/>
      <c r="P399" s="421"/>
      <c r="Q399" s="502"/>
      <c r="R399" s="503"/>
    </row>
    <row r="400" spans="1:35" ht="57" customHeight="1">
      <c r="A400" s="335" t="s">
        <v>82</v>
      </c>
      <c r="B400" s="420" t="s">
        <v>517</v>
      </c>
      <c r="C400" s="421"/>
      <c r="D400" s="421"/>
      <c r="E400" s="421"/>
      <c r="F400" s="421"/>
      <c r="G400" s="421"/>
      <c r="H400" s="421"/>
      <c r="I400" s="421"/>
      <c r="J400" s="421"/>
      <c r="K400" s="421"/>
      <c r="L400" s="421"/>
      <c r="M400" s="421"/>
      <c r="N400" s="421"/>
      <c r="O400" s="421"/>
      <c r="P400" s="421"/>
      <c r="Q400" s="502"/>
      <c r="R400" s="503"/>
    </row>
    <row r="401" spans="1:18" ht="38.25" customHeight="1">
      <c r="A401" s="335" t="s">
        <v>83</v>
      </c>
      <c r="B401" s="420" t="s">
        <v>75</v>
      </c>
      <c r="C401" s="421"/>
      <c r="D401" s="421"/>
      <c r="E401" s="421"/>
      <c r="F401" s="421"/>
      <c r="G401" s="421"/>
      <c r="H401" s="421"/>
      <c r="I401" s="421"/>
      <c r="J401" s="421"/>
      <c r="K401" s="421"/>
      <c r="L401" s="421"/>
      <c r="M401" s="421"/>
      <c r="N401" s="421"/>
      <c r="O401" s="421"/>
      <c r="P401" s="421"/>
      <c r="Q401" s="502"/>
      <c r="R401" s="503"/>
    </row>
    <row r="402" spans="1:18" ht="44.25" customHeight="1">
      <c r="A402" s="335" t="s">
        <v>84</v>
      </c>
      <c r="B402" s="420" t="s">
        <v>406</v>
      </c>
      <c r="C402" s="421"/>
      <c r="D402" s="421"/>
      <c r="E402" s="421"/>
      <c r="F402" s="421"/>
      <c r="G402" s="421"/>
      <c r="H402" s="421"/>
      <c r="I402" s="421"/>
      <c r="J402" s="421"/>
      <c r="K402" s="421"/>
      <c r="L402" s="421"/>
      <c r="M402" s="421"/>
      <c r="N402" s="421"/>
      <c r="O402" s="421"/>
      <c r="P402" s="421"/>
      <c r="Q402" s="502"/>
      <c r="R402" s="503"/>
    </row>
    <row r="403" spans="1:18" ht="30" customHeight="1">
      <c r="A403" s="335" t="s">
        <v>85</v>
      </c>
      <c r="B403" s="420" t="s">
        <v>792</v>
      </c>
      <c r="C403" s="421"/>
      <c r="D403" s="421"/>
      <c r="E403" s="421"/>
      <c r="F403" s="421"/>
      <c r="G403" s="421"/>
      <c r="H403" s="421"/>
      <c r="I403" s="421"/>
      <c r="J403" s="421"/>
      <c r="K403" s="421"/>
      <c r="L403" s="421"/>
      <c r="M403" s="421"/>
      <c r="N403" s="421"/>
      <c r="O403" s="421"/>
      <c r="P403" s="421"/>
      <c r="Q403" s="502"/>
      <c r="R403" s="503"/>
    </row>
    <row r="404" spans="1:18" ht="62.25" customHeight="1">
      <c r="A404" s="335" t="s">
        <v>86</v>
      </c>
      <c r="B404" s="420" t="s">
        <v>686</v>
      </c>
      <c r="C404" s="421"/>
      <c r="D404" s="421"/>
      <c r="E404" s="421"/>
      <c r="F404" s="421"/>
      <c r="G404" s="421"/>
      <c r="H404" s="421"/>
      <c r="I404" s="421"/>
      <c r="J404" s="421"/>
      <c r="K404" s="421"/>
      <c r="L404" s="421"/>
      <c r="M404" s="421"/>
      <c r="N404" s="421"/>
      <c r="O404" s="421"/>
      <c r="P404" s="421"/>
      <c r="Q404" s="502"/>
      <c r="R404" s="503"/>
    </row>
    <row r="405" spans="1:18" ht="41.25" customHeight="1">
      <c r="A405" s="335" t="s">
        <v>87</v>
      </c>
      <c r="B405" s="420" t="s">
        <v>176</v>
      </c>
      <c r="C405" s="421"/>
      <c r="D405" s="421"/>
      <c r="E405" s="421"/>
      <c r="F405" s="421"/>
      <c r="G405" s="421"/>
      <c r="H405" s="421"/>
      <c r="I405" s="421"/>
      <c r="J405" s="421"/>
      <c r="K405" s="421"/>
      <c r="L405" s="421"/>
      <c r="M405" s="421"/>
      <c r="N405" s="421"/>
      <c r="O405" s="421"/>
      <c r="P405" s="421"/>
      <c r="Q405" s="502"/>
      <c r="R405" s="503"/>
    </row>
    <row r="406" spans="1:18" ht="75.75" customHeight="1">
      <c r="A406" s="335" t="s">
        <v>88</v>
      </c>
      <c r="B406" s="420" t="s">
        <v>794</v>
      </c>
      <c r="C406" s="421"/>
      <c r="D406" s="421"/>
      <c r="E406" s="421"/>
      <c r="F406" s="421"/>
      <c r="G406" s="421"/>
      <c r="H406" s="421"/>
      <c r="I406" s="421"/>
      <c r="J406" s="421"/>
      <c r="K406" s="421"/>
      <c r="L406" s="421"/>
      <c r="M406" s="421"/>
      <c r="N406" s="421"/>
      <c r="O406" s="421"/>
      <c r="P406" s="421"/>
      <c r="Q406" s="502"/>
      <c r="R406" s="503"/>
    </row>
    <row r="407" spans="1:18" ht="57.75" customHeight="1">
      <c r="A407" s="335" t="s">
        <v>229</v>
      </c>
      <c r="B407" s="420" t="s">
        <v>179</v>
      </c>
      <c r="C407" s="421"/>
      <c r="D407" s="421"/>
      <c r="E407" s="421"/>
      <c r="F407" s="421"/>
      <c r="G407" s="421"/>
      <c r="H407" s="421"/>
      <c r="I407" s="421"/>
      <c r="J407" s="421"/>
      <c r="K407" s="421"/>
      <c r="L407" s="421"/>
      <c r="M407" s="421"/>
      <c r="N407" s="421"/>
      <c r="O407" s="421"/>
      <c r="P407" s="421"/>
      <c r="Q407" s="493"/>
      <c r="R407" s="494"/>
    </row>
    <row r="409" spans="1:18" ht="21.6" customHeight="1">
      <c r="A409" s="299" t="s">
        <v>404</v>
      </c>
      <c r="B409" s="270"/>
    </row>
    <row r="410" spans="1:18" ht="60" customHeight="1">
      <c r="A410" s="343" t="s">
        <v>42</v>
      </c>
      <c r="B410" s="420" t="s">
        <v>409</v>
      </c>
      <c r="C410" s="421"/>
      <c r="D410" s="421"/>
      <c r="E410" s="421"/>
      <c r="F410" s="421"/>
      <c r="G410" s="421"/>
      <c r="H410" s="421"/>
      <c r="I410" s="421"/>
      <c r="J410" s="421"/>
      <c r="K410" s="421"/>
      <c r="L410" s="421"/>
      <c r="M410" s="421"/>
      <c r="N410" s="421"/>
      <c r="O410" s="421"/>
      <c r="P410" s="421"/>
      <c r="Q410" s="502"/>
      <c r="R410" s="503"/>
    </row>
    <row r="411" spans="1:18" ht="88.5" customHeight="1">
      <c r="A411" s="335" t="s">
        <v>43</v>
      </c>
      <c r="B411" s="420" t="s">
        <v>687</v>
      </c>
      <c r="C411" s="421"/>
      <c r="D411" s="421"/>
      <c r="E411" s="421"/>
      <c r="F411" s="421"/>
      <c r="G411" s="421"/>
      <c r="H411" s="421"/>
      <c r="I411" s="421"/>
      <c r="J411" s="421"/>
      <c r="K411" s="421"/>
      <c r="L411" s="421"/>
      <c r="M411" s="421"/>
      <c r="N411" s="421"/>
      <c r="O411" s="421"/>
      <c r="P411" s="421"/>
      <c r="Q411" s="502"/>
      <c r="R411" s="503"/>
    </row>
    <row r="412" spans="1:18" ht="30" customHeight="1">
      <c r="A412" s="349" t="s">
        <v>100</v>
      </c>
      <c r="B412" s="420" t="s">
        <v>112</v>
      </c>
      <c r="C412" s="421"/>
      <c r="D412" s="421"/>
      <c r="E412" s="421"/>
      <c r="F412" s="421"/>
      <c r="G412" s="421"/>
      <c r="H412" s="421"/>
      <c r="I412" s="421"/>
      <c r="J412" s="421"/>
      <c r="K412" s="421"/>
      <c r="L412" s="421"/>
      <c r="M412" s="421"/>
      <c r="N412" s="421"/>
      <c r="O412" s="421"/>
      <c r="P412" s="421"/>
      <c r="Q412" s="502"/>
      <c r="R412" s="503"/>
    </row>
    <row r="413" spans="1:18" ht="12.75" customHeight="1">
      <c r="A413" s="279"/>
      <c r="B413" s="279"/>
      <c r="D413" s="336"/>
      <c r="E413" s="280"/>
      <c r="F413" s="280"/>
      <c r="G413" s="280"/>
      <c r="H413" s="280"/>
      <c r="I413" s="280"/>
      <c r="J413" s="280"/>
      <c r="K413" s="280"/>
      <c r="L413" s="280"/>
      <c r="M413" s="280"/>
      <c r="N413" s="280"/>
      <c r="O413" s="280"/>
      <c r="P413" s="280"/>
      <c r="Q413" s="281"/>
      <c r="R413" s="281"/>
    </row>
    <row r="414" spans="1:18" ht="14.25">
      <c r="A414" s="299" t="s">
        <v>181</v>
      </c>
      <c r="B414" s="270"/>
    </row>
    <row r="415" spans="1:18" ht="104.45" customHeight="1">
      <c r="A415" s="335" t="s">
        <v>77</v>
      </c>
      <c r="B415" s="420" t="s">
        <v>688</v>
      </c>
      <c r="C415" s="421"/>
      <c r="D415" s="421"/>
      <c r="E415" s="421"/>
      <c r="F415" s="421"/>
      <c r="G415" s="421"/>
      <c r="H415" s="421"/>
      <c r="I415" s="421"/>
      <c r="J415" s="421"/>
      <c r="K415" s="421"/>
      <c r="L415" s="421"/>
      <c r="M415" s="421"/>
      <c r="N415" s="421"/>
      <c r="O415" s="421"/>
      <c r="P415" s="421"/>
      <c r="Q415" s="502"/>
      <c r="R415" s="503"/>
    </row>
    <row r="416" spans="1:18" ht="30" customHeight="1">
      <c r="A416" s="335" t="s">
        <v>78</v>
      </c>
      <c r="B416" s="420" t="s">
        <v>76</v>
      </c>
      <c r="C416" s="421"/>
      <c r="D416" s="421"/>
      <c r="E416" s="421"/>
      <c r="F416" s="421"/>
      <c r="G416" s="421"/>
      <c r="H416" s="421"/>
      <c r="I416" s="421"/>
      <c r="J416" s="421"/>
      <c r="K416" s="421"/>
      <c r="L416" s="421"/>
      <c r="M416" s="421"/>
      <c r="N416" s="421"/>
      <c r="O416" s="421"/>
      <c r="P416" s="421"/>
      <c r="Q416" s="502"/>
      <c r="R416" s="503"/>
    </row>
    <row r="417" spans="1:18" ht="60" customHeight="1">
      <c r="A417" s="335" t="s">
        <v>183</v>
      </c>
      <c r="B417" s="420" t="s">
        <v>689</v>
      </c>
      <c r="C417" s="421"/>
      <c r="D417" s="421"/>
      <c r="E417" s="421"/>
      <c r="F417" s="421"/>
      <c r="G417" s="421"/>
      <c r="H417" s="421"/>
      <c r="I417" s="421"/>
      <c r="J417" s="421"/>
      <c r="K417" s="421"/>
      <c r="L417" s="421"/>
      <c r="M417" s="421"/>
      <c r="N417" s="421"/>
      <c r="O417" s="421"/>
      <c r="P417" s="421"/>
      <c r="Q417" s="502"/>
      <c r="R417" s="503"/>
    </row>
    <row r="419" spans="1:18" ht="14.25">
      <c r="A419" s="299" t="s">
        <v>182</v>
      </c>
      <c r="B419" s="270"/>
    </row>
    <row r="420" spans="1:18" ht="101.25" customHeight="1">
      <c r="A420" s="335" t="s">
        <v>77</v>
      </c>
      <c r="B420" s="420" t="s">
        <v>690</v>
      </c>
      <c r="C420" s="421"/>
      <c r="D420" s="421"/>
      <c r="E420" s="421"/>
      <c r="F420" s="421"/>
      <c r="G420" s="421"/>
      <c r="H420" s="421"/>
      <c r="I420" s="421"/>
      <c r="J420" s="421"/>
      <c r="K420" s="421"/>
      <c r="L420" s="421"/>
      <c r="M420" s="421"/>
      <c r="N420" s="421"/>
      <c r="O420" s="421"/>
      <c r="P420" s="421"/>
      <c r="Q420" s="502"/>
      <c r="R420" s="503"/>
    </row>
    <row r="421" spans="1:18" ht="30" customHeight="1">
      <c r="A421" s="335" t="s">
        <v>78</v>
      </c>
      <c r="B421" s="420" t="s">
        <v>76</v>
      </c>
      <c r="C421" s="421"/>
      <c r="D421" s="421"/>
      <c r="E421" s="421"/>
      <c r="F421" s="421"/>
      <c r="G421" s="421"/>
      <c r="H421" s="421"/>
      <c r="I421" s="421"/>
      <c r="J421" s="421"/>
      <c r="K421" s="421"/>
      <c r="L421" s="421"/>
      <c r="M421" s="421"/>
      <c r="N421" s="421"/>
      <c r="O421" s="421"/>
      <c r="P421" s="421"/>
      <c r="Q421" s="502"/>
      <c r="R421" s="503"/>
    </row>
    <row r="422" spans="1:18" ht="60" customHeight="1">
      <c r="A422" s="335" t="s">
        <v>183</v>
      </c>
      <c r="B422" s="420" t="s">
        <v>152</v>
      </c>
      <c r="C422" s="421"/>
      <c r="D422" s="421"/>
      <c r="E422" s="421"/>
      <c r="F422" s="421"/>
      <c r="G422" s="421"/>
      <c r="H422" s="421"/>
      <c r="I422" s="421"/>
      <c r="J422" s="421"/>
      <c r="K422" s="421"/>
      <c r="L422" s="421"/>
      <c r="M422" s="421"/>
      <c r="N422" s="421"/>
      <c r="O422" s="421"/>
      <c r="P422" s="421"/>
      <c r="Q422" s="502"/>
      <c r="R422" s="503"/>
    </row>
    <row r="424" spans="1:18" ht="14.25">
      <c r="A424" s="299" t="s">
        <v>555</v>
      </c>
      <c r="B424" s="270"/>
    </row>
    <row r="425" spans="1:18" ht="14.25">
      <c r="A425" s="300" t="s">
        <v>556</v>
      </c>
      <c r="B425" s="301"/>
      <c r="C425" s="302"/>
      <c r="D425" s="302"/>
      <c r="E425" s="302"/>
      <c r="F425" s="302"/>
      <c r="G425" s="302"/>
      <c r="H425" s="302"/>
      <c r="I425" s="302"/>
      <c r="J425" s="302"/>
      <c r="K425" s="302"/>
      <c r="L425" s="302"/>
      <c r="M425" s="302"/>
      <c r="N425" s="302"/>
      <c r="O425" s="302"/>
      <c r="P425" s="302"/>
      <c r="Q425" s="302"/>
      <c r="R425" s="303"/>
    </row>
    <row r="426" spans="1:18" ht="94.9" customHeight="1">
      <c r="A426" s="335" t="s">
        <v>77</v>
      </c>
      <c r="B426" s="420" t="s">
        <v>691</v>
      </c>
      <c r="C426" s="421"/>
      <c r="D426" s="421"/>
      <c r="E426" s="421"/>
      <c r="F426" s="421"/>
      <c r="G426" s="421"/>
      <c r="H426" s="421"/>
      <c r="I426" s="421"/>
      <c r="J426" s="421"/>
      <c r="K426" s="421"/>
      <c r="L426" s="421"/>
      <c r="M426" s="421"/>
      <c r="N426" s="421"/>
      <c r="O426" s="421"/>
      <c r="P426" s="421"/>
      <c r="Q426" s="502"/>
      <c r="R426" s="503"/>
    </row>
    <row r="427" spans="1:18" ht="49.5" customHeight="1">
      <c r="A427" s="335" t="s">
        <v>78</v>
      </c>
      <c r="B427" s="420" t="s">
        <v>557</v>
      </c>
      <c r="C427" s="421"/>
      <c r="D427" s="421"/>
      <c r="E427" s="421"/>
      <c r="F427" s="421"/>
      <c r="G427" s="421"/>
      <c r="H427" s="421"/>
      <c r="I427" s="421"/>
      <c r="J427" s="421"/>
      <c r="K427" s="421"/>
      <c r="L427" s="421"/>
      <c r="M427" s="421"/>
      <c r="N427" s="421"/>
      <c r="O427" s="421"/>
      <c r="P427" s="421"/>
      <c r="Q427" s="502"/>
      <c r="R427" s="503"/>
    </row>
    <row r="428" spans="1:18" ht="39.75" customHeight="1">
      <c r="A428" s="335" t="s">
        <v>100</v>
      </c>
      <c r="B428" s="420" t="s">
        <v>558</v>
      </c>
      <c r="C428" s="421"/>
      <c r="D428" s="421"/>
      <c r="E428" s="421"/>
      <c r="F428" s="421"/>
      <c r="G428" s="421"/>
      <c r="H428" s="421"/>
      <c r="I428" s="421"/>
      <c r="J428" s="421"/>
      <c r="K428" s="421"/>
      <c r="L428" s="421"/>
      <c r="M428" s="421"/>
      <c r="N428" s="421"/>
      <c r="O428" s="421"/>
      <c r="P428" s="421"/>
      <c r="Q428" s="502"/>
      <c r="R428" s="503"/>
    </row>
    <row r="429" spans="1:18" ht="39.75" customHeight="1">
      <c r="A429" s="335" t="s">
        <v>114</v>
      </c>
      <c r="B429" s="420" t="s">
        <v>559</v>
      </c>
      <c r="C429" s="421"/>
      <c r="D429" s="421"/>
      <c r="E429" s="421"/>
      <c r="F429" s="421"/>
      <c r="G429" s="421"/>
      <c r="H429" s="421"/>
      <c r="I429" s="421"/>
      <c r="J429" s="421"/>
      <c r="K429" s="421"/>
      <c r="L429" s="421"/>
      <c r="M429" s="421"/>
      <c r="N429" s="421"/>
      <c r="O429" s="421"/>
      <c r="P429" s="421"/>
      <c r="Q429" s="502"/>
      <c r="R429" s="503"/>
    </row>
    <row r="430" spans="1:18" ht="39.75" customHeight="1">
      <c r="A430" s="335" t="s">
        <v>115</v>
      </c>
      <c r="B430" s="420" t="s">
        <v>560</v>
      </c>
      <c r="C430" s="421"/>
      <c r="D430" s="421"/>
      <c r="E430" s="421"/>
      <c r="F430" s="421"/>
      <c r="G430" s="421"/>
      <c r="H430" s="421"/>
      <c r="I430" s="421"/>
      <c r="J430" s="421"/>
      <c r="K430" s="421"/>
      <c r="L430" s="421"/>
      <c r="M430" s="421"/>
      <c r="N430" s="421"/>
      <c r="O430" s="421"/>
      <c r="P430" s="421"/>
      <c r="Q430" s="502"/>
      <c r="R430" s="503"/>
    </row>
    <row r="431" spans="1:18" ht="30" customHeight="1">
      <c r="A431" s="335" t="s">
        <v>116</v>
      </c>
      <c r="B431" s="420" t="s">
        <v>561</v>
      </c>
      <c r="C431" s="421"/>
      <c r="D431" s="421"/>
      <c r="E431" s="421"/>
      <c r="F431" s="421"/>
      <c r="G431" s="421"/>
      <c r="H431" s="421"/>
      <c r="I431" s="421"/>
      <c r="J431" s="421"/>
      <c r="K431" s="421"/>
      <c r="L431" s="421"/>
      <c r="M431" s="421"/>
      <c r="N431" s="421"/>
      <c r="O431" s="421"/>
      <c r="P431" s="421"/>
      <c r="Q431" s="502"/>
      <c r="R431" s="503"/>
    </row>
    <row r="432" spans="1:18" ht="163.5" customHeight="1">
      <c r="A432" s="343" t="s">
        <v>83</v>
      </c>
      <c r="B432" s="439" t="s">
        <v>692</v>
      </c>
      <c r="C432" s="440"/>
      <c r="D432" s="440"/>
      <c r="E432" s="440"/>
      <c r="F432" s="440"/>
      <c r="G432" s="440"/>
      <c r="H432" s="440"/>
      <c r="I432" s="440"/>
      <c r="J432" s="440"/>
      <c r="K432" s="440"/>
      <c r="L432" s="440"/>
      <c r="M432" s="440"/>
      <c r="N432" s="440"/>
      <c r="O432" s="440"/>
      <c r="P432" s="440"/>
      <c r="Q432" s="490"/>
      <c r="R432" s="491"/>
    </row>
    <row r="433" spans="1:18" ht="14.25">
      <c r="A433" s="487" t="s">
        <v>562</v>
      </c>
      <c r="B433" s="488"/>
      <c r="C433" s="488"/>
      <c r="D433" s="488"/>
      <c r="E433" s="488"/>
      <c r="F433" s="488"/>
      <c r="G433" s="488"/>
      <c r="H433" s="488"/>
      <c r="I433" s="488"/>
      <c r="J433" s="488"/>
      <c r="K433" s="488"/>
      <c r="L433" s="488"/>
      <c r="M433" s="488"/>
      <c r="N433" s="488"/>
      <c r="O433" s="488"/>
      <c r="P433" s="488"/>
      <c r="Q433" s="488"/>
      <c r="R433" s="489"/>
    </row>
    <row r="434" spans="1:18" ht="42" customHeight="1">
      <c r="A434" s="348" t="s">
        <v>572</v>
      </c>
      <c r="B434" s="445" t="s">
        <v>563</v>
      </c>
      <c r="C434" s="446"/>
      <c r="D434" s="446"/>
      <c r="E434" s="446"/>
      <c r="F434" s="446"/>
      <c r="G434" s="446"/>
      <c r="H434" s="446"/>
      <c r="I434" s="446"/>
      <c r="J434" s="446"/>
      <c r="K434" s="446"/>
      <c r="L434" s="446"/>
      <c r="M434" s="446"/>
      <c r="N434" s="446"/>
      <c r="O434" s="446"/>
      <c r="P434" s="446"/>
      <c r="Q434" s="502"/>
      <c r="R434" s="503"/>
    </row>
    <row r="435" spans="1:18" ht="14.25">
      <c r="A435" s="487" t="s">
        <v>564</v>
      </c>
      <c r="B435" s="488"/>
      <c r="C435" s="488"/>
      <c r="D435" s="488"/>
      <c r="E435" s="488"/>
      <c r="F435" s="488"/>
      <c r="G435" s="488"/>
      <c r="H435" s="488"/>
      <c r="I435" s="488"/>
      <c r="J435" s="488"/>
      <c r="K435" s="488"/>
      <c r="L435" s="488"/>
      <c r="M435" s="488"/>
      <c r="N435" s="488"/>
      <c r="O435" s="488"/>
      <c r="P435" s="488"/>
      <c r="Q435" s="488"/>
      <c r="R435" s="489"/>
    </row>
    <row r="436" spans="1:18" ht="42" customHeight="1">
      <c r="A436" s="348" t="s">
        <v>573</v>
      </c>
      <c r="B436" s="445" t="s">
        <v>568</v>
      </c>
      <c r="C436" s="446"/>
      <c r="D436" s="446"/>
      <c r="E436" s="446"/>
      <c r="F436" s="446"/>
      <c r="G436" s="446"/>
      <c r="H436" s="446"/>
      <c r="I436" s="446"/>
      <c r="J436" s="446"/>
      <c r="K436" s="446"/>
      <c r="L436" s="446"/>
      <c r="M436" s="446"/>
      <c r="N436" s="446"/>
      <c r="O436" s="446"/>
      <c r="P436" s="446"/>
      <c r="Q436" s="490"/>
      <c r="R436" s="491"/>
    </row>
    <row r="437" spans="1:18" ht="14.25">
      <c r="A437" s="487" t="s">
        <v>565</v>
      </c>
      <c r="B437" s="488"/>
      <c r="C437" s="488"/>
      <c r="D437" s="488"/>
      <c r="E437" s="488"/>
      <c r="F437" s="488"/>
      <c r="G437" s="488"/>
      <c r="H437" s="488"/>
      <c r="I437" s="488"/>
      <c r="J437" s="488"/>
      <c r="K437" s="488"/>
      <c r="L437" s="488"/>
      <c r="M437" s="488"/>
      <c r="N437" s="488"/>
      <c r="O437" s="488"/>
      <c r="P437" s="488"/>
      <c r="Q437" s="488"/>
      <c r="R437" s="489"/>
    </row>
    <row r="438" spans="1:18" ht="42" customHeight="1">
      <c r="A438" s="348" t="s">
        <v>86</v>
      </c>
      <c r="B438" s="445" t="s">
        <v>569</v>
      </c>
      <c r="C438" s="446"/>
      <c r="D438" s="446"/>
      <c r="E438" s="446"/>
      <c r="F438" s="446"/>
      <c r="G438" s="446"/>
      <c r="H438" s="446"/>
      <c r="I438" s="446"/>
      <c r="J438" s="446"/>
      <c r="K438" s="446"/>
      <c r="L438" s="446"/>
      <c r="M438" s="446"/>
      <c r="N438" s="446"/>
      <c r="O438" s="446"/>
      <c r="P438" s="446"/>
      <c r="Q438" s="490"/>
      <c r="R438" s="491"/>
    </row>
    <row r="439" spans="1:18" ht="14.25">
      <c r="A439" s="487" t="s">
        <v>566</v>
      </c>
      <c r="B439" s="488"/>
      <c r="C439" s="488"/>
      <c r="D439" s="488"/>
      <c r="E439" s="488"/>
      <c r="F439" s="488"/>
      <c r="G439" s="488"/>
      <c r="H439" s="488"/>
      <c r="I439" s="488"/>
      <c r="J439" s="488"/>
      <c r="K439" s="488"/>
      <c r="L439" s="488"/>
      <c r="M439" s="488"/>
      <c r="N439" s="488"/>
      <c r="O439" s="488"/>
      <c r="P439" s="488"/>
      <c r="Q439" s="488"/>
      <c r="R439" s="489"/>
    </row>
    <row r="440" spans="1:18" ht="42" customHeight="1">
      <c r="A440" s="348" t="s">
        <v>87</v>
      </c>
      <c r="B440" s="445" t="s">
        <v>570</v>
      </c>
      <c r="C440" s="446"/>
      <c r="D440" s="446"/>
      <c r="E440" s="446"/>
      <c r="F440" s="446"/>
      <c r="G440" s="446"/>
      <c r="H440" s="446"/>
      <c r="I440" s="446"/>
      <c r="J440" s="446"/>
      <c r="K440" s="446"/>
      <c r="L440" s="446"/>
      <c r="M440" s="446"/>
      <c r="N440" s="446"/>
      <c r="O440" s="446"/>
      <c r="P440" s="446"/>
      <c r="Q440" s="490"/>
      <c r="R440" s="491"/>
    </row>
    <row r="441" spans="1:18" ht="14.25">
      <c r="A441" s="487" t="s">
        <v>567</v>
      </c>
      <c r="B441" s="488"/>
      <c r="C441" s="488"/>
      <c r="D441" s="488"/>
      <c r="E441" s="488"/>
      <c r="F441" s="488"/>
      <c r="G441" s="488"/>
      <c r="H441" s="488"/>
      <c r="I441" s="488"/>
      <c r="J441" s="488"/>
      <c r="K441" s="488"/>
      <c r="L441" s="488"/>
      <c r="M441" s="488"/>
      <c r="N441" s="488"/>
      <c r="O441" s="488"/>
      <c r="P441" s="488"/>
      <c r="Q441" s="488"/>
      <c r="R441" s="489"/>
    </row>
    <row r="442" spans="1:18" ht="42" customHeight="1">
      <c r="A442" s="349" t="s">
        <v>88</v>
      </c>
      <c r="B442" s="485" t="s">
        <v>571</v>
      </c>
      <c r="C442" s="486"/>
      <c r="D442" s="486"/>
      <c r="E442" s="486"/>
      <c r="F442" s="486"/>
      <c r="G442" s="486"/>
      <c r="H442" s="486"/>
      <c r="I442" s="486"/>
      <c r="J442" s="486"/>
      <c r="K442" s="486"/>
      <c r="L442" s="486"/>
      <c r="M442" s="486"/>
      <c r="N442" s="486"/>
      <c r="O442" s="486"/>
      <c r="P442" s="486"/>
      <c r="Q442" s="493"/>
      <c r="R442" s="494"/>
    </row>
    <row r="443" spans="1:18" ht="12.75" customHeight="1">
      <c r="C443" s="282"/>
      <c r="D443" s="336"/>
      <c r="E443" s="336"/>
      <c r="F443" s="336"/>
      <c r="G443" s="336"/>
      <c r="H443" s="336"/>
      <c r="I443" s="336"/>
      <c r="J443" s="336"/>
      <c r="K443" s="336"/>
      <c r="L443" s="336"/>
      <c r="M443" s="336"/>
      <c r="N443" s="336"/>
      <c r="O443" s="336"/>
      <c r="P443" s="336"/>
      <c r="Q443" s="281"/>
      <c r="R443" s="281"/>
    </row>
    <row r="444" spans="1:18" ht="14.25" customHeight="1">
      <c r="A444" s="299" t="s">
        <v>618</v>
      </c>
      <c r="B444" s="270"/>
      <c r="C444" s="282"/>
      <c r="D444" s="336"/>
      <c r="E444" s="336"/>
      <c r="F444" s="336"/>
      <c r="G444" s="336"/>
      <c r="H444" s="336"/>
      <c r="I444" s="336"/>
      <c r="J444" s="336"/>
      <c r="K444" s="336"/>
      <c r="L444" s="336"/>
      <c r="M444" s="336"/>
      <c r="N444" s="336"/>
      <c r="O444" s="336"/>
      <c r="P444" s="336"/>
      <c r="Q444" s="281"/>
      <c r="R444" s="281"/>
    </row>
    <row r="445" spans="1:18" ht="73.5" customHeight="1">
      <c r="A445" s="335" t="s">
        <v>77</v>
      </c>
      <c r="B445" s="420" t="s">
        <v>410</v>
      </c>
      <c r="C445" s="421"/>
      <c r="D445" s="421"/>
      <c r="E445" s="421"/>
      <c r="F445" s="421"/>
      <c r="G445" s="421"/>
      <c r="H445" s="421"/>
      <c r="I445" s="421"/>
      <c r="J445" s="421"/>
      <c r="K445" s="421"/>
      <c r="L445" s="421"/>
      <c r="M445" s="421"/>
      <c r="N445" s="421"/>
      <c r="O445" s="421"/>
      <c r="P445" s="421"/>
      <c r="Q445" s="502"/>
      <c r="R445" s="503"/>
    </row>
    <row r="446" spans="1:18" ht="37.5" customHeight="1">
      <c r="A446" s="335" t="s">
        <v>21</v>
      </c>
      <c r="B446" s="420" t="s">
        <v>411</v>
      </c>
      <c r="C446" s="421"/>
      <c r="D446" s="421"/>
      <c r="E446" s="421"/>
      <c r="F446" s="421"/>
      <c r="G446" s="421"/>
      <c r="H446" s="421"/>
      <c r="I446" s="421"/>
      <c r="J446" s="421"/>
      <c r="K446" s="421"/>
      <c r="L446" s="421"/>
      <c r="M446" s="421"/>
      <c r="N446" s="421"/>
      <c r="O446" s="421"/>
      <c r="P446" s="421"/>
      <c r="Q446" s="502"/>
      <c r="R446" s="503"/>
    </row>
    <row r="447" spans="1:18">
      <c r="A447" s="279"/>
      <c r="B447" s="279"/>
      <c r="C447" s="351"/>
      <c r="D447" s="351"/>
      <c r="E447" s="351"/>
      <c r="F447" s="351"/>
      <c r="G447" s="351"/>
      <c r="H447" s="351"/>
      <c r="I447" s="351"/>
      <c r="J447" s="351"/>
      <c r="K447" s="351"/>
      <c r="L447" s="351"/>
      <c r="M447" s="351"/>
      <c r="N447" s="351"/>
      <c r="O447" s="351"/>
      <c r="P447" s="351"/>
      <c r="Q447" s="283"/>
      <c r="R447" s="283"/>
    </row>
    <row r="448" spans="1:18" ht="14.25" customHeight="1">
      <c r="A448" s="299" t="s">
        <v>619</v>
      </c>
      <c r="B448" s="270"/>
    </row>
    <row r="449" spans="1:18" ht="45" customHeight="1">
      <c r="A449" s="335" t="s">
        <v>77</v>
      </c>
      <c r="B449" s="420" t="s">
        <v>693</v>
      </c>
      <c r="C449" s="421"/>
      <c r="D449" s="421"/>
      <c r="E449" s="421"/>
      <c r="F449" s="421"/>
      <c r="G449" s="421"/>
      <c r="H449" s="421"/>
      <c r="I449" s="421"/>
      <c r="J449" s="421"/>
      <c r="K449" s="421"/>
      <c r="L449" s="421"/>
      <c r="M449" s="421"/>
      <c r="N449" s="421"/>
      <c r="O449" s="421"/>
      <c r="P449" s="421"/>
      <c r="Q449" s="502"/>
      <c r="R449" s="503"/>
    </row>
    <row r="450" spans="1:18" ht="30" customHeight="1">
      <c r="A450" s="335" t="s">
        <v>78</v>
      </c>
      <c r="B450" s="420" t="s">
        <v>24</v>
      </c>
      <c r="C450" s="421"/>
      <c r="D450" s="421"/>
      <c r="E450" s="421"/>
      <c r="F450" s="421"/>
      <c r="G450" s="421"/>
      <c r="H450" s="421"/>
      <c r="I450" s="421"/>
      <c r="J450" s="421"/>
      <c r="K450" s="421"/>
      <c r="L450" s="421"/>
      <c r="M450" s="421"/>
      <c r="N450" s="421"/>
      <c r="O450" s="421"/>
      <c r="P450" s="421"/>
      <c r="Q450" s="502"/>
      <c r="R450" s="503"/>
    </row>
    <row r="451" spans="1:18" ht="45" customHeight="1">
      <c r="A451" s="335" t="s">
        <v>79</v>
      </c>
      <c r="B451" s="420" t="s">
        <v>25</v>
      </c>
      <c r="C451" s="421"/>
      <c r="D451" s="421"/>
      <c r="E451" s="421"/>
      <c r="F451" s="421"/>
      <c r="G451" s="421"/>
      <c r="H451" s="421"/>
      <c r="I451" s="421"/>
      <c r="J451" s="421"/>
      <c r="K451" s="421"/>
      <c r="L451" s="421"/>
      <c r="M451" s="421"/>
      <c r="N451" s="421"/>
      <c r="O451" s="421"/>
      <c r="P451" s="421"/>
      <c r="Q451" s="502"/>
      <c r="R451" s="503"/>
    </row>
    <row r="452" spans="1:18" ht="44.25" customHeight="1">
      <c r="A452" s="335" t="s">
        <v>80</v>
      </c>
      <c r="B452" s="420" t="s">
        <v>26</v>
      </c>
      <c r="C452" s="421"/>
      <c r="D452" s="421"/>
      <c r="E452" s="421"/>
      <c r="F452" s="421"/>
      <c r="G452" s="421"/>
      <c r="H452" s="421"/>
      <c r="I452" s="421"/>
      <c r="J452" s="421"/>
      <c r="K452" s="421"/>
      <c r="L452" s="421"/>
      <c r="M452" s="421"/>
      <c r="N452" s="421"/>
      <c r="O452" s="421"/>
      <c r="P452" s="421"/>
      <c r="Q452" s="502"/>
      <c r="R452" s="503"/>
    </row>
    <row r="453" spans="1:18" ht="12.75" customHeight="1">
      <c r="A453" s="279"/>
      <c r="B453" s="279"/>
      <c r="C453" s="351"/>
      <c r="D453" s="351"/>
      <c r="E453" s="351"/>
      <c r="F453" s="351"/>
      <c r="G453" s="351"/>
      <c r="H453" s="351"/>
      <c r="I453" s="351"/>
      <c r="J453" s="351"/>
      <c r="K453" s="351"/>
      <c r="L453" s="351"/>
      <c r="M453" s="351"/>
      <c r="N453" s="351"/>
      <c r="O453" s="351"/>
      <c r="P453" s="351"/>
      <c r="Q453" s="281"/>
      <c r="R453" s="281"/>
    </row>
    <row r="454" spans="1:18" ht="16.5" customHeight="1">
      <c r="A454" s="299" t="s">
        <v>620</v>
      </c>
      <c r="B454" s="270"/>
    </row>
    <row r="455" spans="1:18" ht="58.5" customHeight="1">
      <c r="A455" s="335" t="s">
        <v>32</v>
      </c>
      <c r="B455" s="420" t="s">
        <v>412</v>
      </c>
      <c r="C455" s="421"/>
      <c r="D455" s="421"/>
      <c r="E455" s="421"/>
      <c r="F455" s="421"/>
      <c r="G455" s="421"/>
      <c r="H455" s="421"/>
      <c r="I455" s="421"/>
      <c r="J455" s="421"/>
      <c r="K455" s="421"/>
      <c r="L455" s="421"/>
      <c r="M455" s="421"/>
      <c r="N455" s="421"/>
      <c r="O455" s="421"/>
      <c r="P455" s="421"/>
      <c r="Q455" s="502"/>
      <c r="R455" s="503"/>
    </row>
    <row r="456" spans="1:18" ht="45.75" customHeight="1">
      <c r="A456" s="335" t="s">
        <v>21</v>
      </c>
      <c r="B456" s="420" t="s">
        <v>413</v>
      </c>
      <c r="C456" s="421"/>
      <c r="D456" s="421"/>
      <c r="E456" s="421"/>
      <c r="F456" s="421"/>
      <c r="G456" s="421"/>
      <c r="H456" s="421"/>
      <c r="I456" s="421"/>
      <c r="J456" s="421"/>
      <c r="K456" s="421"/>
      <c r="L456" s="421"/>
      <c r="M456" s="421"/>
      <c r="N456" s="421"/>
      <c r="O456" s="421"/>
      <c r="P456" s="421"/>
      <c r="Q456" s="502"/>
      <c r="R456" s="503"/>
    </row>
    <row r="457" spans="1:18" ht="38.25" customHeight="1">
      <c r="A457" s="335" t="s">
        <v>100</v>
      </c>
      <c r="B457" s="420" t="s">
        <v>694</v>
      </c>
      <c r="C457" s="421"/>
      <c r="D457" s="421"/>
      <c r="E457" s="421"/>
      <c r="F457" s="421"/>
      <c r="G457" s="421"/>
      <c r="H457" s="421"/>
      <c r="I457" s="421"/>
      <c r="J457" s="421"/>
      <c r="K457" s="421"/>
      <c r="L457" s="421"/>
      <c r="M457" s="421"/>
      <c r="N457" s="421"/>
      <c r="O457" s="421"/>
      <c r="P457" s="421"/>
      <c r="Q457" s="502"/>
      <c r="R457" s="503"/>
    </row>
    <row r="458" spans="1:18" ht="46.5" customHeight="1">
      <c r="A458" s="335" t="s">
        <v>114</v>
      </c>
      <c r="B458" s="420" t="s">
        <v>414</v>
      </c>
      <c r="C458" s="421"/>
      <c r="D458" s="421"/>
      <c r="E458" s="421"/>
      <c r="F458" s="421"/>
      <c r="G458" s="421"/>
      <c r="H458" s="421"/>
      <c r="I458" s="421"/>
      <c r="J458" s="421"/>
      <c r="K458" s="421"/>
      <c r="L458" s="421"/>
      <c r="M458" s="421"/>
      <c r="N458" s="421"/>
      <c r="O458" s="421"/>
      <c r="P458" s="421"/>
      <c r="Q458" s="502"/>
      <c r="R458" s="503"/>
    </row>
    <row r="459" spans="1:18" ht="32.25" customHeight="1">
      <c r="A459" s="433" t="s">
        <v>115</v>
      </c>
      <c r="B459" s="439" t="s">
        <v>577</v>
      </c>
      <c r="C459" s="440"/>
      <c r="D459" s="440"/>
      <c r="E459" s="440"/>
      <c r="F459" s="440"/>
      <c r="G459" s="440"/>
      <c r="H459" s="440"/>
      <c r="I459" s="440"/>
      <c r="J459" s="440"/>
      <c r="K459" s="440"/>
      <c r="L459" s="440"/>
      <c r="M459" s="440"/>
      <c r="N459" s="440"/>
      <c r="O459" s="440"/>
      <c r="P459" s="440"/>
      <c r="Q459" s="490"/>
      <c r="R459" s="491"/>
    </row>
    <row r="460" spans="1:18" ht="36" customHeight="1">
      <c r="A460" s="434"/>
      <c r="B460" s="295" t="s">
        <v>537</v>
      </c>
      <c r="C460" s="443" t="s">
        <v>574</v>
      </c>
      <c r="D460" s="443"/>
      <c r="E460" s="443"/>
      <c r="F460" s="443"/>
      <c r="G460" s="443"/>
      <c r="H460" s="443"/>
      <c r="I460" s="443"/>
      <c r="J460" s="443"/>
      <c r="K460" s="443"/>
      <c r="L460" s="443"/>
      <c r="M460" s="443"/>
      <c r="N460" s="443"/>
      <c r="O460" s="443"/>
      <c r="P460" s="443"/>
      <c r="Q460" s="496"/>
      <c r="R460" s="497"/>
    </row>
    <row r="461" spans="1:18" ht="36" customHeight="1">
      <c r="A461" s="434"/>
      <c r="B461" s="295" t="s">
        <v>541</v>
      </c>
      <c r="C461" s="443" t="s">
        <v>575</v>
      </c>
      <c r="D461" s="443"/>
      <c r="E461" s="443"/>
      <c r="F461" s="443"/>
      <c r="G461" s="443"/>
      <c r="H461" s="443"/>
      <c r="I461" s="443"/>
      <c r="J461" s="443"/>
      <c r="K461" s="443"/>
      <c r="L461" s="443"/>
      <c r="M461" s="443"/>
      <c r="N461" s="443"/>
      <c r="O461" s="443"/>
      <c r="P461" s="443"/>
      <c r="Q461" s="496"/>
      <c r="R461" s="497"/>
    </row>
    <row r="462" spans="1:18" ht="36" customHeight="1">
      <c r="A462" s="435"/>
      <c r="B462" s="295" t="s">
        <v>542</v>
      </c>
      <c r="C462" s="443" t="s">
        <v>576</v>
      </c>
      <c r="D462" s="443"/>
      <c r="E462" s="443"/>
      <c r="F462" s="443"/>
      <c r="G462" s="443"/>
      <c r="H462" s="443"/>
      <c r="I462" s="443"/>
      <c r="J462" s="443"/>
      <c r="K462" s="443"/>
      <c r="L462" s="443"/>
      <c r="M462" s="443"/>
      <c r="N462" s="443"/>
      <c r="O462" s="443"/>
      <c r="P462" s="443"/>
      <c r="Q462" s="493"/>
      <c r="R462" s="494"/>
    </row>
    <row r="463" spans="1:18" ht="37.5" customHeight="1">
      <c r="A463" s="335" t="s">
        <v>184</v>
      </c>
      <c r="B463" s="420" t="s">
        <v>695</v>
      </c>
      <c r="C463" s="421"/>
      <c r="D463" s="421"/>
      <c r="E463" s="421"/>
      <c r="F463" s="421"/>
      <c r="G463" s="421"/>
      <c r="H463" s="421"/>
      <c r="I463" s="421"/>
      <c r="J463" s="421"/>
      <c r="K463" s="421"/>
      <c r="L463" s="421"/>
      <c r="M463" s="421"/>
      <c r="N463" s="421"/>
      <c r="O463" s="421"/>
      <c r="P463" s="421"/>
      <c r="Q463" s="502"/>
      <c r="R463" s="503"/>
    </row>
    <row r="464" spans="1:18" ht="78" customHeight="1">
      <c r="A464" s="335" t="s">
        <v>83</v>
      </c>
      <c r="B464" s="420" t="s">
        <v>696</v>
      </c>
      <c r="C464" s="421"/>
      <c r="D464" s="421"/>
      <c r="E464" s="421"/>
      <c r="F464" s="421"/>
      <c r="G464" s="421"/>
      <c r="H464" s="421"/>
      <c r="I464" s="421"/>
      <c r="J464" s="421"/>
      <c r="K464" s="421"/>
      <c r="L464" s="421"/>
      <c r="M464" s="421"/>
      <c r="N464" s="421"/>
      <c r="O464" s="421"/>
      <c r="P464" s="421"/>
      <c r="Q464" s="493"/>
      <c r="R464" s="494"/>
    </row>
    <row r="465" spans="1:18" ht="12.75" customHeight="1">
      <c r="A465" s="279"/>
      <c r="B465" s="279"/>
      <c r="C465" s="351"/>
      <c r="D465" s="351"/>
      <c r="E465" s="351"/>
      <c r="F465" s="351"/>
      <c r="G465" s="351"/>
      <c r="H465" s="351"/>
      <c r="I465" s="351"/>
      <c r="J465" s="351"/>
      <c r="K465" s="351"/>
      <c r="L465" s="351"/>
      <c r="M465" s="351"/>
      <c r="N465" s="351"/>
      <c r="O465" s="351"/>
      <c r="P465" s="351"/>
      <c r="Q465" s="281"/>
      <c r="R465" s="281"/>
    </row>
    <row r="466" spans="1:18" ht="13.5" customHeight="1">
      <c r="A466" s="299" t="s">
        <v>622</v>
      </c>
      <c r="B466" s="299"/>
    </row>
    <row r="467" spans="1:18" ht="61.5" customHeight="1">
      <c r="A467" s="335" t="s">
        <v>32</v>
      </c>
      <c r="B467" s="420" t="s">
        <v>697</v>
      </c>
      <c r="C467" s="421"/>
      <c r="D467" s="421"/>
      <c r="E467" s="421"/>
      <c r="F467" s="421"/>
      <c r="G467" s="421"/>
      <c r="H467" s="421"/>
      <c r="I467" s="421"/>
      <c r="J467" s="421"/>
      <c r="K467" s="421"/>
      <c r="L467" s="421"/>
      <c r="M467" s="421"/>
      <c r="N467" s="421"/>
      <c r="O467" s="421"/>
      <c r="P467" s="421"/>
      <c r="Q467" s="502"/>
      <c r="R467" s="503"/>
    </row>
    <row r="468" spans="1:18" ht="12.75" customHeight="1">
      <c r="A468" s="279"/>
      <c r="B468" s="279"/>
      <c r="C468" s="351"/>
      <c r="D468" s="351"/>
      <c r="E468" s="351"/>
      <c r="F468" s="351"/>
      <c r="G468" s="351"/>
      <c r="H468" s="351"/>
      <c r="I468" s="351"/>
      <c r="J468" s="351"/>
      <c r="K468" s="351"/>
      <c r="L468" s="351"/>
      <c r="M468" s="351"/>
      <c r="N468" s="351"/>
      <c r="O468" s="351"/>
      <c r="P468" s="351"/>
      <c r="Q468" s="281"/>
      <c r="R468" s="281"/>
    </row>
    <row r="469" spans="1:18" ht="17.25" customHeight="1">
      <c r="A469" s="670" t="s">
        <v>621</v>
      </c>
      <c r="B469" s="670"/>
      <c r="C469" s="671"/>
      <c r="D469" s="671"/>
      <c r="E469" s="671"/>
      <c r="F469" s="671"/>
      <c r="G469" s="671"/>
      <c r="H469" s="671"/>
      <c r="I469" s="671"/>
      <c r="J469" s="671"/>
      <c r="K469" s="671"/>
      <c r="L469" s="671"/>
      <c r="M469" s="671"/>
      <c r="N469" s="671"/>
      <c r="O469" s="671"/>
      <c r="P469" s="671"/>
      <c r="Q469" s="671"/>
      <c r="R469" s="671"/>
    </row>
    <row r="470" spans="1:18" ht="86.25" customHeight="1">
      <c r="A470" s="318" t="s">
        <v>32</v>
      </c>
      <c r="B470" s="481" t="s">
        <v>415</v>
      </c>
      <c r="C470" s="482"/>
      <c r="D470" s="482"/>
      <c r="E470" s="482"/>
      <c r="F470" s="482"/>
      <c r="G470" s="482"/>
      <c r="H470" s="482"/>
      <c r="I470" s="482"/>
      <c r="J470" s="482"/>
      <c r="K470" s="482"/>
      <c r="L470" s="482"/>
      <c r="M470" s="482"/>
      <c r="N470" s="482"/>
      <c r="O470" s="482"/>
      <c r="P470" s="482"/>
      <c r="Q470" s="672"/>
      <c r="R470" s="673"/>
    </row>
    <row r="471" spans="1:18" ht="18" customHeight="1">
      <c r="A471" s="433" t="s">
        <v>21</v>
      </c>
      <c r="B471" s="440" t="s">
        <v>700</v>
      </c>
      <c r="C471" s="440"/>
      <c r="D471" s="440"/>
      <c r="E471" s="440"/>
      <c r="F471" s="440"/>
      <c r="G471" s="440"/>
      <c r="H471" s="440"/>
      <c r="I471" s="440"/>
      <c r="J471" s="440"/>
      <c r="K471" s="440"/>
      <c r="L471" s="440"/>
      <c r="M471" s="440"/>
      <c r="N471" s="440"/>
      <c r="O471" s="440"/>
      <c r="P471" s="440"/>
      <c r="Q471" s="490"/>
      <c r="R471" s="491"/>
    </row>
    <row r="472" spans="1:18" ht="15.75" customHeight="1">
      <c r="A472" s="434"/>
      <c r="B472" s="279" t="s">
        <v>671</v>
      </c>
      <c r="C472" s="446" t="s">
        <v>698</v>
      </c>
      <c r="D472" s="446"/>
      <c r="E472" s="446"/>
      <c r="F472" s="446"/>
      <c r="G472" s="446"/>
      <c r="H472" s="446"/>
      <c r="I472" s="446"/>
      <c r="J472" s="446"/>
      <c r="K472" s="446"/>
      <c r="L472" s="446"/>
      <c r="M472" s="446"/>
      <c r="N472" s="446"/>
      <c r="O472" s="446"/>
      <c r="P472" s="446"/>
      <c r="Q472" s="461"/>
      <c r="R472" s="492"/>
    </row>
    <row r="473" spans="1:18" ht="29.25" customHeight="1">
      <c r="A473" s="435"/>
      <c r="B473" s="319" t="s">
        <v>672</v>
      </c>
      <c r="C473" s="495" t="s">
        <v>699</v>
      </c>
      <c r="D473" s="495"/>
      <c r="E473" s="495"/>
      <c r="F473" s="495"/>
      <c r="G473" s="495"/>
      <c r="H473" s="495"/>
      <c r="I473" s="495"/>
      <c r="J473" s="495"/>
      <c r="K473" s="495"/>
      <c r="L473" s="495"/>
      <c r="M473" s="495"/>
      <c r="N473" s="495"/>
      <c r="O473" s="495"/>
      <c r="P473" s="495"/>
      <c r="Q473" s="493"/>
      <c r="R473" s="494"/>
    </row>
    <row r="474" spans="1:18" ht="12.75" customHeight="1">
      <c r="A474" s="279"/>
      <c r="B474" s="279"/>
      <c r="C474" s="351"/>
      <c r="D474" s="351"/>
      <c r="E474" s="351"/>
      <c r="F474" s="351"/>
      <c r="G474" s="351"/>
      <c r="H474" s="351"/>
      <c r="I474" s="351"/>
      <c r="J474" s="351"/>
      <c r="K474" s="351"/>
      <c r="L474" s="351"/>
      <c r="M474" s="351"/>
      <c r="N474" s="351"/>
      <c r="O474" s="351"/>
      <c r="P474" s="351"/>
      <c r="Q474" s="281"/>
      <c r="R474" s="281"/>
    </row>
    <row r="475" spans="1:18" ht="20.25" customHeight="1">
      <c r="A475" s="670" t="s">
        <v>623</v>
      </c>
      <c r="B475" s="670"/>
      <c r="C475" s="671"/>
      <c r="D475" s="671"/>
      <c r="E475" s="671"/>
      <c r="F475" s="671"/>
      <c r="G475" s="671"/>
      <c r="H475" s="671"/>
      <c r="I475" s="671"/>
      <c r="J475" s="671"/>
      <c r="K475" s="671"/>
      <c r="L475" s="671"/>
      <c r="M475" s="671"/>
      <c r="N475" s="671"/>
      <c r="O475" s="671"/>
      <c r="P475" s="671"/>
      <c r="Q475" s="671"/>
      <c r="R475" s="671"/>
    </row>
    <row r="476" spans="1:18" ht="93.75" customHeight="1">
      <c r="A476" s="335" t="s">
        <v>32</v>
      </c>
      <c r="B476" s="420" t="s">
        <v>246</v>
      </c>
      <c r="C476" s="421"/>
      <c r="D476" s="421"/>
      <c r="E476" s="421"/>
      <c r="F476" s="421"/>
      <c r="G476" s="421"/>
      <c r="H476" s="421"/>
      <c r="I476" s="421"/>
      <c r="J476" s="421"/>
      <c r="K476" s="421"/>
      <c r="L476" s="421"/>
      <c r="M476" s="421"/>
      <c r="N476" s="421"/>
      <c r="O476" s="421"/>
      <c r="P476" s="421"/>
      <c r="Q476" s="502"/>
      <c r="R476" s="503"/>
    </row>
    <row r="477" spans="1:18" ht="30.75" customHeight="1">
      <c r="A477" s="335" t="s">
        <v>21</v>
      </c>
      <c r="B477" s="420" t="s">
        <v>230</v>
      </c>
      <c r="C477" s="421"/>
      <c r="D477" s="421"/>
      <c r="E477" s="421"/>
      <c r="F477" s="421"/>
      <c r="G477" s="421"/>
      <c r="H477" s="421"/>
      <c r="I477" s="421"/>
      <c r="J477" s="421"/>
      <c r="K477" s="421"/>
      <c r="L477" s="421"/>
      <c r="M477" s="421"/>
      <c r="N477" s="421"/>
      <c r="O477" s="421"/>
      <c r="P477" s="421"/>
      <c r="Q477" s="502"/>
      <c r="R477" s="503"/>
    </row>
    <row r="478" spans="1:18" ht="30.75" customHeight="1">
      <c r="A478" s="335" t="s">
        <v>34</v>
      </c>
      <c r="B478" s="420" t="s">
        <v>231</v>
      </c>
      <c r="C478" s="421"/>
      <c r="D478" s="421"/>
      <c r="E478" s="421"/>
      <c r="F478" s="421"/>
      <c r="G478" s="421"/>
      <c r="H478" s="421"/>
      <c r="I478" s="421"/>
      <c r="J478" s="421"/>
      <c r="K478" s="421"/>
      <c r="L478" s="421"/>
      <c r="M478" s="421"/>
      <c r="N478" s="421"/>
      <c r="O478" s="421"/>
      <c r="P478" s="421"/>
      <c r="Q478" s="502"/>
      <c r="R478" s="503"/>
    </row>
    <row r="479" spans="1:18" ht="13.5" customHeight="1"/>
    <row r="480" spans="1:18" ht="44.25" customHeight="1">
      <c r="A480" s="270"/>
      <c r="B480" s="270"/>
    </row>
    <row r="481" spans="1:18" ht="14.25" customHeight="1">
      <c r="A481" s="299" t="s">
        <v>136</v>
      </c>
      <c r="B481" s="270"/>
    </row>
    <row r="482" spans="1:18" ht="50.25" customHeight="1">
      <c r="A482" s="335" t="s">
        <v>32</v>
      </c>
      <c r="B482" s="420" t="s">
        <v>624</v>
      </c>
      <c r="C482" s="421"/>
      <c r="D482" s="421"/>
      <c r="E482" s="421"/>
      <c r="F482" s="421"/>
      <c r="G482" s="421"/>
      <c r="H482" s="421"/>
      <c r="I482" s="421"/>
      <c r="J482" s="421"/>
      <c r="K482" s="421"/>
      <c r="L482" s="421"/>
      <c r="M482" s="421"/>
      <c r="N482" s="421"/>
      <c r="O482" s="421"/>
      <c r="P482" s="421"/>
      <c r="Q482" s="502"/>
      <c r="R482" s="503"/>
    </row>
    <row r="483" spans="1:18" ht="45" customHeight="1">
      <c r="A483" s="349" t="s">
        <v>21</v>
      </c>
      <c r="B483" s="436" t="s">
        <v>625</v>
      </c>
      <c r="C483" s="437"/>
      <c r="D483" s="437"/>
      <c r="E483" s="437"/>
      <c r="F483" s="437"/>
      <c r="G483" s="437"/>
      <c r="H483" s="437"/>
      <c r="I483" s="437"/>
      <c r="J483" s="437"/>
      <c r="K483" s="437"/>
      <c r="L483" s="437"/>
      <c r="M483" s="437"/>
      <c r="N483" s="437"/>
      <c r="O483" s="437"/>
      <c r="P483" s="437"/>
      <c r="Q483" s="493"/>
      <c r="R483" s="494"/>
    </row>
    <row r="484" spans="1:18" ht="45" customHeight="1">
      <c r="A484" s="590" t="s">
        <v>34</v>
      </c>
      <c r="B484" s="439" t="s">
        <v>626</v>
      </c>
      <c r="C484" s="440"/>
      <c r="D484" s="440"/>
      <c r="E484" s="440"/>
      <c r="F484" s="440"/>
      <c r="G484" s="440"/>
      <c r="H484" s="440"/>
      <c r="I484" s="440"/>
      <c r="J484" s="440"/>
      <c r="K484" s="440"/>
      <c r="L484" s="440"/>
      <c r="M484" s="440"/>
      <c r="N484" s="440"/>
      <c r="O484" s="440"/>
      <c r="P484" s="440"/>
      <c r="Q484" s="502"/>
      <c r="R484" s="503"/>
    </row>
    <row r="485" spans="1:18" ht="18" customHeight="1">
      <c r="A485" s="590"/>
      <c r="B485" s="295" t="s">
        <v>537</v>
      </c>
      <c r="C485" s="547" t="s">
        <v>578</v>
      </c>
      <c r="D485" s="547"/>
      <c r="E485" s="547"/>
      <c r="F485" s="547"/>
      <c r="G485" s="547"/>
      <c r="H485" s="547"/>
      <c r="I485" s="547"/>
      <c r="J485" s="547"/>
      <c r="K485" s="547"/>
      <c r="L485" s="547"/>
      <c r="M485" s="547"/>
      <c r="N485" s="547"/>
      <c r="O485" s="547"/>
      <c r="P485" s="574"/>
      <c r="Q485" s="502"/>
      <c r="R485" s="503"/>
    </row>
    <row r="486" spans="1:18" ht="18" customHeight="1">
      <c r="A486" s="590"/>
      <c r="B486" s="279" t="s">
        <v>541</v>
      </c>
      <c r="C486" s="559" t="s">
        <v>579</v>
      </c>
      <c r="D486" s="559"/>
      <c r="E486" s="559"/>
      <c r="F486" s="559"/>
      <c r="G486" s="559"/>
      <c r="H486" s="559"/>
      <c r="I486" s="559"/>
      <c r="J486" s="559"/>
      <c r="K486" s="559"/>
      <c r="L486" s="559"/>
      <c r="M486" s="559"/>
      <c r="N486" s="559"/>
      <c r="O486" s="559"/>
      <c r="P486" s="559"/>
      <c r="Q486" s="502"/>
      <c r="R486" s="503"/>
    </row>
    <row r="487" spans="1:18" ht="18" customHeight="1">
      <c r="A487" s="590"/>
      <c r="B487" s="295" t="s">
        <v>542</v>
      </c>
      <c r="C487" s="547" t="s">
        <v>580</v>
      </c>
      <c r="D487" s="547"/>
      <c r="E487" s="547"/>
      <c r="F487" s="547"/>
      <c r="G487" s="547"/>
      <c r="H487" s="547"/>
      <c r="I487" s="547"/>
      <c r="J487" s="547"/>
      <c r="K487" s="547"/>
      <c r="L487" s="547"/>
      <c r="M487" s="547"/>
      <c r="N487" s="547"/>
      <c r="O487" s="547"/>
      <c r="P487" s="574"/>
      <c r="Q487" s="502"/>
      <c r="R487" s="503"/>
    </row>
    <row r="488" spans="1:18" ht="18" customHeight="1">
      <c r="A488" s="590"/>
      <c r="B488" s="295" t="s">
        <v>543</v>
      </c>
      <c r="C488" s="547" t="s">
        <v>581</v>
      </c>
      <c r="D488" s="547"/>
      <c r="E488" s="547"/>
      <c r="F488" s="547"/>
      <c r="G488" s="547"/>
      <c r="H488" s="547"/>
      <c r="I488" s="547"/>
      <c r="J488" s="547"/>
      <c r="K488" s="547"/>
      <c r="L488" s="547"/>
      <c r="M488" s="547"/>
      <c r="N488" s="547"/>
      <c r="O488" s="547"/>
      <c r="P488" s="574"/>
      <c r="Q488" s="502"/>
      <c r="R488" s="503"/>
    </row>
    <row r="489" spans="1:18" ht="25.5" customHeight="1">
      <c r="A489" s="590"/>
      <c r="B489" s="537" t="s">
        <v>701</v>
      </c>
      <c r="C489" s="538"/>
      <c r="D489" s="538"/>
      <c r="E489" s="538"/>
      <c r="F489" s="538"/>
      <c r="G489" s="538"/>
      <c r="H489" s="538"/>
      <c r="I489" s="538"/>
      <c r="J489" s="538"/>
      <c r="K489" s="538"/>
      <c r="L489" s="538"/>
      <c r="M489" s="538"/>
      <c r="N489" s="538"/>
      <c r="O489" s="538"/>
      <c r="P489" s="538"/>
      <c r="Q489" s="502"/>
      <c r="R489" s="503"/>
    </row>
    <row r="490" spans="1:18" ht="124.5" customHeight="1">
      <c r="A490" s="335" t="s">
        <v>233</v>
      </c>
      <c r="B490" s="420" t="s">
        <v>627</v>
      </c>
      <c r="C490" s="421"/>
      <c r="D490" s="421"/>
      <c r="E490" s="421"/>
      <c r="F490" s="421"/>
      <c r="G490" s="421"/>
      <c r="H490" s="421"/>
      <c r="I490" s="421"/>
      <c r="J490" s="421"/>
      <c r="K490" s="421"/>
      <c r="L490" s="421"/>
      <c r="M490" s="421"/>
      <c r="N490" s="421"/>
      <c r="O490" s="421"/>
      <c r="P490" s="421"/>
      <c r="Q490" s="502"/>
      <c r="R490" s="503"/>
    </row>
    <row r="491" spans="1:18" ht="45" customHeight="1">
      <c r="A491" s="335" t="s">
        <v>232</v>
      </c>
      <c r="B491" s="420" t="s">
        <v>628</v>
      </c>
      <c r="C491" s="421"/>
      <c r="D491" s="421"/>
      <c r="E491" s="421"/>
      <c r="F491" s="421"/>
      <c r="G491" s="421"/>
      <c r="H491" s="421"/>
      <c r="I491" s="421"/>
      <c r="J491" s="421"/>
      <c r="K491" s="421"/>
      <c r="L491" s="421"/>
      <c r="M491" s="421"/>
      <c r="N491" s="421"/>
      <c r="O491" s="421"/>
      <c r="P491" s="421"/>
      <c r="Q491" s="502"/>
      <c r="R491" s="503"/>
    </row>
    <row r="492" spans="1:18" ht="44.25" customHeight="1">
      <c r="A492" s="335" t="s">
        <v>82</v>
      </c>
      <c r="B492" s="420" t="s">
        <v>629</v>
      </c>
      <c r="C492" s="421"/>
      <c r="D492" s="421"/>
      <c r="E492" s="421"/>
      <c r="F492" s="421"/>
      <c r="G492" s="421"/>
      <c r="H492" s="421"/>
      <c r="I492" s="421"/>
      <c r="J492" s="421"/>
      <c r="K492" s="421"/>
      <c r="L492" s="421"/>
      <c r="M492" s="421"/>
      <c r="N492" s="421"/>
      <c r="O492" s="421"/>
      <c r="P492" s="421"/>
      <c r="Q492" s="502"/>
      <c r="R492" s="503"/>
    </row>
    <row r="493" spans="1:18" ht="35.25" customHeight="1">
      <c r="A493" s="433" t="s">
        <v>234</v>
      </c>
      <c r="B493" s="439" t="s">
        <v>630</v>
      </c>
      <c r="C493" s="440"/>
      <c r="D493" s="440"/>
      <c r="E493" s="440"/>
      <c r="F493" s="440"/>
      <c r="G493" s="440"/>
      <c r="H493" s="440"/>
      <c r="I493" s="440"/>
      <c r="J493" s="440"/>
      <c r="K493" s="440"/>
      <c r="L493" s="440"/>
      <c r="M493" s="440"/>
      <c r="N493" s="440"/>
      <c r="O493" s="440"/>
      <c r="P493" s="440"/>
      <c r="Q493" s="490"/>
      <c r="R493" s="491"/>
    </row>
    <row r="494" spans="1:18" ht="32.25" customHeight="1">
      <c r="A494" s="434"/>
      <c r="B494" s="295" t="s">
        <v>537</v>
      </c>
      <c r="C494" s="447" t="s">
        <v>582</v>
      </c>
      <c r="D494" s="447"/>
      <c r="E494" s="447"/>
      <c r="F494" s="447"/>
      <c r="G494" s="447"/>
      <c r="H494" s="447"/>
      <c r="I494" s="447"/>
      <c r="J494" s="447"/>
      <c r="K494" s="447"/>
      <c r="L494" s="447"/>
      <c r="M494" s="447"/>
      <c r="N494" s="447"/>
      <c r="O494" s="447"/>
      <c r="P494" s="447"/>
      <c r="Q494" s="496"/>
      <c r="R494" s="497"/>
    </row>
    <row r="495" spans="1:18" ht="32.25" customHeight="1">
      <c r="A495" s="434"/>
      <c r="B495" s="309" t="s">
        <v>541</v>
      </c>
      <c r="C495" s="498" t="s">
        <v>583</v>
      </c>
      <c r="D495" s="498"/>
      <c r="E495" s="498"/>
      <c r="F495" s="498"/>
      <c r="G495" s="498"/>
      <c r="H495" s="498"/>
      <c r="I495" s="498"/>
      <c r="J495" s="498"/>
      <c r="K495" s="498"/>
      <c r="L495" s="498"/>
      <c r="M495" s="498"/>
      <c r="N495" s="498"/>
      <c r="O495" s="498"/>
      <c r="P495" s="498"/>
      <c r="Q495" s="496"/>
      <c r="R495" s="497"/>
    </row>
    <row r="496" spans="1:18" ht="30" customHeight="1">
      <c r="A496" s="434"/>
      <c r="B496" s="296"/>
      <c r="C496" s="322" t="s">
        <v>584</v>
      </c>
      <c r="D496" s="498" t="s">
        <v>586</v>
      </c>
      <c r="E496" s="498"/>
      <c r="F496" s="498"/>
      <c r="G496" s="498"/>
      <c r="H496" s="498"/>
      <c r="I496" s="498"/>
      <c r="J496" s="498"/>
      <c r="K496" s="498"/>
      <c r="L496" s="498"/>
      <c r="M496" s="498"/>
      <c r="N496" s="498"/>
      <c r="O496" s="498"/>
      <c r="P496" s="498"/>
      <c r="Q496" s="496"/>
      <c r="R496" s="497"/>
    </row>
    <row r="497" spans="1:18" ht="30" customHeight="1">
      <c r="A497" s="434"/>
      <c r="B497" s="296"/>
      <c r="C497" s="323" t="s">
        <v>585</v>
      </c>
      <c r="D497" s="456" t="s">
        <v>587</v>
      </c>
      <c r="E497" s="456"/>
      <c r="F497" s="456"/>
      <c r="G497" s="456"/>
      <c r="H497" s="456"/>
      <c r="I497" s="456"/>
      <c r="J497" s="456"/>
      <c r="K497" s="456"/>
      <c r="L497" s="456"/>
      <c r="M497" s="456"/>
      <c r="N497" s="456"/>
      <c r="O497" s="456"/>
      <c r="P497" s="456"/>
      <c r="Q497" s="496"/>
      <c r="R497" s="497"/>
    </row>
    <row r="498" spans="1:18" ht="27.75" customHeight="1">
      <c r="A498" s="434"/>
      <c r="B498" s="350"/>
      <c r="C498" s="320"/>
      <c r="D498" s="297" t="s">
        <v>588</v>
      </c>
      <c r="E498" s="447" t="s">
        <v>591</v>
      </c>
      <c r="F498" s="447"/>
      <c r="G498" s="447"/>
      <c r="H498" s="447"/>
      <c r="I498" s="447"/>
      <c r="J498" s="447"/>
      <c r="K498" s="447"/>
      <c r="L498" s="447"/>
      <c r="M498" s="447"/>
      <c r="N498" s="447"/>
      <c r="O498" s="447"/>
      <c r="P498" s="447"/>
      <c r="Q498" s="496"/>
      <c r="R498" s="497"/>
    </row>
    <row r="499" spans="1:18" ht="27.75" customHeight="1">
      <c r="A499" s="434"/>
      <c r="B499" s="350"/>
      <c r="C499" s="320"/>
      <c r="D499" s="297" t="s">
        <v>589</v>
      </c>
      <c r="E499" s="447" t="s">
        <v>592</v>
      </c>
      <c r="F499" s="447"/>
      <c r="G499" s="447"/>
      <c r="H499" s="447"/>
      <c r="I499" s="447"/>
      <c r="J499" s="447"/>
      <c r="K499" s="447"/>
      <c r="L499" s="447"/>
      <c r="M499" s="447"/>
      <c r="N499" s="447"/>
      <c r="O499" s="447"/>
      <c r="P499" s="447"/>
      <c r="Q499" s="496"/>
      <c r="R499" s="497"/>
    </row>
    <row r="500" spans="1:18" ht="27.75" customHeight="1">
      <c r="A500" s="435"/>
      <c r="B500" s="350"/>
      <c r="C500" s="321"/>
      <c r="D500" s="298" t="s">
        <v>590</v>
      </c>
      <c r="E500" s="437" t="s">
        <v>593</v>
      </c>
      <c r="F500" s="437"/>
      <c r="G500" s="437"/>
      <c r="H500" s="437"/>
      <c r="I500" s="437"/>
      <c r="J500" s="437"/>
      <c r="K500" s="437"/>
      <c r="L500" s="437"/>
      <c r="M500" s="437"/>
      <c r="N500" s="437"/>
      <c r="O500" s="437"/>
      <c r="P500" s="437"/>
      <c r="Q500" s="493"/>
      <c r="R500" s="494"/>
    </row>
    <row r="501" spans="1:18" ht="30" customHeight="1">
      <c r="A501" s="335" t="s">
        <v>235</v>
      </c>
      <c r="B501" s="420" t="s">
        <v>23</v>
      </c>
      <c r="C501" s="421"/>
      <c r="D501" s="421"/>
      <c r="E501" s="421"/>
      <c r="F501" s="421"/>
      <c r="G501" s="421"/>
      <c r="H501" s="421"/>
      <c r="I501" s="421"/>
      <c r="J501" s="421"/>
      <c r="K501" s="421"/>
      <c r="L501" s="421"/>
      <c r="M501" s="421"/>
      <c r="N501" s="421"/>
      <c r="O501" s="421"/>
      <c r="P501" s="421"/>
      <c r="Q501" s="502"/>
      <c r="R501" s="503"/>
    </row>
    <row r="502" spans="1:18" ht="13.5" customHeight="1"/>
    <row r="503" spans="1:18" ht="14.25" customHeight="1">
      <c r="A503" s="299" t="s">
        <v>416</v>
      </c>
      <c r="B503" s="270"/>
    </row>
    <row r="504" spans="1:18" ht="35.25" customHeight="1">
      <c r="A504" s="335" t="s">
        <v>32</v>
      </c>
      <c r="B504" s="420" t="s">
        <v>518</v>
      </c>
      <c r="C504" s="421"/>
      <c r="D504" s="421"/>
      <c r="E504" s="421"/>
      <c r="F504" s="421"/>
      <c r="G504" s="421"/>
      <c r="H504" s="421"/>
      <c r="I504" s="421"/>
      <c r="J504" s="421"/>
      <c r="K504" s="421"/>
      <c r="L504" s="421"/>
      <c r="M504" s="421"/>
      <c r="N504" s="421"/>
      <c r="O504" s="421"/>
      <c r="P504" s="421"/>
      <c r="Q504" s="502"/>
      <c r="R504" s="503"/>
    </row>
    <row r="505" spans="1:18" ht="35.25" customHeight="1">
      <c r="A505" s="433" t="s">
        <v>21</v>
      </c>
      <c r="B505" s="439" t="s">
        <v>523</v>
      </c>
      <c r="C505" s="440"/>
      <c r="D505" s="440"/>
      <c r="E505" s="440"/>
      <c r="F505" s="440"/>
      <c r="G505" s="440"/>
      <c r="H505" s="440"/>
      <c r="I505" s="440"/>
      <c r="J505" s="440"/>
      <c r="K505" s="440"/>
      <c r="L505" s="440"/>
      <c r="M505" s="440"/>
      <c r="N505" s="440"/>
      <c r="O505" s="440"/>
      <c r="P505" s="440"/>
      <c r="Q505" s="490"/>
      <c r="R505" s="491"/>
    </row>
    <row r="506" spans="1:18" ht="19.5" customHeight="1">
      <c r="A506" s="441"/>
      <c r="B506" s="407" t="s">
        <v>537</v>
      </c>
      <c r="C506" s="547" t="s">
        <v>594</v>
      </c>
      <c r="D506" s="548"/>
      <c r="E506" s="548"/>
      <c r="F506" s="548"/>
      <c r="G506" s="548"/>
      <c r="H506" s="548"/>
      <c r="I506" s="548"/>
      <c r="J506" s="548"/>
      <c r="K506" s="548"/>
      <c r="L506" s="548"/>
      <c r="M506" s="548"/>
      <c r="N506" s="548"/>
      <c r="O506" s="548"/>
      <c r="P506" s="548"/>
      <c r="Q506" s="496"/>
      <c r="R506" s="497"/>
    </row>
    <row r="507" spans="1:18" ht="19.5" customHeight="1">
      <c r="A507" s="441"/>
      <c r="B507" s="408" t="s">
        <v>541</v>
      </c>
      <c r="C507" s="547" t="s">
        <v>595</v>
      </c>
      <c r="D507" s="548"/>
      <c r="E507" s="548"/>
      <c r="F507" s="548"/>
      <c r="G507" s="548"/>
      <c r="H507" s="548"/>
      <c r="I507" s="548"/>
      <c r="J507" s="548"/>
      <c r="K507" s="548"/>
      <c r="L507" s="548"/>
      <c r="M507" s="548"/>
      <c r="N507" s="548"/>
      <c r="O507" s="548"/>
      <c r="P507" s="548"/>
      <c r="Q507" s="496"/>
      <c r="R507" s="497"/>
    </row>
    <row r="508" spans="1:18" ht="19.5" customHeight="1">
      <c r="A508" s="441"/>
      <c r="B508" s="407" t="s">
        <v>542</v>
      </c>
      <c r="C508" s="547" t="s">
        <v>596</v>
      </c>
      <c r="D508" s="548"/>
      <c r="E508" s="548"/>
      <c r="F508" s="548"/>
      <c r="G508" s="548"/>
      <c r="H508" s="548"/>
      <c r="I508" s="548"/>
      <c r="J508" s="548"/>
      <c r="K508" s="548"/>
      <c r="L508" s="548"/>
      <c r="M508" s="548"/>
      <c r="N508" s="548"/>
      <c r="O508" s="548"/>
      <c r="P508" s="548"/>
      <c r="Q508" s="496"/>
      <c r="R508" s="497"/>
    </row>
    <row r="509" spans="1:18" ht="19.5" customHeight="1">
      <c r="A509" s="449"/>
      <c r="B509" s="409" t="s">
        <v>543</v>
      </c>
      <c r="C509" s="535" t="s">
        <v>597</v>
      </c>
      <c r="D509" s="536"/>
      <c r="E509" s="536"/>
      <c r="F509" s="536"/>
      <c r="G509" s="536"/>
      <c r="H509" s="536"/>
      <c r="I509" s="536"/>
      <c r="J509" s="536"/>
      <c r="K509" s="536"/>
      <c r="L509" s="536"/>
      <c r="M509" s="536"/>
      <c r="N509" s="536"/>
      <c r="O509" s="536"/>
      <c r="P509" s="536"/>
      <c r="Q509" s="461"/>
      <c r="R509" s="492"/>
    </row>
    <row r="510" spans="1:18" ht="33" customHeight="1">
      <c r="A510" s="335" t="s">
        <v>34</v>
      </c>
      <c r="B510" s="420" t="s">
        <v>702</v>
      </c>
      <c r="C510" s="421"/>
      <c r="D510" s="421"/>
      <c r="E510" s="421"/>
      <c r="F510" s="421"/>
      <c r="G510" s="421"/>
      <c r="H510" s="421"/>
      <c r="I510" s="421"/>
      <c r="J510" s="421"/>
      <c r="K510" s="421"/>
      <c r="L510" s="421"/>
      <c r="M510" s="421"/>
      <c r="N510" s="421"/>
      <c r="O510" s="421"/>
      <c r="P510" s="421"/>
      <c r="Q510" s="502"/>
      <c r="R510" s="503"/>
    </row>
    <row r="511" spans="1:18" ht="13.5" customHeight="1"/>
    <row r="512" spans="1:18" ht="14.25" customHeight="1">
      <c r="A512" s="299" t="s">
        <v>724</v>
      </c>
      <c r="B512" s="270"/>
    </row>
    <row r="513" spans="1:18" ht="44.25" customHeight="1">
      <c r="A513" s="335" t="s">
        <v>32</v>
      </c>
      <c r="B513" s="420" t="s">
        <v>236</v>
      </c>
      <c r="C513" s="421"/>
      <c r="D513" s="421"/>
      <c r="E513" s="421"/>
      <c r="F513" s="421"/>
      <c r="G513" s="421"/>
      <c r="H513" s="421"/>
      <c r="I513" s="421"/>
      <c r="J513" s="421"/>
      <c r="K513" s="421"/>
      <c r="L513" s="421"/>
      <c r="M513" s="421"/>
      <c r="N513" s="421"/>
      <c r="O513" s="421"/>
      <c r="P513" s="421"/>
      <c r="Q513" s="502"/>
      <c r="R513" s="503"/>
    </row>
    <row r="514" spans="1:18" ht="30" customHeight="1">
      <c r="A514" s="335" t="s">
        <v>21</v>
      </c>
      <c r="B514" s="420" t="s">
        <v>524</v>
      </c>
      <c r="C514" s="421"/>
      <c r="D514" s="421"/>
      <c r="E514" s="421"/>
      <c r="F514" s="421"/>
      <c r="G514" s="421"/>
      <c r="H514" s="421"/>
      <c r="I514" s="421"/>
      <c r="J514" s="421"/>
      <c r="K514" s="421"/>
      <c r="L514" s="421"/>
      <c r="M514" s="421"/>
      <c r="N514" s="421"/>
      <c r="O514" s="421"/>
      <c r="P514" s="421"/>
      <c r="Q514" s="502"/>
      <c r="R514" s="503"/>
    </row>
    <row r="515" spans="1:18" ht="45" customHeight="1">
      <c r="A515" s="349" t="s">
        <v>34</v>
      </c>
      <c r="B515" s="420" t="s">
        <v>703</v>
      </c>
      <c r="C515" s="421"/>
      <c r="D515" s="421"/>
      <c r="E515" s="421"/>
      <c r="F515" s="421"/>
      <c r="G515" s="421"/>
      <c r="H515" s="421"/>
      <c r="I515" s="421"/>
      <c r="J515" s="421"/>
      <c r="K515" s="421"/>
      <c r="L515" s="421"/>
      <c r="M515" s="421"/>
      <c r="N515" s="421"/>
      <c r="O515" s="421"/>
      <c r="P515" s="421"/>
      <c r="Q515" s="493"/>
      <c r="R515" s="494"/>
    </row>
    <row r="516" spans="1:18" ht="13.5" customHeight="1"/>
    <row r="517" spans="1:18" ht="14.25" customHeight="1">
      <c r="A517" s="299" t="s">
        <v>417</v>
      </c>
      <c r="B517" s="270"/>
    </row>
    <row r="518" spans="1:18" ht="39.75" customHeight="1">
      <c r="A518" s="335" t="s">
        <v>32</v>
      </c>
      <c r="B518" s="420" t="s">
        <v>237</v>
      </c>
      <c r="C518" s="421"/>
      <c r="D518" s="421"/>
      <c r="E518" s="421"/>
      <c r="F518" s="421"/>
      <c r="G518" s="421"/>
      <c r="H518" s="421"/>
      <c r="I518" s="421"/>
      <c r="J518" s="421"/>
      <c r="K518" s="421"/>
      <c r="L518" s="421"/>
      <c r="M518" s="421"/>
      <c r="N518" s="421"/>
      <c r="O518" s="421"/>
      <c r="P518" s="421"/>
      <c r="Q518" s="502"/>
      <c r="R518" s="503"/>
    </row>
    <row r="519" spans="1:18" ht="39.75" customHeight="1">
      <c r="A519" s="335" t="s">
        <v>21</v>
      </c>
      <c r="B519" s="420" t="s">
        <v>419</v>
      </c>
      <c r="C519" s="421"/>
      <c r="D519" s="421"/>
      <c r="E519" s="421"/>
      <c r="F519" s="421"/>
      <c r="G519" s="421"/>
      <c r="H519" s="421"/>
      <c r="I519" s="421"/>
      <c r="J519" s="421"/>
      <c r="K519" s="421"/>
      <c r="L519" s="421"/>
      <c r="M519" s="421"/>
      <c r="N519" s="421"/>
      <c r="O519" s="421"/>
      <c r="P519" s="421"/>
      <c r="Q519" s="502"/>
      <c r="R519" s="503"/>
    </row>
    <row r="520" spans="1:18" ht="13.5" customHeight="1"/>
    <row r="521" spans="1:18" ht="14.25" customHeight="1">
      <c r="A521" s="299" t="s">
        <v>418</v>
      </c>
      <c r="B521" s="270"/>
    </row>
    <row r="522" spans="1:18" ht="96.75" customHeight="1">
      <c r="A522" s="335" t="s">
        <v>77</v>
      </c>
      <c r="B522" s="420" t="s">
        <v>704</v>
      </c>
      <c r="C522" s="421"/>
      <c r="D522" s="421"/>
      <c r="E522" s="421"/>
      <c r="F522" s="421"/>
      <c r="G522" s="421"/>
      <c r="H522" s="421"/>
      <c r="I522" s="421"/>
      <c r="J522" s="421"/>
      <c r="K522" s="421"/>
      <c r="L522" s="421"/>
      <c r="M522" s="421"/>
      <c r="N522" s="421"/>
      <c r="O522" s="421"/>
      <c r="P522" s="421"/>
      <c r="Q522" s="502"/>
      <c r="R522" s="503"/>
    </row>
    <row r="523" spans="1:18" ht="45" customHeight="1">
      <c r="A523" s="335" t="s">
        <v>78</v>
      </c>
      <c r="B523" s="420" t="s">
        <v>113</v>
      </c>
      <c r="C523" s="421"/>
      <c r="D523" s="421"/>
      <c r="E523" s="421"/>
      <c r="F523" s="421"/>
      <c r="G523" s="421"/>
      <c r="H523" s="421"/>
      <c r="I523" s="421"/>
      <c r="J523" s="421"/>
      <c r="K523" s="421"/>
      <c r="L523" s="421"/>
      <c r="M523" s="421"/>
      <c r="N523" s="421"/>
      <c r="O523" s="421"/>
      <c r="P523" s="421"/>
      <c r="Q523" s="502"/>
      <c r="R523" s="503"/>
    </row>
    <row r="525" spans="1:18" ht="24" customHeight="1"/>
    <row r="526" spans="1:18" ht="13.5" customHeight="1"/>
    <row r="527" spans="1:18" ht="37.5" customHeight="1">
      <c r="A527" s="667" t="s">
        <v>138</v>
      </c>
      <c r="B527" s="668"/>
      <c r="C527" s="668"/>
      <c r="D527" s="668"/>
      <c r="E527" s="668"/>
      <c r="F527" s="668"/>
      <c r="G527" s="668"/>
      <c r="H527" s="668"/>
      <c r="I527" s="668"/>
      <c r="J527" s="668"/>
      <c r="K527" s="668"/>
      <c r="L527" s="668"/>
      <c r="M527" s="668"/>
      <c r="N527" s="668"/>
      <c r="O527" s="668"/>
      <c r="P527" s="668"/>
      <c r="Q527" s="668"/>
      <c r="R527" s="669"/>
    </row>
    <row r="528" spans="1:18" ht="8.25" customHeight="1"/>
    <row r="529" spans="1:18" ht="8.25" customHeight="1" thickBot="1"/>
    <row r="530" spans="1:18" ht="14.25" thickTop="1">
      <c r="A530" s="284"/>
      <c r="B530" s="285"/>
      <c r="C530" s="285"/>
      <c r="D530" s="285"/>
      <c r="E530" s="285"/>
      <c r="F530" s="285"/>
      <c r="G530" s="285"/>
      <c r="H530" s="285"/>
      <c r="I530" s="285"/>
      <c r="J530" s="285"/>
      <c r="K530" s="285"/>
      <c r="L530" s="285"/>
      <c r="M530" s="285"/>
      <c r="N530" s="285"/>
      <c r="O530" s="285"/>
      <c r="P530" s="285"/>
      <c r="Q530" s="285"/>
      <c r="R530" s="286"/>
    </row>
    <row r="531" spans="1:18" ht="18.75">
      <c r="A531" s="674"/>
      <c r="B531" s="675"/>
      <c r="C531" s="675"/>
      <c r="D531" s="675"/>
      <c r="E531" s="675"/>
      <c r="F531" s="675"/>
      <c r="G531" s="675"/>
      <c r="H531" s="675"/>
      <c r="I531" s="675"/>
      <c r="J531" s="675"/>
      <c r="K531" s="675"/>
      <c r="L531" s="675"/>
      <c r="M531" s="675"/>
      <c r="N531" s="675"/>
      <c r="O531" s="675"/>
      <c r="P531" s="675"/>
      <c r="Q531" s="675"/>
      <c r="R531" s="676"/>
    </row>
    <row r="532" spans="1:18" ht="18" customHeight="1">
      <c r="A532" s="287"/>
      <c r="R532" s="288"/>
    </row>
    <row r="533" spans="1:18" ht="41.25" customHeight="1">
      <c r="A533" s="304" t="s">
        <v>155</v>
      </c>
      <c r="B533" s="456" t="s">
        <v>156</v>
      </c>
      <c r="C533" s="456"/>
      <c r="D533" s="456"/>
      <c r="E533" s="456"/>
      <c r="F533" s="456"/>
      <c r="G533" s="456"/>
      <c r="H533" s="456"/>
      <c r="I533" s="456"/>
      <c r="J533" s="456"/>
      <c r="K533" s="456"/>
      <c r="L533" s="456"/>
      <c r="M533" s="456"/>
      <c r="N533" s="456"/>
      <c r="O533" s="456"/>
      <c r="P533" s="456"/>
      <c r="Q533" s="456"/>
      <c r="R533" s="305"/>
    </row>
    <row r="534" spans="1:18" ht="20.25" customHeight="1">
      <c r="A534" s="306" t="s">
        <v>155</v>
      </c>
      <c r="B534" s="697" t="s">
        <v>157</v>
      </c>
      <c r="C534" s="697"/>
      <c r="D534" s="697"/>
      <c r="E534" s="697"/>
      <c r="F534" s="697"/>
      <c r="G534" s="697"/>
      <c r="H534" s="697"/>
      <c r="I534" s="697"/>
      <c r="J534" s="697"/>
      <c r="K534" s="697"/>
      <c r="L534" s="697"/>
      <c r="M534" s="697"/>
      <c r="N534" s="697"/>
      <c r="O534" s="697"/>
      <c r="P534" s="697"/>
      <c r="Q534" s="697"/>
      <c r="R534" s="288"/>
    </row>
    <row r="535" spans="1:18" ht="60" customHeight="1">
      <c r="A535" s="307" t="s">
        <v>155</v>
      </c>
      <c r="B535" s="456" t="s">
        <v>525</v>
      </c>
      <c r="C535" s="456"/>
      <c r="D535" s="456"/>
      <c r="E535" s="456"/>
      <c r="F535" s="456"/>
      <c r="G535" s="456"/>
      <c r="H535" s="456"/>
      <c r="I535" s="456"/>
      <c r="J535" s="456"/>
      <c r="K535" s="456"/>
      <c r="L535" s="456"/>
      <c r="M535" s="456"/>
      <c r="N535" s="456"/>
      <c r="O535" s="456"/>
      <c r="P535" s="456"/>
      <c r="Q535" s="456"/>
      <c r="R535" s="308"/>
    </row>
    <row r="536" spans="1:18">
      <c r="A536" s="287"/>
      <c r="R536" s="288"/>
    </row>
    <row r="537" spans="1:18">
      <c r="A537" s="664" t="s">
        <v>205</v>
      </c>
      <c r="B537" s="665"/>
      <c r="C537" s="665"/>
      <c r="D537" s="665"/>
      <c r="E537" s="665"/>
      <c r="F537" s="665"/>
      <c r="G537" s="665"/>
      <c r="H537" s="665"/>
      <c r="I537" s="665"/>
      <c r="J537" s="665"/>
      <c r="K537" s="665"/>
      <c r="L537" s="665"/>
      <c r="M537" s="665"/>
      <c r="N537" s="665"/>
      <c r="O537" s="665"/>
      <c r="P537" s="665"/>
      <c r="Q537" s="665"/>
      <c r="R537" s="666"/>
    </row>
    <row r="538" spans="1:18" ht="14.25" thickBot="1">
      <c r="A538" s="289"/>
      <c r="B538" s="290"/>
      <c r="C538" s="290"/>
      <c r="D538" s="290"/>
      <c r="E538" s="290"/>
      <c r="F538" s="290"/>
      <c r="G538" s="290"/>
      <c r="H538" s="290"/>
      <c r="I538" s="290"/>
      <c r="J538" s="290"/>
      <c r="K538" s="290"/>
      <c r="L538" s="290"/>
      <c r="M538" s="290"/>
      <c r="N538" s="290"/>
      <c r="O538" s="290"/>
      <c r="P538" s="290"/>
      <c r="Q538" s="290"/>
      <c r="R538" s="291"/>
    </row>
    <row r="539" spans="1:18" ht="14.25" thickTop="1"/>
  </sheetData>
  <mergeCells count="819">
    <mergeCell ref="C344:P344"/>
    <mergeCell ref="C345:P345"/>
    <mergeCell ref="C346:P346"/>
    <mergeCell ref="Q273:R273"/>
    <mergeCell ref="Q269:R269"/>
    <mergeCell ref="Q233:R233"/>
    <mergeCell ref="Q232:R232"/>
    <mergeCell ref="Q237:R237"/>
    <mergeCell ref="Q243:R243"/>
    <mergeCell ref="Q252:R252"/>
    <mergeCell ref="Q261:R261"/>
    <mergeCell ref="Q289:R289"/>
    <mergeCell ref="Q295:R295"/>
    <mergeCell ref="Q287:R287"/>
    <mergeCell ref="Q234:R234"/>
    <mergeCell ref="Q259:R259"/>
    <mergeCell ref="C299:P299"/>
    <mergeCell ref="C297:P297"/>
    <mergeCell ref="B296:P296"/>
    <mergeCell ref="B286:P286"/>
    <mergeCell ref="B287:P287"/>
    <mergeCell ref="B288:P288"/>
    <mergeCell ref="C325:F325"/>
    <mergeCell ref="Q355:R355"/>
    <mergeCell ref="B368:P368"/>
    <mergeCell ref="Q359:R359"/>
    <mergeCell ref="Q364:R364"/>
    <mergeCell ref="I319:J321"/>
    <mergeCell ref="Q282:R282"/>
    <mergeCell ref="Q288:R288"/>
    <mergeCell ref="Q368:R368"/>
    <mergeCell ref="M311:Q311"/>
    <mergeCell ref="Q286:R286"/>
    <mergeCell ref="A310:Q310"/>
    <mergeCell ref="O312:Q312"/>
    <mergeCell ref="O313:Q313"/>
    <mergeCell ref="C330:P330"/>
    <mergeCell ref="C327:F327"/>
    <mergeCell ref="C328:F328"/>
    <mergeCell ref="C324:P324"/>
    <mergeCell ref="Q283:R283"/>
    <mergeCell ref="A296:A302"/>
    <mergeCell ref="G334:J334"/>
    <mergeCell ref="K334:N334"/>
    <mergeCell ref="K327:N327"/>
    <mergeCell ref="A343:A347"/>
    <mergeCell ref="Q343:R347"/>
    <mergeCell ref="B533:Q533"/>
    <mergeCell ref="B534:Q534"/>
    <mergeCell ref="B535:Q535"/>
    <mergeCell ref="B369:P369"/>
    <mergeCell ref="B370:P370"/>
    <mergeCell ref="B371:P371"/>
    <mergeCell ref="Q436:R436"/>
    <mergeCell ref="Q438:R438"/>
    <mergeCell ref="Q430:R430"/>
    <mergeCell ref="Q427:R427"/>
    <mergeCell ref="Q428:R428"/>
    <mergeCell ref="Q429:R429"/>
    <mergeCell ref="Q373:R373"/>
    <mergeCell ref="Q420:R420"/>
    <mergeCell ref="Q370:R370"/>
    <mergeCell ref="Q416:R416"/>
    <mergeCell ref="Q406:R406"/>
    <mergeCell ref="Q400:R400"/>
    <mergeCell ref="Q415:R415"/>
    <mergeCell ref="Q403:R403"/>
    <mergeCell ref="Q404:R404"/>
    <mergeCell ref="Q405:R405"/>
    <mergeCell ref="Q390:R390"/>
    <mergeCell ref="Q385:R385"/>
    <mergeCell ref="B132:P132"/>
    <mergeCell ref="B133:P133"/>
    <mergeCell ref="B125:P125"/>
    <mergeCell ref="Q125:R125"/>
    <mergeCell ref="Q138:R138"/>
    <mergeCell ref="Q139:R139"/>
    <mergeCell ref="B136:P136"/>
    <mergeCell ref="B137:P137"/>
    <mergeCell ref="B140:P140"/>
    <mergeCell ref="Q143:R143"/>
    <mergeCell ref="Q132:R132"/>
    <mergeCell ref="Q142:R142"/>
    <mergeCell ref="Q99:R99"/>
    <mergeCell ref="Q104:R104"/>
    <mergeCell ref="Q129:R129"/>
    <mergeCell ref="Q140:R140"/>
    <mergeCell ref="Q141:R141"/>
    <mergeCell ref="Q118:R118"/>
    <mergeCell ref="A50:C50"/>
    <mergeCell ref="K62:L62"/>
    <mergeCell ref="Q150:R150"/>
    <mergeCell ref="Q148:R148"/>
    <mergeCell ref="Q149:R149"/>
    <mergeCell ref="Q147:R147"/>
    <mergeCell ref="O63:P63"/>
    <mergeCell ref="O75:P75"/>
    <mergeCell ref="E76:F76"/>
    <mergeCell ref="O76:P76"/>
    <mergeCell ref="M62:N62"/>
    <mergeCell ref="O62:P62"/>
    <mergeCell ref="K68:L68"/>
    <mergeCell ref="E67:F67"/>
    <mergeCell ref="E70:F70"/>
    <mergeCell ref="Q146:R146"/>
    <mergeCell ref="Q144:R144"/>
    <mergeCell ref="Q85:R85"/>
    <mergeCell ref="Q103:R103"/>
    <mergeCell ref="Q114:R114"/>
    <mergeCell ref="Q136:R136"/>
    <mergeCell ref="Q113:R113"/>
    <mergeCell ref="Q107:R107"/>
    <mergeCell ref="K71:L71"/>
    <mergeCell ref="B354:P354"/>
    <mergeCell ref="Q402:R402"/>
    <mergeCell ref="Q361:R361"/>
    <mergeCell ref="Q372:R372"/>
    <mergeCell ref="Q381:R381"/>
    <mergeCell ref="Q382:R382"/>
    <mergeCell ref="Q357:R357"/>
    <mergeCell ref="C333:F333"/>
    <mergeCell ref="Q349:R349"/>
    <mergeCell ref="Q352:R352"/>
    <mergeCell ref="Q339:R339"/>
    <mergeCell ref="Q338:R338"/>
    <mergeCell ref="B343:P343"/>
    <mergeCell ref="B347:P347"/>
    <mergeCell ref="B348:P348"/>
    <mergeCell ref="B373:P373"/>
    <mergeCell ref="B374:P374"/>
    <mergeCell ref="B355:P355"/>
    <mergeCell ref="B356:P356"/>
    <mergeCell ref="B352:P352"/>
    <mergeCell ref="B353:P353"/>
    <mergeCell ref="Q348:R348"/>
    <mergeCell ref="Q396:R396"/>
    <mergeCell ref="Q354:R354"/>
    <mergeCell ref="A531:R531"/>
    <mergeCell ref="Q515:R515"/>
    <mergeCell ref="A49:C49"/>
    <mergeCell ref="I68:J68"/>
    <mergeCell ref="G67:H67"/>
    <mergeCell ref="M76:N76"/>
    <mergeCell ref="G75:H75"/>
    <mergeCell ref="I75:J75"/>
    <mergeCell ref="K75:L75"/>
    <mergeCell ref="M75:N75"/>
    <mergeCell ref="B68:D68"/>
    <mergeCell ref="B70:D70"/>
    <mergeCell ref="B71:D71"/>
    <mergeCell ref="B75:D75"/>
    <mergeCell ref="B76:D76"/>
    <mergeCell ref="I76:J76"/>
    <mergeCell ref="M68:N68"/>
    <mergeCell ref="M67:N67"/>
    <mergeCell ref="G70:H70"/>
    <mergeCell ref="I70:J70"/>
    <mergeCell ref="K70:L70"/>
    <mergeCell ref="M70:N70"/>
    <mergeCell ref="G71:H71"/>
    <mergeCell ref="I71:J71"/>
    <mergeCell ref="A537:R537"/>
    <mergeCell ref="Q455:R455"/>
    <mergeCell ref="Q459:R459"/>
    <mergeCell ref="Q482:R482"/>
    <mergeCell ref="Q457:R457"/>
    <mergeCell ref="Q458:R458"/>
    <mergeCell ref="Q456:R456"/>
    <mergeCell ref="Q492:R492"/>
    <mergeCell ref="Q493:R493"/>
    <mergeCell ref="Q522:R522"/>
    <mergeCell ref="Q523:R523"/>
    <mergeCell ref="C488:P488"/>
    <mergeCell ref="A484:A489"/>
    <mergeCell ref="A527:R527"/>
    <mergeCell ref="C485:P485"/>
    <mergeCell ref="A475:R475"/>
    <mergeCell ref="Q476:R476"/>
    <mergeCell ref="Q467:R467"/>
    <mergeCell ref="B493:P493"/>
    <mergeCell ref="B501:P501"/>
    <mergeCell ref="Q491:R491"/>
    <mergeCell ref="Q470:R470"/>
    <mergeCell ref="Q483:R483"/>
    <mergeCell ref="A469:R469"/>
    <mergeCell ref="Q165:R165"/>
    <mergeCell ref="Q183:R183"/>
    <mergeCell ref="Q168:R168"/>
    <mergeCell ref="Q174:R174"/>
    <mergeCell ref="Q185:R185"/>
    <mergeCell ref="Q198:R198"/>
    <mergeCell ref="Q255:R255"/>
    <mergeCell ref="Q188:R188"/>
    <mergeCell ref="Q184:R184"/>
    <mergeCell ref="Q196:R196"/>
    <mergeCell ref="Q205:R205"/>
    <mergeCell ref="Q218:R218"/>
    <mergeCell ref="Q177:R177"/>
    <mergeCell ref="Q178:R178"/>
    <mergeCell ref="Q179:R179"/>
    <mergeCell ref="Q190:R195"/>
    <mergeCell ref="Q249:R249"/>
    <mergeCell ref="Q226:R226"/>
    <mergeCell ref="Q229:R229"/>
    <mergeCell ref="Q228:R228"/>
    <mergeCell ref="Q214:R214"/>
    <mergeCell ref="Q202:R202"/>
    <mergeCell ref="Q219:R219"/>
    <mergeCell ref="Q227:R227"/>
    <mergeCell ref="Q166:R166"/>
    <mergeCell ref="Q176:R176"/>
    <mergeCell ref="Q187:R187"/>
    <mergeCell ref="Q189:R189"/>
    <mergeCell ref="Q186:R186"/>
    <mergeCell ref="Q172:R172"/>
    <mergeCell ref="Q220:R220"/>
    <mergeCell ref="Q182:R182"/>
    <mergeCell ref="Q221:R221"/>
    <mergeCell ref="B244:P244"/>
    <mergeCell ref="B245:P245"/>
    <mergeCell ref="Q264:R264"/>
    <mergeCell ref="Q201:R201"/>
    <mergeCell ref="Q215:R215"/>
    <mergeCell ref="Q280:R280"/>
    <mergeCell ref="B227:P227"/>
    <mergeCell ref="B228:P228"/>
    <mergeCell ref="B229:P229"/>
    <mergeCell ref="B232:P232"/>
    <mergeCell ref="B233:P233"/>
    <mergeCell ref="B234:P234"/>
    <mergeCell ref="B237:P237"/>
    <mergeCell ref="B240:P240"/>
    <mergeCell ref="B250:P250"/>
    <mergeCell ref="Q248:R248"/>
    <mergeCell ref="Q247:R247"/>
    <mergeCell ref="Q246:R246"/>
    <mergeCell ref="Q216:R216"/>
    <mergeCell ref="C221:P221"/>
    <mergeCell ref="C222:P222"/>
    <mergeCell ref="C223:P223"/>
    <mergeCell ref="Q223:R223"/>
    <mergeCell ref="B272:P272"/>
    <mergeCell ref="Q398:R398"/>
    <mergeCell ref="Q378:R378"/>
    <mergeCell ref="Q389:R389"/>
    <mergeCell ref="Q363:R363"/>
    <mergeCell ref="Q358:R358"/>
    <mergeCell ref="Q360:R360"/>
    <mergeCell ref="Q362:R362"/>
    <mergeCell ref="Q367:R367"/>
    <mergeCell ref="Q369:R369"/>
    <mergeCell ref="Q371:R371"/>
    <mergeCell ref="Q391:R391"/>
    <mergeCell ref="Q374:R374"/>
    <mergeCell ref="Q383:R383"/>
    <mergeCell ref="Q392:R392"/>
    <mergeCell ref="Q395:R395"/>
    <mergeCell ref="Q376:R376"/>
    <mergeCell ref="Q387:R387"/>
    <mergeCell ref="Q386:R386"/>
    <mergeCell ref="Q397:R397"/>
    <mergeCell ref="C178:P178"/>
    <mergeCell ref="B179:P179"/>
    <mergeCell ref="C209:P209"/>
    <mergeCell ref="C210:P210"/>
    <mergeCell ref="Q222:R222"/>
    <mergeCell ref="B180:P180"/>
    <mergeCell ref="B181:P181"/>
    <mergeCell ref="B182:P182"/>
    <mergeCell ref="B183:P183"/>
    <mergeCell ref="B184:P184"/>
    <mergeCell ref="B185:P185"/>
    <mergeCell ref="B186:P186"/>
    <mergeCell ref="Q181:R181"/>
    <mergeCell ref="Q197:R197"/>
    <mergeCell ref="A213:A223"/>
    <mergeCell ref="A190:A195"/>
    <mergeCell ref="Q275:R275"/>
    <mergeCell ref="Q267:R267"/>
    <mergeCell ref="Q240:R240"/>
    <mergeCell ref="Q277:R277"/>
    <mergeCell ref="Q256:R256"/>
    <mergeCell ref="Q268:R268"/>
    <mergeCell ref="Q260:R260"/>
    <mergeCell ref="Q276:R276"/>
    <mergeCell ref="B243:P243"/>
    <mergeCell ref="B252:P252"/>
    <mergeCell ref="B255:P255"/>
    <mergeCell ref="B273:P273"/>
    <mergeCell ref="B274:P274"/>
    <mergeCell ref="B275:P275"/>
    <mergeCell ref="B276:P276"/>
    <mergeCell ref="B277:P277"/>
    <mergeCell ref="Q274:R274"/>
    <mergeCell ref="B251:P251"/>
    <mergeCell ref="B213:P213"/>
    <mergeCell ref="Q213:R213"/>
    <mergeCell ref="Q251:R251"/>
    <mergeCell ref="B226:P226"/>
    <mergeCell ref="Q39:R39"/>
    <mergeCell ref="A43:R43"/>
    <mergeCell ref="A21:C21"/>
    <mergeCell ref="O25:R25"/>
    <mergeCell ref="A45:C45"/>
    <mergeCell ref="A44:C44"/>
    <mergeCell ref="Q32:R32"/>
    <mergeCell ref="B39:P39"/>
    <mergeCell ref="B40:P40"/>
    <mergeCell ref="A23:C23"/>
    <mergeCell ref="Q40:R40"/>
    <mergeCell ref="A22:C22"/>
    <mergeCell ref="D22:R22"/>
    <mergeCell ref="A26:R26"/>
    <mergeCell ref="B30:Q30"/>
    <mergeCell ref="B37:P37"/>
    <mergeCell ref="B33:P33"/>
    <mergeCell ref="Q33:R33"/>
    <mergeCell ref="B34:P34"/>
    <mergeCell ref="Q34:R34"/>
    <mergeCell ref="A35:A36"/>
    <mergeCell ref="B35:P36"/>
    <mergeCell ref="Q35:R36"/>
    <mergeCell ref="A1:R1"/>
    <mergeCell ref="A2:R2"/>
    <mergeCell ref="Q37:R37"/>
    <mergeCell ref="Q38:R38"/>
    <mergeCell ref="O6:R6"/>
    <mergeCell ref="E3:R3"/>
    <mergeCell ref="E4:R4"/>
    <mergeCell ref="A20:C20"/>
    <mergeCell ref="D20:F20"/>
    <mergeCell ref="A12:R12"/>
    <mergeCell ref="G20:J20"/>
    <mergeCell ref="A14:R14"/>
    <mergeCell ref="A6:A10"/>
    <mergeCell ref="M25:N25"/>
    <mergeCell ref="G25:H25"/>
    <mergeCell ref="D25:F25"/>
    <mergeCell ref="D24:R24"/>
    <mergeCell ref="I25:L25"/>
    <mergeCell ref="A4:D4"/>
    <mergeCell ref="D21:R21"/>
    <mergeCell ref="D23:R23"/>
    <mergeCell ref="A24:C24"/>
    <mergeCell ref="A25:C25"/>
    <mergeCell ref="B38:P38"/>
    <mergeCell ref="A164:A172"/>
    <mergeCell ref="A154:A160"/>
    <mergeCell ref="A208:A210"/>
    <mergeCell ref="C158:P158"/>
    <mergeCell ref="C159:P159"/>
    <mergeCell ref="C160:P160"/>
    <mergeCell ref="B187:P187"/>
    <mergeCell ref="B188:P188"/>
    <mergeCell ref="B189:P189"/>
    <mergeCell ref="C157:P157"/>
    <mergeCell ref="B190:P190"/>
    <mergeCell ref="C191:P191"/>
    <mergeCell ref="C192:P192"/>
    <mergeCell ref="C193:P193"/>
    <mergeCell ref="B194:P194"/>
    <mergeCell ref="B195:P195"/>
    <mergeCell ref="B196:P196"/>
    <mergeCell ref="B197:P197"/>
    <mergeCell ref="B174:P174"/>
    <mergeCell ref="B175:P175"/>
    <mergeCell ref="B161:P161"/>
    <mergeCell ref="B162:P162"/>
    <mergeCell ref="C155:P155"/>
    <mergeCell ref="B176:P176"/>
    <mergeCell ref="Q152:R152"/>
    <mergeCell ref="Q133:R133"/>
    <mergeCell ref="Q126:R126"/>
    <mergeCell ref="Q137:R137"/>
    <mergeCell ref="Q153:R153"/>
    <mergeCell ref="Q163:R163"/>
    <mergeCell ref="Q180:R180"/>
    <mergeCell ref="Q175:R175"/>
    <mergeCell ref="Q164:R164"/>
    <mergeCell ref="Q167:R167"/>
    <mergeCell ref="Q169:R169"/>
    <mergeCell ref="Q170:R170"/>
    <mergeCell ref="Q171:R171"/>
    <mergeCell ref="Q151:R151"/>
    <mergeCell ref="Q154:R154"/>
    <mergeCell ref="Q155:R155"/>
    <mergeCell ref="Q156:R156"/>
    <mergeCell ref="Q145:R145"/>
    <mergeCell ref="Q157:R157"/>
    <mergeCell ref="Q158:R158"/>
    <mergeCell ref="Q159:R159"/>
    <mergeCell ref="Q160:R160"/>
    <mergeCell ref="Q162:R162"/>
    <mergeCell ref="Q161:R161"/>
    <mergeCell ref="B349:P349"/>
    <mergeCell ref="B201:P201"/>
    <mergeCell ref="B202:P202"/>
    <mergeCell ref="B205:P205"/>
    <mergeCell ref="B208:P208"/>
    <mergeCell ref="Q208:R208"/>
    <mergeCell ref="B198:P198"/>
    <mergeCell ref="Q209:R209"/>
    <mergeCell ref="Q210:R210"/>
    <mergeCell ref="C214:P214"/>
    <mergeCell ref="C215:P215"/>
    <mergeCell ref="C216:P216"/>
    <mergeCell ref="C218:P218"/>
    <mergeCell ref="C219:P219"/>
    <mergeCell ref="C220:P220"/>
    <mergeCell ref="Q272:R272"/>
    <mergeCell ref="M316:N318"/>
    <mergeCell ref="Q292:R292"/>
    <mergeCell ref="Q281:R281"/>
    <mergeCell ref="C334:F334"/>
    <mergeCell ref="B338:P338"/>
    <mergeCell ref="B339:P339"/>
    <mergeCell ref="Q250:R250"/>
    <mergeCell ref="B249:P249"/>
    <mergeCell ref="B361:P361"/>
    <mergeCell ref="B362:P362"/>
    <mergeCell ref="B363:P363"/>
    <mergeCell ref="B364:P364"/>
    <mergeCell ref="B367:P367"/>
    <mergeCell ref="B357:P357"/>
    <mergeCell ref="B358:P358"/>
    <mergeCell ref="B359:P359"/>
    <mergeCell ref="B360:P360"/>
    <mergeCell ref="Q399:R399"/>
    <mergeCell ref="Q356:R356"/>
    <mergeCell ref="C341:R341"/>
    <mergeCell ref="Q353:R353"/>
    <mergeCell ref="Q375:R375"/>
    <mergeCell ref="Q384:R384"/>
    <mergeCell ref="Q377:R377"/>
    <mergeCell ref="Q388:R388"/>
    <mergeCell ref="B375:P375"/>
    <mergeCell ref="B376:P376"/>
    <mergeCell ref="B377:P377"/>
    <mergeCell ref="B378:P378"/>
    <mergeCell ref="B381:P381"/>
    <mergeCell ref="B382:P382"/>
    <mergeCell ref="B383:P383"/>
    <mergeCell ref="B384:P384"/>
    <mergeCell ref="B385:P385"/>
    <mergeCell ref="B386:P386"/>
    <mergeCell ref="B387:P387"/>
    <mergeCell ref="B388:P388"/>
    <mergeCell ref="B389:P389"/>
    <mergeCell ref="B390:P390"/>
    <mergeCell ref="B391:P391"/>
    <mergeCell ref="B372:P372"/>
    <mergeCell ref="B492:P492"/>
    <mergeCell ref="Q478:R478"/>
    <mergeCell ref="Q432:R432"/>
    <mergeCell ref="C487:P487"/>
    <mergeCell ref="Q442:R442"/>
    <mergeCell ref="Q431:R431"/>
    <mergeCell ref="Q434:R434"/>
    <mergeCell ref="Q426:R426"/>
    <mergeCell ref="Q417:R417"/>
    <mergeCell ref="Q464:R464"/>
    <mergeCell ref="Q477:R477"/>
    <mergeCell ref="Q461:R461"/>
    <mergeCell ref="Q462:R462"/>
    <mergeCell ref="C462:P462"/>
    <mergeCell ref="B445:P445"/>
    <mergeCell ref="B446:P446"/>
    <mergeCell ref="B449:P449"/>
    <mergeCell ref="B450:P450"/>
    <mergeCell ref="B451:P451"/>
    <mergeCell ref="B452:P452"/>
    <mergeCell ref="B455:P455"/>
    <mergeCell ref="B456:P456"/>
    <mergeCell ref="B457:P457"/>
    <mergeCell ref="C460:P460"/>
    <mergeCell ref="Q410:R410"/>
    <mergeCell ref="Q411:R411"/>
    <mergeCell ref="Q412:R412"/>
    <mergeCell ref="Q446:R446"/>
    <mergeCell ref="Q440:R440"/>
    <mergeCell ref="Q463:R463"/>
    <mergeCell ref="Q490:R490"/>
    <mergeCell ref="Q449:R449"/>
    <mergeCell ref="Q401:R401"/>
    <mergeCell ref="A439:R439"/>
    <mergeCell ref="A437:R437"/>
    <mergeCell ref="A435:R435"/>
    <mergeCell ref="A433:R433"/>
    <mergeCell ref="B416:P416"/>
    <mergeCell ref="B417:P417"/>
    <mergeCell ref="B420:P420"/>
    <mergeCell ref="B421:P421"/>
    <mergeCell ref="B422:P422"/>
    <mergeCell ref="B426:P426"/>
    <mergeCell ref="B427:P427"/>
    <mergeCell ref="B428:P428"/>
    <mergeCell ref="B429:P429"/>
    <mergeCell ref="Q421:R421"/>
    <mergeCell ref="Q460:R460"/>
    <mergeCell ref="B504:P504"/>
    <mergeCell ref="B505:P505"/>
    <mergeCell ref="Q513:R513"/>
    <mergeCell ref="Q518:R518"/>
    <mergeCell ref="Q519:R519"/>
    <mergeCell ref="Q514:R514"/>
    <mergeCell ref="C507:P507"/>
    <mergeCell ref="C508:P508"/>
    <mergeCell ref="B518:P518"/>
    <mergeCell ref="B519:P519"/>
    <mergeCell ref="Q504:R504"/>
    <mergeCell ref="Q510:R510"/>
    <mergeCell ref="Q505:R505"/>
    <mergeCell ref="B510:P510"/>
    <mergeCell ref="B513:P513"/>
    <mergeCell ref="B514:P514"/>
    <mergeCell ref="B515:P515"/>
    <mergeCell ref="Q501:R501"/>
    <mergeCell ref="C486:P486"/>
    <mergeCell ref="Q484:R489"/>
    <mergeCell ref="Q407:R407"/>
    <mergeCell ref="Q445:R445"/>
    <mergeCell ref="Q422:R422"/>
    <mergeCell ref="B6:D6"/>
    <mergeCell ref="B7:D7"/>
    <mergeCell ref="B8:D8"/>
    <mergeCell ref="B9:D9"/>
    <mergeCell ref="B10:D10"/>
    <mergeCell ref="E7:R7"/>
    <mergeCell ref="E8:R8"/>
    <mergeCell ref="E9:R9"/>
    <mergeCell ref="E10:R10"/>
    <mergeCell ref="E62:F62"/>
    <mergeCell ref="E63:F63"/>
    <mergeCell ref="B80:Q80"/>
    <mergeCell ref="B81:Q81"/>
    <mergeCell ref="B85:P85"/>
    <mergeCell ref="B99:P99"/>
    <mergeCell ref="B103:P103"/>
    <mergeCell ref="B104:P104"/>
    <mergeCell ref="B107:P107"/>
    <mergeCell ref="B65:R65"/>
    <mergeCell ref="B73:R73"/>
    <mergeCell ref="K67:L67"/>
    <mergeCell ref="G62:H62"/>
    <mergeCell ref="I62:J62"/>
    <mergeCell ref="O67:P67"/>
    <mergeCell ref="O68:P68"/>
    <mergeCell ref="M71:N71"/>
    <mergeCell ref="B89:P89"/>
    <mergeCell ref="A505:A509"/>
    <mergeCell ref="C506:P506"/>
    <mergeCell ref="B53:Q53"/>
    <mergeCell ref="B54:Q54"/>
    <mergeCell ref="B55:Q55"/>
    <mergeCell ref="B61:R61"/>
    <mergeCell ref="B62:D62"/>
    <mergeCell ref="B63:D63"/>
    <mergeCell ref="B67:D67"/>
    <mergeCell ref="E75:F75"/>
    <mergeCell ref="G76:H76"/>
    <mergeCell ref="K76:L76"/>
    <mergeCell ref="B113:P113"/>
    <mergeCell ref="Q110:R110"/>
    <mergeCell ref="B114:P114"/>
    <mergeCell ref="B117:P117"/>
    <mergeCell ref="B118:P118"/>
    <mergeCell ref="B119:P119"/>
    <mergeCell ref="B122:P122"/>
    <mergeCell ref="B126:P126"/>
    <mergeCell ref="Q117:R117"/>
    <mergeCell ref="Q122:R122"/>
    <mergeCell ref="Q119:R119"/>
    <mergeCell ref="B129:P129"/>
    <mergeCell ref="A46:C46"/>
    <mergeCell ref="A47:C47"/>
    <mergeCell ref="A48:C48"/>
    <mergeCell ref="I67:J67"/>
    <mergeCell ref="M63:N63"/>
    <mergeCell ref="C509:P509"/>
    <mergeCell ref="Q506:R506"/>
    <mergeCell ref="Q507:R507"/>
    <mergeCell ref="Q508:R508"/>
    <mergeCell ref="Q509:R509"/>
    <mergeCell ref="B489:P489"/>
    <mergeCell ref="B490:P490"/>
    <mergeCell ref="B491:P491"/>
    <mergeCell ref="O70:P70"/>
    <mergeCell ref="O71:P71"/>
    <mergeCell ref="E71:F71"/>
    <mergeCell ref="E68:F68"/>
    <mergeCell ref="G63:H63"/>
    <mergeCell ref="I63:J63"/>
    <mergeCell ref="B110:P110"/>
    <mergeCell ref="C100:P100"/>
    <mergeCell ref="C101:P101"/>
    <mergeCell ref="G68:H68"/>
    <mergeCell ref="K63:L63"/>
    <mergeCell ref="B144:P144"/>
    <mergeCell ref="B145:P145"/>
    <mergeCell ref="B146:P146"/>
    <mergeCell ref="B138:P138"/>
    <mergeCell ref="B139:P139"/>
    <mergeCell ref="E169:P169"/>
    <mergeCell ref="E170:P170"/>
    <mergeCell ref="E171:P171"/>
    <mergeCell ref="B147:P147"/>
    <mergeCell ref="B148:P148"/>
    <mergeCell ref="B149:P149"/>
    <mergeCell ref="B150:P150"/>
    <mergeCell ref="B151:P151"/>
    <mergeCell ref="B152:P152"/>
    <mergeCell ref="B153:P153"/>
    <mergeCell ref="B154:P154"/>
    <mergeCell ref="C156:P156"/>
    <mergeCell ref="B141:P141"/>
    <mergeCell ref="B142:P142"/>
    <mergeCell ref="B143:P143"/>
    <mergeCell ref="A3:D3"/>
    <mergeCell ref="D45:E45"/>
    <mergeCell ref="D46:E46"/>
    <mergeCell ref="F45:G45"/>
    <mergeCell ref="H45:I45"/>
    <mergeCell ref="J45:K45"/>
    <mergeCell ref="L45:M45"/>
    <mergeCell ref="N45:O45"/>
    <mergeCell ref="F46:G46"/>
    <mergeCell ref="H46:I46"/>
    <mergeCell ref="J46:K46"/>
    <mergeCell ref="L46:M46"/>
    <mergeCell ref="N46:O46"/>
    <mergeCell ref="D44:E44"/>
    <mergeCell ref="F44:G44"/>
    <mergeCell ref="H44:I44"/>
    <mergeCell ref="J44:K44"/>
    <mergeCell ref="L44:M44"/>
    <mergeCell ref="N44:O44"/>
    <mergeCell ref="B13:Q13"/>
    <mergeCell ref="A18:R18"/>
    <mergeCell ref="K20:R20"/>
    <mergeCell ref="B28:Q28"/>
    <mergeCell ref="B29:Q29"/>
    <mergeCell ref="F47:G47"/>
    <mergeCell ref="H47:I47"/>
    <mergeCell ref="J47:K47"/>
    <mergeCell ref="L47:M47"/>
    <mergeCell ref="N47:O47"/>
    <mergeCell ref="D48:E48"/>
    <mergeCell ref="F48:G48"/>
    <mergeCell ref="H48:I48"/>
    <mergeCell ref="J48:K48"/>
    <mergeCell ref="L48:M48"/>
    <mergeCell ref="N48:O48"/>
    <mergeCell ref="D47:E47"/>
    <mergeCell ref="D49:E49"/>
    <mergeCell ref="F49:G49"/>
    <mergeCell ref="H49:I49"/>
    <mergeCell ref="J49:K49"/>
    <mergeCell ref="L49:M49"/>
    <mergeCell ref="N49:O49"/>
    <mergeCell ref="D50:E50"/>
    <mergeCell ref="F50:G50"/>
    <mergeCell ref="H50:I50"/>
    <mergeCell ref="J50:K50"/>
    <mergeCell ref="L50:M50"/>
    <mergeCell ref="N50:O50"/>
    <mergeCell ref="B410:P410"/>
    <mergeCell ref="B411:P411"/>
    <mergeCell ref="B412:P412"/>
    <mergeCell ref="B415:P415"/>
    <mergeCell ref="B392:P392"/>
    <mergeCell ref="B395:P395"/>
    <mergeCell ref="B396:P396"/>
    <mergeCell ref="B397:P397"/>
    <mergeCell ref="B398:P398"/>
    <mergeCell ref="B399:P399"/>
    <mergeCell ref="B400:P400"/>
    <mergeCell ref="B401:P401"/>
    <mergeCell ref="B402:P402"/>
    <mergeCell ref="Q499:R499"/>
    <mergeCell ref="Q500:R500"/>
    <mergeCell ref="C495:P495"/>
    <mergeCell ref="D496:P496"/>
    <mergeCell ref="D497:P497"/>
    <mergeCell ref="C494:P494"/>
    <mergeCell ref="B430:P430"/>
    <mergeCell ref="A493:A500"/>
    <mergeCell ref="C326:F326"/>
    <mergeCell ref="C331:F331"/>
    <mergeCell ref="Q450:R450"/>
    <mergeCell ref="Q452:R452"/>
    <mergeCell ref="Q451:R451"/>
    <mergeCell ref="C461:P461"/>
    <mergeCell ref="Q494:R494"/>
    <mergeCell ref="Q495:R495"/>
    <mergeCell ref="Q496:R496"/>
    <mergeCell ref="Q497:R497"/>
    <mergeCell ref="Q498:R498"/>
    <mergeCell ref="B403:P403"/>
    <mergeCell ref="B404:P404"/>
    <mergeCell ref="B405:P405"/>
    <mergeCell ref="B406:P406"/>
    <mergeCell ref="B407:P407"/>
    <mergeCell ref="A176:A179"/>
    <mergeCell ref="C177:P177"/>
    <mergeCell ref="E498:P498"/>
    <mergeCell ref="E499:P499"/>
    <mergeCell ref="E500:P500"/>
    <mergeCell ref="B476:P476"/>
    <mergeCell ref="B477:P477"/>
    <mergeCell ref="B478:P478"/>
    <mergeCell ref="B482:P482"/>
    <mergeCell ref="B483:P483"/>
    <mergeCell ref="B484:P484"/>
    <mergeCell ref="A459:A462"/>
    <mergeCell ref="B431:P431"/>
    <mergeCell ref="B434:P434"/>
    <mergeCell ref="B432:P432"/>
    <mergeCell ref="B436:P436"/>
    <mergeCell ref="B438:P438"/>
    <mergeCell ref="B440:P440"/>
    <mergeCell ref="B442:P442"/>
    <mergeCell ref="A441:R441"/>
    <mergeCell ref="B280:P280"/>
    <mergeCell ref="Q471:R473"/>
    <mergeCell ref="C473:P473"/>
    <mergeCell ref="C300:P300"/>
    <mergeCell ref="B522:P522"/>
    <mergeCell ref="B523:P523"/>
    <mergeCell ref="M313:N313"/>
    <mergeCell ref="M312:N312"/>
    <mergeCell ref="J311:K311"/>
    <mergeCell ref="J312:K312"/>
    <mergeCell ref="H311:I311"/>
    <mergeCell ref="F311:G311"/>
    <mergeCell ref="D311:E311"/>
    <mergeCell ref="B311:C311"/>
    <mergeCell ref="B312:C312"/>
    <mergeCell ref="D312:E312"/>
    <mergeCell ref="F312:G312"/>
    <mergeCell ref="H312:I312"/>
    <mergeCell ref="B313:E313"/>
    <mergeCell ref="F313:K313"/>
    <mergeCell ref="B467:P467"/>
    <mergeCell ref="B470:P470"/>
    <mergeCell ref="B471:P471"/>
    <mergeCell ref="B458:P458"/>
    <mergeCell ref="B459:P459"/>
    <mergeCell ref="B463:P463"/>
    <mergeCell ref="B464:P464"/>
    <mergeCell ref="C472:P472"/>
    <mergeCell ref="C301:P301"/>
    <mergeCell ref="C302:P302"/>
    <mergeCell ref="C298:P298"/>
    <mergeCell ref="A324:A329"/>
    <mergeCell ref="Q324:R329"/>
    <mergeCell ref="A330:A335"/>
    <mergeCell ref="B334:B335"/>
    <mergeCell ref="Q330:R335"/>
    <mergeCell ref="G325:J325"/>
    <mergeCell ref="K325:N325"/>
    <mergeCell ref="G326:J326"/>
    <mergeCell ref="G327:J327"/>
    <mergeCell ref="G328:J328"/>
    <mergeCell ref="K326:N326"/>
    <mergeCell ref="K328:N328"/>
    <mergeCell ref="G331:J331"/>
    <mergeCell ref="K331:N331"/>
    <mergeCell ref="G332:J332"/>
    <mergeCell ref="K332:N332"/>
    <mergeCell ref="G333:J333"/>
    <mergeCell ref="C332:F332"/>
    <mergeCell ref="C172:P172"/>
    <mergeCell ref="C166:P166"/>
    <mergeCell ref="D167:P167"/>
    <mergeCell ref="D168:P168"/>
    <mergeCell ref="A245:A248"/>
    <mergeCell ref="C246:P246"/>
    <mergeCell ref="C247:P247"/>
    <mergeCell ref="C248:P248"/>
    <mergeCell ref="A471:A473"/>
    <mergeCell ref="K333:N333"/>
    <mergeCell ref="B289:P289"/>
    <mergeCell ref="B292:P292"/>
    <mergeCell ref="B295:P295"/>
    <mergeCell ref="B281:P281"/>
    <mergeCell ref="B282:P282"/>
    <mergeCell ref="B283:P283"/>
    <mergeCell ref="B256:P256"/>
    <mergeCell ref="B259:P259"/>
    <mergeCell ref="B260:P260"/>
    <mergeCell ref="B261:P261"/>
    <mergeCell ref="B264:P264"/>
    <mergeCell ref="B267:P267"/>
    <mergeCell ref="B268:P268"/>
    <mergeCell ref="B269:P269"/>
    <mergeCell ref="T89:W95"/>
    <mergeCell ref="B97:P97"/>
    <mergeCell ref="B96:P96"/>
    <mergeCell ref="C217:P217"/>
    <mergeCell ref="T214:W218"/>
    <mergeCell ref="B173:P173"/>
    <mergeCell ref="Q173:R173"/>
    <mergeCell ref="A86:A98"/>
    <mergeCell ref="B86:O86"/>
    <mergeCell ref="B87:N87"/>
    <mergeCell ref="B88:N88"/>
    <mergeCell ref="B90:N90"/>
    <mergeCell ref="B91:N91"/>
    <mergeCell ref="B92:N92"/>
    <mergeCell ref="B93:N93"/>
    <mergeCell ref="B94:N94"/>
    <mergeCell ref="B95:O95"/>
    <mergeCell ref="B98:N98"/>
    <mergeCell ref="A99:A102"/>
    <mergeCell ref="B102:P102"/>
    <mergeCell ref="B163:P163"/>
    <mergeCell ref="B164:P164"/>
    <mergeCell ref="B166:B171"/>
    <mergeCell ref="C165:P165"/>
  </mergeCells>
  <phoneticPr fontId="2"/>
  <printOptions horizontalCentered="1"/>
  <pageMargins left="0.51181102362204722" right="0.39370078740157483" top="0.74803149606299213" bottom="0.70866141732283472" header="0.31496062992125984" footer="0.31496062992125984"/>
  <pageSetup paperSize="9" orientation="portrait" verticalDpi="0" r:id="rId1"/>
  <headerFooter differentFirst="1">
    <oddFooter>&amp;C- &amp;P -&amp;R&amp;"ＭＳ Ｐゴシック,標準"&amp;9綾瀬市居宅介護支援運営状況点検書</oddFooter>
    <firstHeader>&amp;R&amp;10〇これは綾瀬市に所在する事業所用です。</firstHeader>
    <firstFooter>&amp;C- &amp;P -</firstFooter>
  </headerFooter>
  <rowBreaks count="26" manualBreakCount="26">
    <brk id="14" max="16" man="1"/>
    <brk id="41" max="17" man="1"/>
    <brk id="56" max="16383" man="1"/>
    <brk id="82" max="16383" man="1"/>
    <brk id="120" max="17" man="1"/>
    <brk id="144" max="17" man="1"/>
    <brk id="161" max="17" man="1"/>
    <brk id="179" max="17" man="1"/>
    <brk id="187" max="17" man="1"/>
    <brk id="203" max="17" man="1"/>
    <brk id="233" max="17" man="1"/>
    <brk id="257" max="17" man="1"/>
    <brk id="278" max="17" man="1"/>
    <brk id="302" max="16383" man="1"/>
    <brk id="336" max="17" man="1"/>
    <brk id="340" max="16383" man="1"/>
    <brk id="361" max="16" man="1"/>
    <brk id="378" max="16" man="1"/>
    <brk id="392" max="16" man="1"/>
    <brk id="408" max="17" man="1"/>
    <brk id="423" max="17" man="1"/>
    <brk id="443" max="17" man="1"/>
    <brk id="465" max="17" man="1"/>
    <brk id="479" max="16383" man="1"/>
    <brk id="502" max="17" man="1"/>
    <brk id="523" max="17"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571E4-7735-401B-9B36-A04047B53333}">
  <sheetPr>
    <pageSetUpPr fitToPage="1"/>
  </sheetPr>
  <dimension ref="B1:BF139"/>
  <sheetViews>
    <sheetView showGridLines="0" zoomScale="70" zoomScaleNormal="70" zoomScaleSheetLayoutView="75" workbookViewId="0">
      <selection activeCell="AD128" sqref="AD128"/>
    </sheetView>
  </sheetViews>
  <sheetFormatPr defaultColWidth="4.5" defaultRowHeight="20.25" customHeight="1"/>
  <cols>
    <col min="1" max="1" width="1.375" style="29" customWidth="1"/>
    <col min="2" max="2" width="6.875" style="29" customWidth="1"/>
    <col min="3" max="56" width="5.625" style="29" customWidth="1"/>
    <col min="57" max="16384" width="4.5" style="29"/>
  </cols>
  <sheetData>
    <row r="1" spans="2:57" s="1" customFormat="1" ht="20.25" customHeight="1">
      <c r="C1" s="2" t="s">
        <v>247</v>
      </c>
      <c r="D1" s="2"/>
      <c r="G1" s="3" t="s">
        <v>248</v>
      </c>
      <c r="J1" s="2"/>
      <c r="K1" s="2"/>
      <c r="L1" s="2"/>
      <c r="M1" s="2"/>
      <c r="AK1" s="4" t="s">
        <v>249</v>
      </c>
      <c r="AL1" s="4" t="s">
        <v>250</v>
      </c>
      <c r="AM1" s="841" t="s">
        <v>251</v>
      </c>
      <c r="AN1" s="841"/>
      <c r="AO1" s="841"/>
      <c r="AP1" s="841"/>
      <c r="AQ1" s="841"/>
      <c r="AR1" s="841"/>
      <c r="AS1" s="841"/>
      <c r="AT1" s="841"/>
      <c r="AU1" s="841"/>
      <c r="AV1" s="841"/>
      <c r="AW1" s="841"/>
      <c r="AX1" s="841"/>
      <c r="AY1" s="841"/>
      <c r="AZ1" s="841"/>
      <c r="BA1" s="841"/>
      <c r="BB1" s="5" t="s">
        <v>252</v>
      </c>
    </row>
    <row r="2" spans="2:57" s="6" customFormat="1" ht="20.25" customHeight="1">
      <c r="D2" s="3"/>
      <c r="H2" s="3"/>
      <c r="I2" s="4"/>
      <c r="J2" s="4"/>
      <c r="K2" s="4"/>
      <c r="L2" s="4"/>
      <c r="M2" s="4"/>
      <c r="T2" s="4" t="s">
        <v>253</v>
      </c>
      <c r="U2" s="842">
        <v>6</v>
      </c>
      <c r="V2" s="842"/>
      <c r="W2" s="4" t="s">
        <v>250</v>
      </c>
      <c r="X2" s="843">
        <f>IF(U2=0,"",YEAR(DATE(2018+U2,1,1)))</f>
        <v>2024</v>
      </c>
      <c r="Y2" s="843"/>
      <c r="Z2" s="6" t="s">
        <v>254</v>
      </c>
      <c r="AA2" s="6" t="s">
        <v>255</v>
      </c>
      <c r="AB2" s="842">
        <v>5</v>
      </c>
      <c r="AC2" s="842"/>
      <c r="AD2" s="6" t="s">
        <v>256</v>
      </c>
      <c r="AJ2" s="5"/>
      <c r="AK2" s="4" t="s">
        <v>257</v>
      </c>
      <c r="AL2" s="4" t="s">
        <v>250</v>
      </c>
      <c r="AM2" s="842"/>
      <c r="AN2" s="842"/>
      <c r="AO2" s="842"/>
      <c r="AP2" s="842"/>
      <c r="AQ2" s="842"/>
      <c r="AR2" s="842"/>
      <c r="AS2" s="842"/>
      <c r="AT2" s="842"/>
      <c r="AU2" s="842"/>
      <c r="AV2" s="842"/>
      <c r="AW2" s="842"/>
      <c r="AX2" s="842"/>
      <c r="AY2" s="842"/>
      <c r="AZ2" s="842"/>
      <c r="BA2" s="842"/>
      <c r="BB2" s="5" t="s">
        <v>252</v>
      </c>
      <c r="BC2" s="4"/>
      <c r="BD2" s="4"/>
      <c r="BE2" s="4"/>
    </row>
    <row r="3" spans="2:57" s="6" customFormat="1" ht="20.25" customHeight="1">
      <c r="D3" s="3"/>
      <c r="H3" s="3"/>
      <c r="I3" s="4"/>
      <c r="J3" s="4"/>
      <c r="K3" s="4"/>
      <c r="L3" s="4"/>
      <c r="M3" s="4"/>
      <c r="T3" s="8"/>
      <c r="U3" s="9"/>
      <c r="V3" s="9"/>
      <c r="W3" s="10"/>
      <c r="X3" s="9"/>
      <c r="Y3" s="9"/>
      <c r="Z3" s="11"/>
      <c r="AA3" s="11"/>
      <c r="AB3" s="9"/>
      <c r="AC3" s="9"/>
      <c r="AD3" s="12"/>
      <c r="AJ3" s="5"/>
      <c r="AK3" s="4"/>
      <c r="AL3" s="4"/>
      <c r="AM3" s="7"/>
      <c r="AN3" s="7"/>
      <c r="AO3" s="7"/>
      <c r="AP3" s="7"/>
      <c r="AQ3" s="7"/>
      <c r="AR3" s="7"/>
      <c r="AS3" s="7"/>
      <c r="AT3" s="7"/>
      <c r="AU3" s="7"/>
      <c r="AV3" s="7"/>
      <c r="AW3" s="7"/>
      <c r="AX3" s="7"/>
      <c r="AY3" s="13" t="s">
        <v>258</v>
      </c>
      <c r="AZ3" s="844" t="s">
        <v>259</v>
      </c>
      <c r="BA3" s="844"/>
      <c r="BB3" s="844"/>
      <c r="BC3" s="844"/>
      <c r="BD3" s="4"/>
      <c r="BE3" s="4"/>
    </row>
    <row r="4" spans="2:57" s="6" customFormat="1" ht="20.25" customHeight="1">
      <c r="B4" s="14"/>
      <c r="C4" s="14"/>
      <c r="D4" s="14"/>
      <c r="E4" s="14"/>
      <c r="F4" s="14"/>
      <c r="G4" s="14"/>
      <c r="H4" s="14"/>
      <c r="I4" s="14"/>
      <c r="J4" s="15"/>
      <c r="K4" s="16"/>
      <c r="L4" s="16"/>
      <c r="M4" s="16"/>
      <c r="N4" s="16"/>
      <c r="O4" s="16"/>
      <c r="P4" s="17"/>
      <c r="Q4" s="16"/>
      <c r="R4" s="16"/>
      <c r="Z4" s="11"/>
      <c r="AA4" s="11"/>
      <c r="AB4" s="9"/>
      <c r="AC4" s="9"/>
      <c r="AD4" s="12"/>
      <c r="AJ4" s="5"/>
      <c r="AK4" s="4"/>
      <c r="AL4" s="4"/>
      <c r="AM4" s="7"/>
      <c r="AN4" s="7"/>
      <c r="AO4" s="7"/>
      <c r="AP4" s="7"/>
      <c r="AQ4" s="7"/>
      <c r="AR4" s="7"/>
      <c r="AS4" s="7"/>
      <c r="AT4" s="7"/>
      <c r="AU4" s="7"/>
      <c r="AV4" s="7"/>
      <c r="AW4" s="7"/>
      <c r="AX4" s="7"/>
      <c r="AY4" s="13" t="s">
        <v>260</v>
      </c>
      <c r="AZ4" s="844" t="s">
        <v>261</v>
      </c>
      <c r="BA4" s="844"/>
      <c r="BB4" s="844"/>
      <c r="BC4" s="844"/>
      <c r="BD4" s="4"/>
      <c r="BE4" s="4"/>
    </row>
    <row r="5" spans="2:57" s="6" customFormat="1" ht="20.25" customHeight="1">
      <c r="B5" s="18"/>
      <c r="C5" s="18"/>
      <c r="D5" s="18"/>
      <c r="E5" s="18"/>
      <c r="F5" s="18"/>
      <c r="G5" s="18"/>
      <c r="H5" s="18"/>
      <c r="I5" s="18"/>
      <c r="J5" s="16"/>
      <c r="K5" s="19"/>
      <c r="L5" s="20"/>
      <c r="M5" s="20"/>
      <c r="N5" s="20"/>
      <c r="O5" s="20"/>
      <c r="P5" s="18"/>
      <c r="Q5" s="14"/>
      <c r="R5" s="14"/>
      <c r="S5" s="1"/>
      <c r="Z5" s="11"/>
      <c r="AA5" s="11"/>
      <c r="AB5" s="9"/>
      <c r="AC5" s="9"/>
      <c r="AD5" s="1"/>
      <c r="AE5" s="1"/>
      <c r="AF5" s="1"/>
      <c r="AG5" s="1"/>
      <c r="AJ5" s="1" t="s">
        <v>262</v>
      </c>
      <c r="AK5" s="1"/>
      <c r="AL5" s="1"/>
      <c r="AM5" s="1"/>
      <c r="AN5" s="1"/>
      <c r="AO5" s="1"/>
      <c r="AP5" s="1"/>
      <c r="AQ5" s="1"/>
      <c r="AR5" s="14"/>
      <c r="AS5" s="14"/>
      <c r="AT5" s="21"/>
      <c r="AU5" s="1"/>
      <c r="AV5" s="807">
        <v>40</v>
      </c>
      <c r="AW5" s="808"/>
      <c r="AX5" s="21" t="s">
        <v>263</v>
      </c>
      <c r="AY5" s="1"/>
      <c r="AZ5" s="807">
        <v>160</v>
      </c>
      <c r="BA5" s="808"/>
      <c r="BB5" s="21" t="s">
        <v>264</v>
      </c>
      <c r="BC5" s="1"/>
      <c r="BE5" s="4"/>
    </row>
    <row r="6" spans="2:57" s="6" customFormat="1" ht="20.25" customHeight="1">
      <c r="B6" s="18"/>
      <c r="C6" s="18"/>
      <c r="D6" s="18"/>
      <c r="E6" s="18"/>
      <c r="F6" s="18"/>
      <c r="G6" s="18"/>
      <c r="H6" s="18"/>
      <c r="I6" s="18"/>
      <c r="J6" s="16"/>
      <c r="K6" s="19"/>
      <c r="L6" s="20"/>
      <c r="M6" s="20"/>
      <c r="N6" s="20"/>
      <c r="O6" s="20"/>
      <c r="P6" s="18"/>
      <c r="Q6" s="14"/>
      <c r="R6" s="14"/>
      <c r="S6" s="1"/>
      <c r="Z6" s="11"/>
      <c r="AA6" s="11"/>
      <c r="AB6" s="9"/>
      <c r="AC6" s="9"/>
      <c r="AD6" s="1"/>
      <c r="AE6" s="1"/>
      <c r="AF6" s="1"/>
      <c r="AG6" s="1"/>
      <c r="AJ6" s="1"/>
      <c r="AK6" s="1"/>
      <c r="AL6" s="1"/>
      <c r="AM6" s="1"/>
      <c r="AN6" s="1"/>
      <c r="AO6" s="1"/>
      <c r="AP6" s="1"/>
      <c r="AQ6" s="1" t="s">
        <v>265</v>
      </c>
      <c r="AR6" s="1"/>
      <c r="AS6" s="22"/>
      <c r="AT6" s="22"/>
      <c r="AU6" s="22"/>
      <c r="AV6" s="1"/>
      <c r="AW6" s="1"/>
      <c r="AX6" s="23"/>
      <c r="AY6" s="1"/>
      <c r="AZ6" s="807">
        <v>100</v>
      </c>
      <c r="BA6" s="808"/>
      <c r="BB6" s="21" t="s">
        <v>266</v>
      </c>
      <c r="BC6" s="1"/>
      <c r="BE6" s="4"/>
    </row>
    <row r="7" spans="2:57" s="6" customFormat="1" ht="20.25" customHeight="1">
      <c r="B7" s="18"/>
      <c r="C7" s="18"/>
      <c r="D7" s="18"/>
      <c r="E7" s="18"/>
      <c r="F7" s="18"/>
      <c r="G7" s="18"/>
      <c r="H7" s="18"/>
      <c r="I7" s="18"/>
      <c r="J7" s="18"/>
      <c r="K7" s="24"/>
      <c r="L7" s="24"/>
      <c r="M7" s="24"/>
      <c r="N7" s="18"/>
      <c r="O7" s="25"/>
      <c r="P7" s="26"/>
      <c r="Q7" s="26"/>
      <c r="R7" s="27"/>
      <c r="S7" s="22"/>
      <c r="Z7" s="11"/>
      <c r="AA7" s="11"/>
      <c r="AB7" s="9"/>
      <c r="AC7" s="9"/>
      <c r="AD7" s="21"/>
      <c r="AE7" s="1"/>
      <c r="AF7" s="1"/>
      <c r="AG7" s="1"/>
      <c r="AL7" s="1"/>
      <c r="AM7" s="1"/>
      <c r="AN7" s="28"/>
      <c r="AO7" s="23"/>
      <c r="AP7" s="23"/>
      <c r="AQ7" s="22"/>
      <c r="AR7" s="22"/>
      <c r="AS7" s="22"/>
      <c r="AT7" s="22"/>
      <c r="AU7" s="22"/>
      <c r="AV7" s="22"/>
      <c r="AW7" s="1" t="s">
        <v>267</v>
      </c>
      <c r="AX7" s="1"/>
      <c r="AY7" s="1"/>
      <c r="AZ7" s="809">
        <f>DAY(EOMONTH(DATE(X2,AB2,1),0))</f>
        <v>31</v>
      </c>
      <c r="BA7" s="810"/>
      <c r="BB7" s="21" t="s">
        <v>268</v>
      </c>
      <c r="BE7" s="4"/>
    </row>
    <row r="8" spans="2:57" ht="5.0999999999999996" customHeight="1" thickBot="1">
      <c r="C8" s="30"/>
      <c r="D8" s="30"/>
      <c r="S8" s="30"/>
      <c r="AJ8" s="30"/>
      <c r="BC8" s="31"/>
      <c r="BD8" s="31"/>
      <c r="BE8" s="31"/>
    </row>
    <row r="9" spans="2:57" ht="20.25" customHeight="1" thickBot="1">
      <c r="B9" s="811" t="s">
        <v>269</v>
      </c>
      <c r="C9" s="814" t="s">
        <v>270</v>
      </c>
      <c r="D9" s="815"/>
      <c r="E9" s="820" t="s">
        <v>271</v>
      </c>
      <c r="F9" s="815"/>
      <c r="G9" s="820" t="s">
        <v>272</v>
      </c>
      <c r="H9" s="814"/>
      <c r="I9" s="814"/>
      <c r="J9" s="814"/>
      <c r="K9" s="815"/>
      <c r="L9" s="820" t="s">
        <v>273</v>
      </c>
      <c r="M9" s="814"/>
      <c r="N9" s="814"/>
      <c r="O9" s="823"/>
      <c r="P9" s="826" t="s">
        <v>274</v>
      </c>
      <c r="Q9" s="827"/>
      <c r="R9" s="827"/>
      <c r="S9" s="827"/>
      <c r="T9" s="827"/>
      <c r="U9" s="827"/>
      <c r="V9" s="827"/>
      <c r="W9" s="827"/>
      <c r="X9" s="827"/>
      <c r="Y9" s="827"/>
      <c r="Z9" s="827"/>
      <c r="AA9" s="827"/>
      <c r="AB9" s="827"/>
      <c r="AC9" s="827"/>
      <c r="AD9" s="827"/>
      <c r="AE9" s="827"/>
      <c r="AF9" s="827"/>
      <c r="AG9" s="827"/>
      <c r="AH9" s="827"/>
      <c r="AI9" s="827"/>
      <c r="AJ9" s="827"/>
      <c r="AK9" s="827"/>
      <c r="AL9" s="827"/>
      <c r="AM9" s="827"/>
      <c r="AN9" s="827"/>
      <c r="AO9" s="827"/>
      <c r="AP9" s="827"/>
      <c r="AQ9" s="827"/>
      <c r="AR9" s="827"/>
      <c r="AS9" s="827"/>
      <c r="AT9" s="827"/>
      <c r="AU9" s="828" t="str">
        <f>IF(AZ3="４週","(10)1～4週目の勤務時間数合計","(11)1か月の勤務時間数合計")</f>
        <v>(11)1か月の勤務時間数合計</v>
      </c>
      <c r="AV9" s="829"/>
      <c r="AW9" s="828" t="s">
        <v>275</v>
      </c>
      <c r="AX9" s="829"/>
      <c r="AY9" s="836" t="s">
        <v>276</v>
      </c>
      <c r="AZ9" s="836"/>
      <c r="BA9" s="836"/>
      <c r="BB9" s="836"/>
      <c r="BC9" s="836"/>
      <c r="BD9" s="836"/>
    </row>
    <row r="10" spans="2:57" ht="20.25" customHeight="1" thickBot="1">
      <c r="B10" s="812"/>
      <c r="C10" s="816"/>
      <c r="D10" s="817"/>
      <c r="E10" s="821"/>
      <c r="F10" s="817"/>
      <c r="G10" s="821"/>
      <c r="H10" s="816"/>
      <c r="I10" s="816"/>
      <c r="J10" s="816"/>
      <c r="K10" s="817"/>
      <c r="L10" s="821"/>
      <c r="M10" s="816"/>
      <c r="N10" s="816"/>
      <c r="O10" s="824"/>
      <c r="P10" s="838" t="s">
        <v>277</v>
      </c>
      <c r="Q10" s="839"/>
      <c r="R10" s="839"/>
      <c r="S10" s="839"/>
      <c r="T10" s="839"/>
      <c r="U10" s="839"/>
      <c r="V10" s="840"/>
      <c r="W10" s="838" t="s">
        <v>278</v>
      </c>
      <c r="X10" s="839"/>
      <c r="Y10" s="839"/>
      <c r="Z10" s="839"/>
      <c r="AA10" s="839"/>
      <c r="AB10" s="839"/>
      <c r="AC10" s="840"/>
      <c r="AD10" s="838" t="s">
        <v>279</v>
      </c>
      <c r="AE10" s="839"/>
      <c r="AF10" s="839"/>
      <c r="AG10" s="839"/>
      <c r="AH10" s="839"/>
      <c r="AI10" s="839"/>
      <c r="AJ10" s="840"/>
      <c r="AK10" s="838" t="s">
        <v>280</v>
      </c>
      <c r="AL10" s="839"/>
      <c r="AM10" s="839"/>
      <c r="AN10" s="839"/>
      <c r="AO10" s="839"/>
      <c r="AP10" s="839"/>
      <c r="AQ10" s="840"/>
      <c r="AR10" s="838" t="s">
        <v>281</v>
      </c>
      <c r="AS10" s="839"/>
      <c r="AT10" s="840"/>
      <c r="AU10" s="830"/>
      <c r="AV10" s="831"/>
      <c r="AW10" s="830"/>
      <c r="AX10" s="831"/>
      <c r="AY10" s="836"/>
      <c r="AZ10" s="836"/>
      <c r="BA10" s="836"/>
      <c r="BB10" s="836"/>
      <c r="BC10" s="836"/>
      <c r="BD10" s="836"/>
    </row>
    <row r="11" spans="2:57" ht="20.25" customHeight="1" thickBot="1">
      <c r="B11" s="812"/>
      <c r="C11" s="816"/>
      <c r="D11" s="817"/>
      <c r="E11" s="821"/>
      <c r="F11" s="817"/>
      <c r="G11" s="821"/>
      <c r="H11" s="816"/>
      <c r="I11" s="816"/>
      <c r="J11" s="816"/>
      <c r="K11" s="817"/>
      <c r="L11" s="821"/>
      <c r="M11" s="816"/>
      <c r="N11" s="816"/>
      <c r="O11" s="824"/>
      <c r="P11" s="32">
        <f>DAY(DATE($X$2,$AB$2,1))</f>
        <v>1</v>
      </c>
      <c r="Q11" s="33">
        <f>DAY(DATE($X$2,$AB$2,2))</f>
        <v>2</v>
      </c>
      <c r="R11" s="33">
        <f>DAY(DATE($X$2,$AB$2,3))</f>
        <v>3</v>
      </c>
      <c r="S11" s="33">
        <f>DAY(DATE($X$2,$AB$2,4))</f>
        <v>4</v>
      </c>
      <c r="T11" s="33">
        <f>DAY(DATE($X$2,$AB$2,5))</f>
        <v>5</v>
      </c>
      <c r="U11" s="33">
        <f>DAY(DATE($X$2,$AB$2,6))</f>
        <v>6</v>
      </c>
      <c r="V11" s="34">
        <f>DAY(DATE($X$2,$AB$2,7))</f>
        <v>7</v>
      </c>
      <c r="W11" s="32">
        <f>DAY(DATE($X$2,$AB$2,8))</f>
        <v>8</v>
      </c>
      <c r="X11" s="33">
        <f>DAY(DATE($X$2,$AB$2,9))</f>
        <v>9</v>
      </c>
      <c r="Y11" s="33">
        <f>DAY(DATE($X$2,$AB$2,10))</f>
        <v>10</v>
      </c>
      <c r="Z11" s="33">
        <f>DAY(DATE($X$2,$AB$2,11))</f>
        <v>11</v>
      </c>
      <c r="AA11" s="33">
        <f>DAY(DATE($X$2,$AB$2,12))</f>
        <v>12</v>
      </c>
      <c r="AB11" s="33">
        <f>DAY(DATE($X$2,$AB$2,13))</f>
        <v>13</v>
      </c>
      <c r="AC11" s="34">
        <f>DAY(DATE($X$2,$AB$2,14))</f>
        <v>14</v>
      </c>
      <c r="AD11" s="32">
        <f>DAY(DATE($X$2,$AB$2,15))</f>
        <v>15</v>
      </c>
      <c r="AE11" s="33">
        <f>DAY(DATE($X$2,$AB$2,16))</f>
        <v>16</v>
      </c>
      <c r="AF11" s="33">
        <f>DAY(DATE($X$2,$AB$2,17))</f>
        <v>17</v>
      </c>
      <c r="AG11" s="33">
        <f>DAY(DATE($X$2,$AB$2,18))</f>
        <v>18</v>
      </c>
      <c r="AH11" s="33">
        <f>DAY(DATE($X$2,$AB$2,19))</f>
        <v>19</v>
      </c>
      <c r="AI11" s="33">
        <f>DAY(DATE($X$2,$AB$2,20))</f>
        <v>20</v>
      </c>
      <c r="AJ11" s="34">
        <f>DAY(DATE($X$2,$AB$2,21))</f>
        <v>21</v>
      </c>
      <c r="AK11" s="32">
        <f>DAY(DATE($X$2,$AB$2,22))</f>
        <v>22</v>
      </c>
      <c r="AL11" s="33">
        <f>DAY(DATE($X$2,$AB$2,23))</f>
        <v>23</v>
      </c>
      <c r="AM11" s="33">
        <f>DAY(DATE($X$2,$AB$2,24))</f>
        <v>24</v>
      </c>
      <c r="AN11" s="33">
        <f>DAY(DATE($X$2,$AB$2,25))</f>
        <v>25</v>
      </c>
      <c r="AO11" s="33">
        <f>DAY(DATE($X$2,$AB$2,26))</f>
        <v>26</v>
      </c>
      <c r="AP11" s="33">
        <f>DAY(DATE($X$2,$AB$2,27))</f>
        <v>27</v>
      </c>
      <c r="AQ11" s="34">
        <f>DAY(DATE($X$2,$AB$2,28))</f>
        <v>28</v>
      </c>
      <c r="AR11" s="32">
        <f>IF(AZ3="暦月",IF(DAY(DATE($X$2,$AB$2,29))=29,29,""),"")</f>
        <v>29</v>
      </c>
      <c r="AS11" s="33">
        <f>IF(AZ3="暦月",IF(DAY(DATE($X$2,$AB$2,30))=30,30,""),"")</f>
        <v>30</v>
      </c>
      <c r="AT11" s="34">
        <f>IF(AZ3="暦月",IF(DAY(DATE($X$2,$AB$2,31))=31,31,""),"")</f>
        <v>31</v>
      </c>
      <c r="AU11" s="830"/>
      <c r="AV11" s="831"/>
      <c r="AW11" s="830"/>
      <c r="AX11" s="831"/>
      <c r="AY11" s="836"/>
      <c r="AZ11" s="836"/>
      <c r="BA11" s="836"/>
      <c r="BB11" s="836"/>
      <c r="BC11" s="836"/>
      <c r="BD11" s="836"/>
    </row>
    <row r="12" spans="2:57" ht="20.25" hidden="1" customHeight="1" thickBot="1">
      <c r="B12" s="812"/>
      <c r="C12" s="816"/>
      <c r="D12" s="817"/>
      <c r="E12" s="821"/>
      <c r="F12" s="817"/>
      <c r="G12" s="821"/>
      <c r="H12" s="816"/>
      <c r="I12" s="816"/>
      <c r="J12" s="816"/>
      <c r="K12" s="817"/>
      <c r="L12" s="821"/>
      <c r="M12" s="816"/>
      <c r="N12" s="816"/>
      <c r="O12" s="824"/>
      <c r="P12" s="32">
        <f>WEEKDAY(DATE($X$2,$AB$2,1))</f>
        <v>4</v>
      </c>
      <c r="Q12" s="33">
        <f>WEEKDAY(DATE($X$2,$AB$2,2))</f>
        <v>5</v>
      </c>
      <c r="R12" s="33">
        <f>WEEKDAY(DATE($X$2,$AB$2,3))</f>
        <v>6</v>
      </c>
      <c r="S12" s="33">
        <f>WEEKDAY(DATE($X$2,$AB$2,4))</f>
        <v>7</v>
      </c>
      <c r="T12" s="33">
        <f>WEEKDAY(DATE($X$2,$AB$2,5))</f>
        <v>1</v>
      </c>
      <c r="U12" s="33">
        <f>WEEKDAY(DATE($X$2,$AB$2,6))</f>
        <v>2</v>
      </c>
      <c r="V12" s="34">
        <f>WEEKDAY(DATE($X$2,$AB$2,7))</f>
        <v>3</v>
      </c>
      <c r="W12" s="32">
        <f>WEEKDAY(DATE($X$2,$AB$2,8))</f>
        <v>4</v>
      </c>
      <c r="X12" s="33">
        <f>WEEKDAY(DATE($X$2,$AB$2,9))</f>
        <v>5</v>
      </c>
      <c r="Y12" s="33">
        <f>WEEKDAY(DATE($X$2,$AB$2,10))</f>
        <v>6</v>
      </c>
      <c r="Z12" s="33">
        <f>WEEKDAY(DATE($X$2,$AB$2,11))</f>
        <v>7</v>
      </c>
      <c r="AA12" s="33">
        <f>WEEKDAY(DATE($X$2,$AB$2,12))</f>
        <v>1</v>
      </c>
      <c r="AB12" s="33">
        <f>WEEKDAY(DATE($X$2,$AB$2,13))</f>
        <v>2</v>
      </c>
      <c r="AC12" s="34">
        <f>WEEKDAY(DATE($X$2,$AB$2,14))</f>
        <v>3</v>
      </c>
      <c r="AD12" s="32">
        <f>WEEKDAY(DATE($X$2,$AB$2,15))</f>
        <v>4</v>
      </c>
      <c r="AE12" s="33">
        <f>WEEKDAY(DATE($X$2,$AB$2,16))</f>
        <v>5</v>
      </c>
      <c r="AF12" s="33">
        <f>WEEKDAY(DATE($X$2,$AB$2,17))</f>
        <v>6</v>
      </c>
      <c r="AG12" s="33">
        <f>WEEKDAY(DATE($X$2,$AB$2,18))</f>
        <v>7</v>
      </c>
      <c r="AH12" s="33">
        <f>WEEKDAY(DATE($X$2,$AB$2,19))</f>
        <v>1</v>
      </c>
      <c r="AI12" s="33">
        <f>WEEKDAY(DATE($X$2,$AB$2,20))</f>
        <v>2</v>
      </c>
      <c r="AJ12" s="34">
        <f>WEEKDAY(DATE($X$2,$AB$2,21))</f>
        <v>3</v>
      </c>
      <c r="AK12" s="32">
        <f>WEEKDAY(DATE($X$2,$AB$2,22))</f>
        <v>4</v>
      </c>
      <c r="AL12" s="33">
        <f>WEEKDAY(DATE($X$2,$AB$2,23))</f>
        <v>5</v>
      </c>
      <c r="AM12" s="33">
        <f>WEEKDAY(DATE($X$2,$AB$2,24))</f>
        <v>6</v>
      </c>
      <c r="AN12" s="33">
        <f>WEEKDAY(DATE($X$2,$AB$2,25))</f>
        <v>7</v>
      </c>
      <c r="AO12" s="33">
        <f>WEEKDAY(DATE($X$2,$AB$2,26))</f>
        <v>1</v>
      </c>
      <c r="AP12" s="33">
        <f>WEEKDAY(DATE($X$2,$AB$2,27))</f>
        <v>2</v>
      </c>
      <c r="AQ12" s="34">
        <f>WEEKDAY(DATE($X$2,$AB$2,28))</f>
        <v>3</v>
      </c>
      <c r="AR12" s="32">
        <f>IF(AR11=29,WEEKDAY(DATE($X$2,$AB$2,29)),0)</f>
        <v>4</v>
      </c>
      <c r="AS12" s="33">
        <f>IF(AS11=30,WEEKDAY(DATE($X$2,$AB$2,30)),0)</f>
        <v>5</v>
      </c>
      <c r="AT12" s="34">
        <f>IF(AT11=31,WEEKDAY(DATE($X$2,$AB$2,31)),0)</f>
        <v>6</v>
      </c>
      <c r="AU12" s="832"/>
      <c r="AV12" s="833"/>
      <c r="AW12" s="832"/>
      <c r="AX12" s="833"/>
      <c r="AY12" s="837"/>
      <c r="AZ12" s="837"/>
      <c r="BA12" s="837"/>
      <c r="BB12" s="837"/>
      <c r="BC12" s="837"/>
      <c r="BD12" s="837"/>
    </row>
    <row r="13" spans="2:57" ht="20.25" customHeight="1" thickBot="1">
      <c r="B13" s="813"/>
      <c r="C13" s="818"/>
      <c r="D13" s="819"/>
      <c r="E13" s="822"/>
      <c r="F13" s="819"/>
      <c r="G13" s="822"/>
      <c r="H13" s="818"/>
      <c r="I13" s="818"/>
      <c r="J13" s="818"/>
      <c r="K13" s="819"/>
      <c r="L13" s="822"/>
      <c r="M13" s="818"/>
      <c r="N13" s="818"/>
      <c r="O13" s="825"/>
      <c r="P13" s="35" t="str">
        <f>IF(P12=1,"日",IF(P12=2,"月",IF(P12=3,"火",IF(P12=4,"水",IF(P12=5,"木",IF(P12=6,"金","土"))))))</f>
        <v>水</v>
      </c>
      <c r="Q13" s="36" t="str">
        <f t="shared" ref="Q13:AQ13" si="0">IF(Q12=1,"日",IF(Q12=2,"月",IF(Q12=3,"火",IF(Q12=4,"水",IF(Q12=5,"木",IF(Q12=6,"金","土"))))))</f>
        <v>木</v>
      </c>
      <c r="R13" s="36" t="str">
        <f t="shared" si="0"/>
        <v>金</v>
      </c>
      <c r="S13" s="36" t="str">
        <f t="shared" si="0"/>
        <v>土</v>
      </c>
      <c r="T13" s="36" t="str">
        <f t="shared" si="0"/>
        <v>日</v>
      </c>
      <c r="U13" s="36" t="str">
        <f t="shared" si="0"/>
        <v>月</v>
      </c>
      <c r="V13" s="37" t="str">
        <f t="shared" si="0"/>
        <v>火</v>
      </c>
      <c r="W13" s="35" t="str">
        <f t="shared" si="0"/>
        <v>水</v>
      </c>
      <c r="X13" s="36" t="str">
        <f t="shared" si="0"/>
        <v>木</v>
      </c>
      <c r="Y13" s="36" t="str">
        <f t="shared" si="0"/>
        <v>金</v>
      </c>
      <c r="Z13" s="36" t="str">
        <f t="shared" si="0"/>
        <v>土</v>
      </c>
      <c r="AA13" s="36" t="str">
        <f t="shared" si="0"/>
        <v>日</v>
      </c>
      <c r="AB13" s="36" t="str">
        <f t="shared" si="0"/>
        <v>月</v>
      </c>
      <c r="AC13" s="37" t="str">
        <f t="shared" si="0"/>
        <v>火</v>
      </c>
      <c r="AD13" s="35" t="str">
        <f t="shared" si="0"/>
        <v>水</v>
      </c>
      <c r="AE13" s="36" t="str">
        <f t="shared" si="0"/>
        <v>木</v>
      </c>
      <c r="AF13" s="36" t="str">
        <f t="shared" si="0"/>
        <v>金</v>
      </c>
      <c r="AG13" s="36" t="str">
        <f t="shared" si="0"/>
        <v>土</v>
      </c>
      <c r="AH13" s="36" t="str">
        <f t="shared" si="0"/>
        <v>日</v>
      </c>
      <c r="AI13" s="36" t="str">
        <f t="shared" si="0"/>
        <v>月</v>
      </c>
      <c r="AJ13" s="37" t="str">
        <f t="shared" si="0"/>
        <v>火</v>
      </c>
      <c r="AK13" s="35" t="str">
        <f t="shared" si="0"/>
        <v>水</v>
      </c>
      <c r="AL13" s="36" t="str">
        <f t="shared" si="0"/>
        <v>木</v>
      </c>
      <c r="AM13" s="36" t="str">
        <f t="shared" si="0"/>
        <v>金</v>
      </c>
      <c r="AN13" s="36" t="str">
        <f t="shared" si="0"/>
        <v>土</v>
      </c>
      <c r="AO13" s="36" t="str">
        <f t="shared" si="0"/>
        <v>日</v>
      </c>
      <c r="AP13" s="36" t="str">
        <f t="shared" si="0"/>
        <v>月</v>
      </c>
      <c r="AQ13" s="37" t="str">
        <f t="shared" si="0"/>
        <v>火</v>
      </c>
      <c r="AR13" s="36" t="str">
        <f>IF(AR12=1,"日",IF(AR12=2,"月",IF(AR12=3,"火",IF(AR12=4,"水",IF(AR12=5,"木",IF(AR12=6,"金",IF(AR12=0,"","土")))))))</f>
        <v>水</v>
      </c>
      <c r="AS13" s="36" t="str">
        <f>IF(AS12=1,"日",IF(AS12=2,"月",IF(AS12=3,"火",IF(AS12=4,"水",IF(AS12=5,"木",IF(AS12=6,"金",IF(AS12=0,"","土")))))))</f>
        <v>木</v>
      </c>
      <c r="AT13" s="36" t="str">
        <f>IF(AT12=1,"日",IF(AT12=2,"月",IF(AT12=3,"火",IF(AT12=4,"水",IF(AT12=5,"木",IF(AT12=6,"金",IF(AT12=0,"","土")))))))</f>
        <v>金</v>
      </c>
      <c r="AU13" s="834"/>
      <c r="AV13" s="835"/>
      <c r="AW13" s="834"/>
      <c r="AX13" s="835"/>
      <c r="AY13" s="836"/>
      <c r="AZ13" s="836"/>
      <c r="BA13" s="836"/>
      <c r="BB13" s="836"/>
      <c r="BC13" s="836"/>
      <c r="BD13" s="836"/>
    </row>
    <row r="14" spans="2:57" ht="39.950000000000003" customHeight="1">
      <c r="B14" s="38">
        <v>1</v>
      </c>
      <c r="C14" s="793" t="s">
        <v>282</v>
      </c>
      <c r="D14" s="794"/>
      <c r="E14" s="795" t="s">
        <v>421</v>
      </c>
      <c r="F14" s="796"/>
      <c r="G14" s="797" t="s">
        <v>284</v>
      </c>
      <c r="H14" s="798"/>
      <c r="I14" s="798"/>
      <c r="J14" s="798"/>
      <c r="K14" s="799"/>
      <c r="L14" s="800"/>
      <c r="M14" s="801"/>
      <c r="N14" s="801"/>
      <c r="O14" s="802"/>
      <c r="P14" s="39"/>
      <c r="Q14" s="40"/>
      <c r="R14" s="40"/>
      <c r="S14" s="40"/>
      <c r="T14" s="40"/>
      <c r="U14" s="40"/>
      <c r="V14" s="41"/>
      <c r="W14" s="39"/>
      <c r="X14" s="40"/>
      <c r="Y14" s="40"/>
      <c r="Z14" s="40"/>
      <c r="AA14" s="40"/>
      <c r="AB14" s="40"/>
      <c r="AC14" s="41"/>
      <c r="AD14" s="39"/>
      <c r="AE14" s="40"/>
      <c r="AF14" s="40"/>
      <c r="AG14" s="40"/>
      <c r="AH14" s="40"/>
      <c r="AI14" s="40"/>
      <c r="AJ14" s="41"/>
      <c r="AK14" s="39"/>
      <c r="AL14" s="40"/>
      <c r="AM14" s="40"/>
      <c r="AN14" s="40"/>
      <c r="AO14" s="40"/>
      <c r="AP14" s="40"/>
      <c r="AQ14" s="41"/>
      <c r="AR14" s="39"/>
      <c r="AS14" s="40"/>
      <c r="AT14" s="41"/>
      <c r="AU14" s="803">
        <f>IF($AZ$3="４週",SUM(P14:AQ14),IF($AZ$3="暦月",SUM(P14:AT14),""))</f>
        <v>0</v>
      </c>
      <c r="AV14" s="804"/>
      <c r="AW14" s="805">
        <f t="shared" ref="AW14:AW77" si="1">IF($AZ$3="４週",AU14/4,IF($AZ$3="暦月",AU14/($AZ$7/7),""))</f>
        <v>0</v>
      </c>
      <c r="AX14" s="806"/>
      <c r="AY14" s="790"/>
      <c r="AZ14" s="791"/>
      <c r="BA14" s="791"/>
      <c r="BB14" s="791"/>
      <c r="BC14" s="791"/>
      <c r="BD14" s="792"/>
    </row>
    <row r="15" spans="2:57" ht="39.950000000000003" customHeight="1">
      <c r="B15" s="42">
        <f t="shared" ref="B15:B78" si="2">B14+1</f>
        <v>2</v>
      </c>
      <c r="C15" s="776"/>
      <c r="D15" s="777"/>
      <c r="E15" s="778"/>
      <c r="F15" s="779"/>
      <c r="G15" s="780"/>
      <c r="H15" s="781"/>
      <c r="I15" s="781"/>
      <c r="J15" s="781"/>
      <c r="K15" s="782"/>
      <c r="L15" s="783"/>
      <c r="M15" s="784"/>
      <c r="N15" s="784"/>
      <c r="O15" s="785"/>
      <c r="P15" s="43"/>
      <c r="Q15" s="44"/>
      <c r="R15" s="44"/>
      <c r="S15" s="44"/>
      <c r="T15" s="44"/>
      <c r="U15" s="44"/>
      <c r="V15" s="45"/>
      <c r="W15" s="43"/>
      <c r="X15" s="44"/>
      <c r="Y15" s="44"/>
      <c r="Z15" s="44"/>
      <c r="AA15" s="44"/>
      <c r="AB15" s="44"/>
      <c r="AC15" s="45"/>
      <c r="AD15" s="43"/>
      <c r="AE15" s="44"/>
      <c r="AF15" s="44"/>
      <c r="AG15" s="44"/>
      <c r="AH15" s="44"/>
      <c r="AI15" s="44"/>
      <c r="AJ15" s="45"/>
      <c r="AK15" s="43"/>
      <c r="AL15" s="44"/>
      <c r="AM15" s="44"/>
      <c r="AN15" s="44"/>
      <c r="AO15" s="44"/>
      <c r="AP15" s="44"/>
      <c r="AQ15" s="45"/>
      <c r="AR15" s="43"/>
      <c r="AS15" s="44"/>
      <c r="AT15" s="45"/>
      <c r="AU15" s="786">
        <f>IF($AZ$3="４週",SUM(P15:AQ15),IF($AZ$3="暦月",SUM(P15:AT15),""))</f>
        <v>0</v>
      </c>
      <c r="AV15" s="787"/>
      <c r="AW15" s="788">
        <f t="shared" si="1"/>
        <v>0</v>
      </c>
      <c r="AX15" s="789"/>
      <c r="AY15" s="756"/>
      <c r="AZ15" s="757"/>
      <c r="BA15" s="757"/>
      <c r="BB15" s="757"/>
      <c r="BC15" s="757"/>
      <c r="BD15" s="758"/>
    </row>
    <row r="16" spans="2:57" ht="39.950000000000003" customHeight="1">
      <c r="B16" s="42">
        <f t="shared" si="2"/>
        <v>3</v>
      </c>
      <c r="C16" s="776"/>
      <c r="D16" s="777"/>
      <c r="E16" s="778"/>
      <c r="F16" s="779"/>
      <c r="G16" s="780"/>
      <c r="H16" s="781"/>
      <c r="I16" s="781"/>
      <c r="J16" s="781"/>
      <c r="K16" s="782"/>
      <c r="L16" s="783"/>
      <c r="M16" s="784"/>
      <c r="N16" s="784"/>
      <c r="O16" s="785"/>
      <c r="P16" s="43"/>
      <c r="Q16" s="44"/>
      <c r="R16" s="44"/>
      <c r="S16" s="44"/>
      <c r="T16" s="44"/>
      <c r="U16" s="44"/>
      <c r="V16" s="45"/>
      <c r="W16" s="43"/>
      <c r="X16" s="44"/>
      <c r="Y16" s="44"/>
      <c r="Z16" s="44"/>
      <c r="AA16" s="44"/>
      <c r="AB16" s="44"/>
      <c r="AC16" s="45"/>
      <c r="AD16" s="43"/>
      <c r="AE16" s="44"/>
      <c r="AF16" s="44"/>
      <c r="AG16" s="44"/>
      <c r="AH16" s="44"/>
      <c r="AI16" s="44"/>
      <c r="AJ16" s="45"/>
      <c r="AK16" s="43"/>
      <c r="AL16" s="44"/>
      <c r="AM16" s="44"/>
      <c r="AN16" s="44"/>
      <c r="AO16" s="44"/>
      <c r="AP16" s="44"/>
      <c r="AQ16" s="45"/>
      <c r="AR16" s="43"/>
      <c r="AS16" s="44"/>
      <c r="AT16" s="45"/>
      <c r="AU16" s="786">
        <f>IF($AZ$3="４週",SUM(P16:AQ16),IF($AZ$3="暦月",SUM(P16:AT16),""))</f>
        <v>0</v>
      </c>
      <c r="AV16" s="787"/>
      <c r="AW16" s="788">
        <f t="shared" si="1"/>
        <v>0</v>
      </c>
      <c r="AX16" s="789"/>
      <c r="AY16" s="756"/>
      <c r="AZ16" s="757"/>
      <c r="BA16" s="757"/>
      <c r="BB16" s="757"/>
      <c r="BC16" s="757"/>
      <c r="BD16" s="758"/>
    </row>
    <row r="17" spans="2:56" ht="39.950000000000003" customHeight="1">
      <c r="B17" s="42">
        <f t="shared" si="2"/>
        <v>4</v>
      </c>
      <c r="C17" s="776"/>
      <c r="D17" s="777"/>
      <c r="E17" s="778"/>
      <c r="F17" s="779"/>
      <c r="G17" s="780"/>
      <c r="H17" s="781"/>
      <c r="I17" s="781"/>
      <c r="J17" s="781"/>
      <c r="K17" s="782"/>
      <c r="L17" s="783"/>
      <c r="M17" s="784"/>
      <c r="N17" s="784"/>
      <c r="O17" s="785"/>
      <c r="P17" s="43"/>
      <c r="Q17" s="44"/>
      <c r="R17" s="44"/>
      <c r="S17" s="44"/>
      <c r="T17" s="44"/>
      <c r="U17" s="44"/>
      <c r="V17" s="45"/>
      <c r="W17" s="43"/>
      <c r="X17" s="44"/>
      <c r="Y17" s="44"/>
      <c r="Z17" s="44"/>
      <c r="AA17" s="44"/>
      <c r="AB17" s="44"/>
      <c r="AC17" s="45"/>
      <c r="AD17" s="43"/>
      <c r="AE17" s="44"/>
      <c r="AF17" s="44"/>
      <c r="AG17" s="44"/>
      <c r="AH17" s="44"/>
      <c r="AI17" s="44"/>
      <c r="AJ17" s="45"/>
      <c r="AK17" s="43"/>
      <c r="AL17" s="44"/>
      <c r="AM17" s="44"/>
      <c r="AN17" s="44"/>
      <c r="AO17" s="44"/>
      <c r="AP17" s="44"/>
      <c r="AQ17" s="45"/>
      <c r="AR17" s="43"/>
      <c r="AS17" s="44"/>
      <c r="AT17" s="45"/>
      <c r="AU17" s="786">
        <f>IF($AZ$3="４週",SUM(P17:AQ17),IF($AZ$3="暦月",SUM(P17:AT17),""))</f>
        <v>0</v>
      </c>
      <c r="AV17" s="787"/>
      <c r="AW17" s="788">
        <f t="shared" si="1"/>
        <v>0</v>
      </c>
      <c r="AX17" s="789"/>
      <c r="AY17" s="756"/>
      <c r="AZ17" s="757"/>
      <c r="BA17" s="757"/>
      <c r="BB17" s="757"/>
      <c r="BC17" s="757"/>
      <c r="BD17" s="758"/>
    </row>
    <row r="18" spans="2:56" ht="39.950000000000003" customHeight="1">
      <c r="B18" s="42">
        <f t="shared" si="2"/>
        <v>5</v>
      </c>
      <c r="C18" s="776"/>
      <c r="D18" s="777"/>
      <c r="E18" s="778"/>
      <c r="F18" s="779"/>
      <c r="G18" s="780"/>
      <c r="H18" s="781"/>
      <c r="I18" s="781"/>
      <c r="J18" s="781"/>
      <c r="K18" s="782"/>
      <c r="L18" s="783"/>
      <c r="M18" s="784"/>
      <c r="N18" s="784"/>
      <c r="O18" s="785"/>
      <c r="P18" s="43"/>
      <c r="Q18" s="44"/>
      <c r="R18" s="44"/>
      <c r="S18" s="44"/>
      <c r="T18" s="44"/>
      <c r="U18" s="44"/>
      <c r="V18" s="45"/>
      <c r="W18" s="43"/>
      <c r="X18" s="44"/>
      <c r="Y18" s="44"/>
      <c r="Z18" s="44"/>
      <c r="AA18" s="44"/>
      <c r="AB18" s="44"/>
      <c r="AC18" s="45"/>
      <c r="AD18" s="43"/>
      <c r="AE18" s="44"/>
      <c r="AF18" s="44"/>
      <c r="AG18" s="44"/>
      <c r="AH18" s="44"/>
      <c r="AI18" s="44"/>
      <c r="AJ18" s="45"/>
      <c r="AK18" s="43"/>
      <c r="AL18" s="44"/>
      <c r="AM18" s="44"/>
      <c r="AN18" s="44"/>
      <c r="AO18" s="44"/>
      <c r="AP18" s="44"/>
      <c r="AQ18" s="45"/>
      <c r="AR18" s="43"/>
      <c r="AS18" s="44"/>
      <c r="AT18" s="45"/>
      <c r="AU18" s="786">
        <f t="shared" ref="AU18:AU113" si="3">IF($AZ$3="４週",SUM(P18:AQ18),IF($AZ$3="暦月",SUM(P18:AT18),""))</f>
        <v>0</v>
      </c>
      <c r="AV18" s="787"/>
      <c r="AW18" s="788">
        <f t="shared" si="1"/>
        <v>0</v>
      </c>
      <c r="AX18" s="789"/>
      <c r="AY18" s="756"/>
      <c r="AZ18" s="757"/>
      <c r="BA18" s="757"/>
      <c r="BB18" s="757"/>
      <c r="BC18" s="757"/>
      <c r="BD18" s="758"/>
    </row>
    <row r="19" spans="2:56" ht="39.950000000000003" customHeight="1">
      <c r="B19" s="42">
        <f t="shared" si="2"/>
        <v>6</v>
      </c>
      <c r="C19" s="776"/>
      <c r="D19" s="777"/>
      <c r="E19" s="778"/>
      <c r="F19" s="779"/>
      <c r="G19" s="780"/>
      <c r="H19" s="781"/>
      <c r="I19" s="781"/>
      <c r="J19" s="781"/>
      <c r="K19" s="782"/>
      <c r="L19" s="783"/>
      <c r="M19" s="784"/>
      <c r="N19" s="784"/>
      <c r="O19" s="785"/>
      <c r="P19" s="43"/>
      <c r="Q19" s="44"/>
      <c r="R19" s="44"/>
      <c r="S19" s="44"/>
      <c r="T19" s="44"/>
      <c r="U19" s="44"/>
      <c r="V19" s="45"/>
      <c r="W19" s="43"/>
      <c r="X19" s="44"/>
      <c r="Y19" s="44"/>
      <c r="Z19" s="44"/>
      <c r="AA19" s="44"/>
      <c r="AB19" s="44"/>
      <c r="AC19" s="45"/>
      <c r="AD19" s="43"/>
      <c r="AE19" s="44"/>
      <c r="AF19" s="44"/>
      <c r="AG19" s="44"/>
      <c r="AH19" s="44"/>
      <c r="AI19" s="44"/>
      <c r="AJ19" s="45"/>
      <c r="AK19" s="43"/>
      <c r="AL19" s="44"/>
      <c r="AM19" s="44"/>
      <c r="AN19" s="44"/>
      <c r="AO19" s="44"/>
      <c r="AP19" s="44"/>
      <c r="AQ19" s="45"/>
      <c r="AR19" s="43"/>
      <c r="AS19" s="44"/>
      <c r="AT19" s="45"/>
      <c r="AU19" s="786">
        <f t="shared" si="3"/>
        <v>0</v>
      </c>
      <c r="AV19" s="787"/>
      <c r="AW19" s="788">
        <f t="shared" si="1"/>
        <v>0</v>
      </c>
      <c r="AX19" s="789"/>
      <c r="AY19" s="756"/>
      <c r="AZ19" s="757"/>
      <c r="BA19" s="757"/>
      <c r="BB19" s="757"/>
      <c r="BC19" s="757"/>
      <c r="BD19" s="758"/>
    </row>
    <row r="20" spans="2:56" ht="39.950000000000003" customHeight="1">
      <c r="B20" s="42">
        <f t="shared" si="2"/>
        <v>7</v>
      </c>
      <c r="C20" s="776"/>
      <c r="D20" s="777"/>
      <c r="E20" s="778"/>
      <c r="F20" s="779"/>
      <c r="G20" s="780"/>
      <c r="H20" s="781"/>
      <c r="I20" s="781"/>
      <c r="J20" s="781"/>
      <c r="K20" s="782"/>
      <c r="L20" s="783"/>
      <c r="M20" s="784"/>
      <c r="N20" s="784"/>
      <c r="O20" s="785"/>
      <c r="P20" s="43"/>
      <c r="Q20" s="44"/>
      <c r="R20" s="44"/>
      <c r="S20" s="44"/>
      <c r="T20" s="44"/>
      <c r="U20" s="44"/>
      <c r="V20" s="45"/>
      <c r="W20" s="43"/>
      <c r="X20" s="44"/>
      <c r="Y20" s="44"/>
      <c r="Z20" s="44"/>
      <c r="AA20" s="44"/>
      <c r="AB20" s="44"/>
      <c r="AC20" s="45"/>
      <c r="AD20" s="43"/>
      <c r="AE20" s="44"/>
      <c r="AF20" s="44"/>
      <c r="AG20" s="44"/>
      <c r="AH20" s="44"/>
      <c r="AI20" s="44"/>
      <c r="AJ20" s="45"/>
      <c r="AK20" s="43"/>
      <c r="AL20" s="44"/>
      <c r="AM20" s="44"/>
      <c r="AN20" s="44"/>
      <c r="AO20" s="44"/>
      <c r="AP20" s="44"/>
      <c r="AQ20" s="45"/>
      <c r="AR20" s="43"/>
      <c r="AS20" s="44"/>
      <c r="AT20" s="45"/>
      <c r="AU20" s="786">
        <f>IF($AZ$3="４週",SUM(P20:AQ20),IF($AZ$3="暦月",SUM(P20:AT20),""))</f>
        <v>0</v>
      </c>
      <c r="AV20" s="787"/>
      <c r="AW20" s="788">
        <f t="shared" si="1"/>
        <v>0</v>
      </c>
      <c r="AX20" s="789"/>
      <c r="AY20" s="756"/>
      <c r="AZ20" s="757"/>
      <c r="BA20" s="757"/>
      <c r="BB20" s="757"/>
      <c r="BC20" s="757"/>
      <c r="BD20" s="758"/>
    </row>
    <row r="21" spans="2:56" ht="39.950000000000003" customHeight="1">
      <c r="B21" s="42">
        <f t="shared" si="2"/>
        <v>8</v>
      </c>
      <c r="C21" s="776"/>
      <c r="D21" s="777"/>
      <c r="E21" s="778"/>
      <c r="F21" s="779"/>
      <c r="G21" s="780"/>
      <c r="H21" s="781"/>
      <c r="I21" s="781"/>
      <c r="J21" s="781"/>
      <c r="K21" s="782"/>
      <c r="L21" s="783"/>
      <c r="M21" s="784"/>
      <c r="N21" s="784"/>
      <c r="O21" s="785"/>
      <c r="P21" s="43"/>
      <c r="Q21" s="44"/>
      <c r="R21" s="44"/>
      <c r="S21" s="44"/>
      <c r="T21" s="44"/>
      <c r="U21" s="44"/>
      <c r="V21" s="45"/>
      <c r="W21" s="43"/>
      <c r="X21" s="44"/>
      <c r="Y21" s="44"/>
      <c r="Z21" s="44"/>
      <c r="AA21" s="44"/>
      <c r="AB21" s="44"/>
      <c r="AC21" s="45"/>
      <c r="AD21" s="43"/>
      <c r="AE21" s="44"/>
      <c r="AF21" s="44"/>
      <c r="AG21" s="44"/>
      <c r="AH21" s="44"/>
      <c r="AI21" s="44"/>
      <c r="AJ21" s="45"/>
      <c r="AK21" s="43"/>
      <c r="AL21" s="44"/>
      <c r="AM21" s="44"/>
      <c r="AN21" s="44"/>
      <c r="AO21" s="44"/>
      <c r="AP21" s="44"/>
      <c r="AQ21" s="45"/>
      <c r="AR21" s="43"/>
      <c r="AS21" s="44"/>
      <c r="AT21" s="45"/>
      <c r="AU21" s="786">
        <f t="shared" si="3"/>
        <v>0</v>
      </c>
      <c r="AV21" s="787"/>
      <c r="AW21" s="788">
        <f t="shared" si="1"/>
        <v>0</v>
      </c>
      <c r="AX21" s="789"/>
      <c r="AY21" s="756"/>
      <c r="AZ21" s="757"/>
      <c r="BA21" s="757"/>
      <c r="BB21" s="757"/>
      <c r="BC21" s="757"/>
      <c r="BD21" s="758"/>
    </row>
    <row r="22" spans="2:56" ht="39.950000000000003" customHeight="1">
      <c r="B22" s="42">
        <f t="shared" si="2"/>
        <v>9</v>
      </c>
      <c r="C22" s="776"/>
      <c r="D22" s="777"/>
      <c r="E22" s="778"/>
      <c r="F22" s="779"/>
      <c r="G22" s="780"/>
      <c r="H22" s="781"/>
      <c r="I22" s="781"/>
      <c r="J22" s="781"/>
      <c r="K22" s="782"/>
      <c r="L22" s="783"/>
      <c r="M22" s="784"/>
      <c r="N22" s="784"/>
      <c r="O22" s="785"/>
      <c r="P22" s="43"/>
      <c r="Q22" s="44"/>
      <c r="R22" s="44"/>
      <c r="S22" s="44"/>
      <c r="T22" s="44"/>
      <c r="U22" s="44"/>
      <c r="V22" s="45"/>
      <c r="W22" s="43"/>
      <c r="X22" s="44"/>
      <c r="Y22" s="44"/>
      <c r="Z22" s="44"/>
      <c r="AA22" s="44"/>
      <c r="AB22" s="44"/>
      <c r="AC22" s="45"/>
      <c r="AD22" s="43"/>
      <c r="AE22" s="44"/>
      <c r="AF22" s="44"/>
      <c r="AG22" s="44"/>
      <c r="AH22" s="44"/>
      <c r="AI22" s="44"/>
      <c r="AJ22" s="45"/>
      <c r="AK22" s="43"/>
      <c r="AL22" s="44"/>
      <c r="AM22" s="44"/>
      <c r="AN22" s="44"/>
      <c r="AO22" s="44"/>
      <c r="AP22" s="44"/>
      <c r="AQ22" s="45"/>
      <c r="AR22" s="43"/>
      <c r="AS22" s="44"/>
      <c r="AT22" s="45"/>
      <c r="AU22" s="786">
        <f t="shared" si="3"/>
        <v>0</v>
      </c>
      <c r="AV22" s="787"/>
      <c r="AW22" s="788">
        <f t="shared" si="1"/>
        <v>0</v>
      </c>
      <c r="AX22" s="789"/>
      <c r="AY22" s="756"/>
      <c r="AZ22" s="757"/>
      <c r="BA22" s="757"/>
      <c r="BB22" s="757"/>
      <c r="BC22" s="757"/>
      <c r="BD22" s="758"/>
    </row>
    <row r="23" spans="2:56" ht="39.950000000000003" customHeight="1">
      <c r="B23" s="42">
        <f t="shared" si="2"/>
        <v>10</v>
      </c>
      <c r="C23" s="776"/>
      <c r="D23" s="777"/>
      <c r="E23" s="778"/>
      <c r="F23" s="779"/>
      <c r="G23" s="780"/>
      <c r="H23" s="781"/>
      <c r="I23" s="781"/>
      <c r="J23" s="781"/>
      <c r="K23" s="782"/>
      <c r="L23" s="783"/>
      <c r="M23" s="784"/>
      <c r="N23" s="784"/>
      <c r="O23" s="785"/>
      <c r="P23" s="43"/>
      <c r="Q23" s="44"/>
      <c r="R23" s="44"/>
      <c r="S23" s="44"/>
      <c r="T23" s="44"/>
      <c r="U23" s="44"/>
      <c r="V23" s="45"/>
      <c r="W23" s="43"/>
      <c r="X23" s="44"/>
      <c r="Y23" s="44"/>
      <c r="Z23" s="44"/>
      <c r="AA23" s="44"/>
      <c r="AB23" s="44"/>
      <c r="AC23" s="45"/>
      <c r="AD23" s="43"/>
      <c r="AE23" s="44"/>
      <c r="AF23" s="44"/>
      <c r="AG23" s="44"/>
      <c r="AH23" s="44"/>
      <c r="AI23" s="44"/>
      <c r="AJ23" s="45"/>
      <c r="AK23" s="43"/>
      <c r="AL23" s="44"/>
      <c r="AM23" s="44"/>
      <c r="AN23" s="44"/>
      <c r="AO23" s="44"/>
      <c r="AP23" s="44"/>
      <c r="AQ23" s="45"/>
      <c r="AR23" s="43"/>
      <c r="AS23" s="44"/>
      <c r="AT23" s="45"/>
      <c r="AU23" s="786">
        <f t="shared" si="3"/>
        <v>0</v>
      </c>
      <c r="AV23" s="787"/>
      <c r="AW23" s="788">
        <f t="shared" si="1"/>
        <v>0</v>
      </c>
      <c r="AX23" s="789"/>
      <c r="AY23" s="756"/>
      <c r="AZ23" s="757"/>
      <c r="BA23" s="757"/>
      <c r="BB23" s="757"/>
      <c r="BC23" s="757"/>
      <c r="BD23" s="758"/>
    </row>
    <row r="24" spans="2:56" ht="39.950000000000003" hidden="1" customHeight="1">
      <c r="B24" s="42">
        <f t="shared" si="2"/>
        <v>11</v>
      </c>
      <c r="C24" s="776"/>
      <c r="D24" s="777"/>
      <c r="E24" s="778"/>
      <c r="F24" s="779"/>
      <c r="G24" s="780"/>
      <c r="H24" s="781"/>
      <c r="I24" s="781"/>
      <c r="J24" s="781"/>
      <c r="K24" s="782"/>
      <c r="L24" s="783"/>
      <c r="M24" s="784"/>
      <c r="N24" s="784"/>
      <c r="O24" s="785"/>
      <c r="P24" s="43"/>
      <c r="Q24" s="44"/>
      <c r="R24" s="44"/>
      <c r="S24" s="44"/>
      <c r="T24" s="44"/>
      <c r="U24" s="44"/>
      <c r="V24" s="45"/>
      <c r="W24" s="43"/>
      <c r="X24" s="44"/>
      <c r="Y24" s="44"/>
      <c r="Z24" s="44"/>
      <c r="AA24" s="44"/>
      <c r="AB24" s="44"/>
      <c r="AC24" s="45"/>
      <c r="AD24" s="43"/>
      <c r="AE24" s="44"/>
      <c r="AF24" s="44"/>
      <c r="AG24" s="44"/>
      <c r="AH24" s="44"/>
      <c r="AI24" s="44"/>
      <c r="AJ24" s="45"/>
      <c r="AK24" s="43"/>
      <c r="AL24" s="44"/>
      <c r="AM24" s="44"/>
      <c r="AN24" s="44"/>
      <c r="AO24" s="44"/>
      <c r="AP24" s="44"/>
      <c r="AQ24" s="45"/>
      <c r="AR24" s="43"/>
      <c r="AS24" s="44"/>
      <c r="AT24" s="45"/>
      <c r="AU24" s="786">
        <f t="shared" si="3"/>
        <v>0</v>
      </c>
      <c r="AV24" s="787"/>
      <c r="AW24" s="788">
        <f t="shared" si="1"/>
        <v>0</v>
      </c>
      <c r="AX24" s="789"/>
      <c r="AY24" s="756"/>
      <c r="AZ24" s="757"/>
      <c r="BA24" s="757"/>
      <c r="BB24" s="757"/>
      <c r="BC24" s="757"/>
      <c r="BD24" s="758"/>
    </row>
    <row r="25" spans="2:56" ht="39.950000000000003" hidden="1" customHeight="1">
      <c r="B25" s="42">
        <f t="shared" si="2"/>
        <v>12</v>
      </c>
      <c r="C25" s="776"/>
      <c r="D25" s="777"/>
      <c r="E25" s="778"/>
      <c r="F25" s="779"/>
      <c r="G25" s="780"/>
      <c r="H25" s="781"/>
      <c r="I25" s="781"/>
      <c r="J25" s="781"/>
      <c r="K25" s="782"/>
      <c r="L25" s="783"/>
      <c r="M25" s="784"/>
      <c r="N25" s="784"/>
      <c r="O25" s="785"/>
      <c r="P25" s="43"/>
      <c r="Q25" s="44"/>
      <c r="R25" s="44"/>
      <c r="S25" s="44"/>
      <c r="T25" s="44"/>
      <c r="U25" s="44"/>
      <c r="V25" s="45"/>
      <c r="W25" s="43"/>
      <c r="X25" s="44"/>
      <c r="Y25" s="44"/>
      <c r="Z25" s="44"/>
      <c r="AA25" s="44"/>
      <c r="AB25" s="44"/>
      <c r="AC25" s="45"/>
      <c r="AD25" s="43"/>
      <c r="AE25" s="44"/>
      <c r="AF25" s="44"/>
      <c r="AG25" s="44"/>
      <c r="AH25" s="44"/>
      <c r="AI25" s="44"/>
      <c r="AJ25" s="45"/>
      <c r="AK25" s="43"/>
      <c r="AL25" s="44"/>
      <c r="AM25" s="44"/>
      <c r="AN25" s="44"/>
      <c r="AO25" s="44"/>
      <c r="AP25" s="44"/>
      <c r="AQ25" s="45"/>
      <c r="AR25" s="43"/>
      <c r="AS25" s="44"/>
      <c r="AT25" s="45"/>
      <c r="AU25" s="786">
        <f t="shared" si="3"/>
        <v>0</v>
      </c>
      <c r="AV25" s="787"/>
      <c r="AW25" s="788">
        <f t="shared" si="1"/>
        <v>0</v>
      </c>
      <c r="AX25" s="789"/>
      <c r="AY25" s="756"/>
      <c r="AZ25" s="757"/>
      <c r="BA25" s="757"/>
      <c r="BB25" s="757"/>
      <c r="BC25" s="757"/>
      <c r="BD25" s="758"/>
    </row>
    <row r="26" spans="2:56" ht="39.950000000000003" hidden="1" customHeight="1">
      <c r="B26" s="42">
        <f t="shared" si="2"/>
        <v>13</v>
      </c>
      <c r="C26" s="776"/>
      <c r="D26" s="777"/>
      <c r="E26" s="778"/>
      <c r="F26" s="779"/>
      <c r="G26" s="780"/>
      <c r="H26" s="781"/>
      <c r="I26" s="781"/>
      <c r="J26" s="781"/>
      <c r="K26" s="782"/>
      <c r="L26" s="783"/>
      <c r="M26" s="784"/>
      <c r="N26" s="784"/>
      <c r="O26" s="785"/>
      <c r="P26" s="43"/>
      <c r="Q26" s="44"/>
      <c r="R26" s="44"/>
      <c r="S26" s="44"/>
      <c r="T26" s="44"/>
      <c r="U26" s="44"/>
      <c r="V26" s="45"/>
      <c r="W26" s="43"/>
      <c r="X26" s="44"/>
      <c r="Y26" s="44"/>
      <c r="Z26" s="44"/>
      <c r="AA26" s="44"/>
      <c r="AB26" s="44"/>
      <c r="AC26" s="45"/>
      <c r="AD26" s="43"/>
      <c r="AE26" s="44"/>
      <c r="AF26" s="44"/>
      <c r="AG26" s="44"/>
      <c r="AH26" s="44"/>
      <c r="AI26" s="44"/>
      <c r="AJ26" s="45"/>
      <c r="AK26" s="43"/>
      <c r="AL26" s="44"/>
      <c r="AM26" s="44"/>
      <c r="AN26" s="44"/>
      <c r="AO26" s="44"/>
      <c r="AP26" s="44"/>
      <c r="AQ26" s="45"/>
      <c r="AR26" s="43"/>
      <c r="AS26" s="44"/>
      <c r="AT26" s="45"/>
      <c r="AU26" s="786">
        <f t="shared" si="3"/>
        <v>0</v>
      </c>
      <c r="AV26" s="787"/>
      <c r="AW26" s="788">
        <f t="shared" si="1"/>
        <v>0</v>
      </c>
      <c r="AX26" s="789"/>
      <c r="AY26" s="756"/>
      <c r="AZ26" s="757"/>
      <c r="BA26" s="757"/>
      <c r="BB26" s="757"/>
      <c r="BC26" s="757"/>
      <c r="BD26" s="758"/>
    </row>
    <row r="27" spans="2:56" ht="39.950000000000003" hidden="1" customHeight="1">
      <c r="B27" s="42">
        <f t="shared" si="2"/>
        <v>14</v>
      </c>
      <c r="C27" s="776"/>
      <c r="D27" s="777"/>
      <c r="E27" s="778"/>
      <c r="F27" s="779"/>
      <c r="G27" s="780"/>
      <c r="H27" s="781"/>
      <c r="I27" s="781"/>
      <c r="J27" s="781"/>
      <c r="K27" s="782"/>
      <c r="L27" s="783"/>
      <c r="M27" s="784"/>
      <c r="N27" s="784"/>
      <c r="O27" s="785"/>
      <c r="P27" s="43"/>
      <c r="Q27" s="44"/>
      <c r="R27" s="44"/>
      <c r="S27" s="44"/>
      <c r="T27" s="44"/>
      <c r="U27" s="44"/>
      <c r="V27" s="45"/>
      <c r="W27" s="43"/>
      <c r="X27" s="44"/>
      <c r="Y27" s="44"/>
      <c r="Z27" s="44"/>
      <c r="AA27" s="44"/>
      <c r="AB27" s="44"/>
      <c r="AC27" s="45"/>
      <c r="AD27" s="43"/>
      <c r="AE27" s="44"/>
      <c r="AF27" s="44"/>
      <c r="AG27" s="44"/>
      <c r="AH27" s="44"/>
      <c r="AI27" s="44"/>
      <c r="AJ27" s="45"/>
      <c r="AK27" s="43"/>
      <c r="AL27" s="44"/>
      <c r="AM27" s="44"/>
      <c r="AN27" s="44"/>
      <c r="AO27" s="44"/>
      <c r="AP27" s="44"/>
      <c r="AQ27" s="45"/>
      <c r="AR27" s="43"/>
      <c r="AS27" s="44"/>
      <c r="AT27" s="45"/>
      <c r="AU27" s="786">
        <f t="shared" si="3"/>
        <v>0</v>
      </c>
      <c r="AV27" s="787"/>
      <c r="AW27" s="788">
        <f t="shared" si="1"/>
        <v>0</v>
      </c>
      <c r="AX27" s="789"/>
      <c r="AY27" s="756"/>
      <c r="AZ27" s="757"/>
      <c r="BA27" s="757"/>
      <c r="BB27" s="757"/>
      <c r="BC27" s="757"/>
      <c r="BD27" s="758"/>
    </row>
    <row r="28" spans="2:56" ht="39.950000000000003" hidden="1" customHeight="1">
      <c r="B28" s="42">
        <f t="shared" si="2"/>
        <v>15</v>
      </c>
      <c r="C28" s="776"/>
      <c r="D28" s="777"/>
      <c r="E28" s="778"/>
      <c r="F28" s="779"/>
      <c r="G28" s="780"/>
      <c r="H28" s="781"/>
      <c r="I28" s="781"/>
      <c r="J28" s="781"/>
      <c r="K28" s="782"/>
      <c r="L28" s="783"/>
      <c r="M28" s="784"/>
      <c r="N28" s="784"/>
      <c r="O28" s="785"/>
      <c r="P28" s="43"/>
      <c r="Q28" s="44"/>
      <c r="R28" s="44"/>
      <c r="S28" s="44"/>
      <c r="T28" s="44"/>
      <c r="U28" s="44"/>
      <c r="V28" s="45"/>
      <c r="W28" s="43"/>
      <c r="X28" s="44"/>
      <c r="Y28" s="44"/>
      <c r="Z28" s="44"/>
      <c r="AA28" s="44"/>
      <c r="AB28" s="44"/>
      <c r="AC28" s="45"/>
      <c r="AD28" s="43"/>
      <c r="AE28" s="44"/>
      <c r="AF28" s="44"/>
      <c r="AG28" s="44"/>
      <c r="AH28" s="44"/>
      <c r="AI28" s="44"/>
      <c r="AJ28" s="45"/>
      <c r="AK28" s="43"/>
      <c r="AL28" s="44"/>
      <c r="AM28" s="44"/>
      <c r="AN28" s="44"/>
      <c r="AO28" s="44"/>
      <c r="AP28" s="44"/>
      <c r="AQ28" s="45"/>
      <c r="AR28" s="43"/>
      <c r="AS28" s="44"/>
      <c r="AT28" s="45"/>
      <c r="AU28" s="786">
        <f t="shared" si="3"/>
        <v>0</v>
      </c>
      <c r="AV28" s="787"/>
      <c r="AW28" s="788">
        <f t="shared" si="1"/>
        <v>0</v>
      </c>
      <c r="AX28" s="789"/>
      <c r="AY28" s="756"/>
      <c r="AZ28" s="757"/>
      <c r="BA28" s="757"/>
      <c r="BB28" s="757"/>
      <c r="BC28" s="757"/>
      <c r="BD28" s="758"/>
    </row>
    <row r="29" spans="2:56" ht="39.950000000000003" hidden="1" customHeight="1">
      <c r="B29" s="42">
        <f t="shared" si="2"/>
        <v>16</v>
      </c>
      <c r="C29" s="776"/>
      <c r="D29" s="777"/>
      <c r="E29" s="778"/>
      <c r="F29" s="779"/>
      <c r="G29" s="780"/>
      <c r="H29" s="781"/>
      <c r="I29" s="781"/>
      <c r="J29" s="781"/>
      <c r="K29" s="782"/>
      <c r="L29" s="783"/>
      <c r="M29" s="784"/>
      <c r="N29" s="784"/>
      <c r="O29" s="785"/>
      <c r="P29" s="43"/>
      <c r="Q29" s="44"/>
      <c r="R29" s="44"/>
      <c r="S29" s="44"/>
      <c r="T29" s="44"/>
      <c r="U29" s="44"/>
      <c r="V29" s="45"/>
      <c r="W29" s="43"/>
      <c r="X29" s="44"/>
      <c r="Y29" s="44"/>
      <c r="Z29" s="44"/>
      <c r="AA29" s="44"/>
      <c r="AB29" s="44"/>
      <c r="AC29" s="45"/>
      <c r="AD29" s="43"/>
      <c r="AE29" s="44"/>
      <c r="AF29" s="44"/>
      <c r="AG29" s="44"/>
      <c r="AH29" s="44"/>
      <c r="AI29" s="44"/>
      <c r="AJ29" s="45"/>
      <c r="AK29" s="43"/>
      <c r="AL29" s="44"/>
      <c r="AM29" s="44"/>
      <c r="AN29" s="44"/>
      <c r="AO29" s="44"/>
      <c r="AP29" s="44"/>
      <c r="AQ29" s="45"/>
      <c r="AR29" s="43"/>
      <c r="AS29" s="44"/>
      <c r="AT29" s="45"/>
      <c r="AU29" s="786">
        <f t="shared" si="3"/>
        <v>0</v>
      </c>
      <c r="AV29" s="787"/>
      <c r="AW29" s="788">
        <f t="shared" si="1"/>
        <v>0</v>
      </c>
      <c r="AX29" s="789"/>
      <c r="AY29" s="756"/>
      <c r="AZ29" s="757"/>
      <c r="BA29" s="757"/>
      <c r="BB29" s="757"/>
      <c r="BC29" s="757"/>
      <c r="BD29" s="758"/>
    </row>
    <row r="30" spans="2:56" ht="39.950000000000003" hidden="1" customHeight="1">
      <c r="B30" s="42">
        <f t="shared" si="2"/>
        <v>17</v>
      </c>
      <c r="C30" s="776"/>
      <c r="D30" s="777"/>
      <c r="E30" s="778"/>
      <c r="F30" s="779"/>
      <c r="G30" s="780"/>
      <c r="H30" s="781"/>
      <c r="I30" s="781"/>
      <c r="J30" s="781"/>
      <c r="K30" s="782"/>
      <c r="L30" s="783"/>
      <c r="M30" s="784"/>
      <c r="N30" s="784"/>
      <c r="O30" s="785"/>
      <c r="P30" s="43"/>
      <c r="Q30" s="44"/>
      <c r="R30" s="44"/>
      <c r="S30" s="44"/>
      <c r="T30" s="44"/>
      <c r="U30" s="44"/>
      <c r="V30" s="45"/>
      <c r="W30" s="43"/>
      <c r="X30" s="44"/>
      <c r="Y30" s="44"/>
      <c r="Z30" s="44"/>
      <c r="AA30" s="44"/>
      <c r="AB30" s="44"/>
      <c r="AC30" s="45"/>
      <c r="AD30" s="43"/>
      <c r="AE30" s="44"/>
      <c r="AF30" s="44"/>
      <c r="AG30" s="44"/>
      <c r="AH30" s="44"/>
      <c r="AI30" s="44"/>
      <c r="AJ30" s="45"/>
      <c r="AK30" s="43"/>
      <c r="AL30" s="44"/>
      <c r="AM30" s="44"/>
      <c r="AN30" s="44"/>
      <c r="AO30" s="44"/>
      <c r="AP30" s="44"/>
      <c r="AQ30" s="45"/>
      <c r="AR30" s="43"/>
      <c r="AS30" s="44"/>
      <c r="AT30" s="45"/>
      <c r="AU30" s="786">
        <f t="shared" si="3"/>
        <v>0</v>
      </c>
      <c r="AV30" s="787"/>
      <c r="AW30" s="788">
        <f t="shared" si="1"/>
        <v>0</v>
      </c>
      <c r="AX30" s="789"/>
      <c r="AY30" s="756"/>
      <c r="AZ30" s="757"/>
      <c r="BA30" s="757"/>
      <c r="BB30" s="757"/>
      <c r="BC30" s="757"/>
      <c r="BD30" s="758"/>
    </row>
    <row r="31" spans="2:56" ht="39.950000000000003" hidden="1" customHeight="1">
      <c r="B31" s="42">
        <f t="shared" si="2"/>
        <v>18</v>
      </c>
      <c r="C31" s="776"/>
      <c r="D31" s="777"/>
      <c r="E31" s="778"/>
      <c r="F31" s="779"/>
      <c r="G31" s="780"/>
      <c r="H31" s="781"/>
      <c r="I31" s="781"/>
      <c r="J31" s="781"/>
      <c r="K31" s="782"/>
      <c r="L31" s="783"/>
      <c r="M31" s="784"/>
      <c r="N31" s="784"/>
      <c r="O31" s="785"/>
      <c r="P31" s="43"/>
      <c r="Q31" s="44"/>
      <c r="R31" s="44"/>
      <c r="S31" s="44"/>
      <c r="T31" s="44"/>
      <c r="U31" s="44"/>
      <c r="V31" s="45"/>
      <c r="W31" s="43"/>
      <c r="X31" s="44"/>
      <c r="Y31" s="44"/>
      <c r="Z31" s="44"/>
      <c r="AA31" s="44"/>
      <c r="AB31" s="44"/>
      <c r="AC31" s="45"/>
      <c r="AD31" s="43"/>
      <c r="AE31" s="44"/>
      <c r="AF31" s="44"/>
      <c r="AG31" s="44"/>
      <c r="AH31" s="44"/>
      <c r="AI31" s="44"/>
      <c r="AJ31" s="45"/>
      <c r="AK31" s="43"/>
      <c r="AL31" s="44"/>
      <c r="AM31" s="44"/>
      <c r="AN31" s="44"/>
      <c r="AO31" s="44"/>
      <c r="AP31" s="44"/>
      <c r="AQ31" s="45"/>
      <c r="AR31" s="43"/>
      <c r="AS31" s="44"/>
      <c r="AT31" s="45"/>
      <c r="AU31" s="786">
        <f t="shared" si="3"/>
        <v>0</v>
      </c>
      <c r="AV31" s="787"/>
      <c r="AW31" s="788">
        <f t="shared" si="1"/>
        <v>0</v>
      </c>
      <c r="AX31" s="789"/>
      <c r="AY31" s="756"/>
      <c r="AZ31" s="757"/>
      <c r="BA31" s="757"/>
      <c r="BB31" s="757"/>
      <c r="BC31" s="757"/>
      <c r="BD31" s="758"/>
    </row>
    <row r="32" spans="2:56" ht="39.950000000000003" hidden="1" customHeight="1">
      <c r="B32" s="42">
        <f t="shared" si="2"/>
        <v>19</v>
      </c>
      <c r="C32" s="776"/>
      <c r="D32" s="777"/>
      <c r="E32" s="778"/>
      <c r="F32" s="779"/>
      <c r="G32" s="780"/>
      <c r="H32" s="781"/>
      <c r="I32" s="781"/>
      <c r="J32" s="781"/>
      <c r="K32" s="782"/>
      <c r="L32" s="783"/>
      <c r="M32" s="784"/>
      <c r="N32" s="784"/>
      <c r="O32" s="785"/>
      <c r="P32" s="43"/>
      <c r="Q32" s="44"/>
      <c r="R32" s="44"/>
      <c r="S32" s="44"/>
      <c r="T32" s="44"/>
      <c r="U32" s="44"/>
      <c r="V32" s="45"/>
      <c r="W32" s="43"/>
      <c r="X32" s="44"/>
      <c r="Y32" s="44"/>
      <c r="Z32" s="44"/>
      <c r="AA32" s="44"/>
      <c r="AB32" s="44"/>
      <c r="AC32" s="45"/>
      <c r="AD32" s="43"/>
      <c r="AE32" s="44"/>
      <c r="AF32" s="44"/>
      <c r="AG32" s="44"/>
      <c r="AH32" s="44"/>
      <c r="AI32" s="44"/>
      <c r="AJ32" s="45"/>
      <c r="AK32" s="43"/>
      <c r="AL32" s="44"/>
      <c r="AM32" s="44"/>
      <c r="AN32" s="44"/>
      <c r="AO32" s="44"/>
      <c r="AP32" s="44"/>
      <c r="AQ32" s="45"/>
      <c r="AR32" s="43"/>
      <c r="AS32" s="44"/>
      <c r="AT32" s="45"/>
      <c r="AU32" s="786">
        <f t="shared" si="3"/>
        <v>0</v>
      </c>
      <c r="AV32" s="787"/>
      <c r="AW32" s="788">
        <f t="shared" si="1"/>
        <v>0</v>
      </c>
      <c r="AX32" s="789"/>
      <c r="AY32" s="756"/>
      <c r="AZ32" s="757"/>
      <c r="BA32" s="757"/>
      <c r="BB32" s="757"/>
      <c r="BC32" s="757"/>
      <c r="BD32" s="758"/>
    </row>
    <row r="33" spans="2:56" ht="39.950000000000003" hidden="1" customHeight="1">
      <c r="B33" s="42">
        <f t="shared" si="2"/>
        <v>20</v>
      </c>
      <c r="C33" s="776"/>
      <c r="D33" s="777"/>
      <c r="E33" s="778"/>
      <c r="F33" s="779"/>
      <c r="G33" s="780"/>
      <c r="H33" s="781"/>
      <c r="I33" s="781"/>
      <c r="J33" s="781"/>
      <c r="K33" s="782"/>
      <c r="L33" s="783"/>
      <c r="M33" s="784"/>
      <c r="N33" s="784"/>
      <c r="O33" s="785"/>
      <c r="P33" s="43"/>
      <c r="Q33" s="44"/>
      <c r="R33" s="44"/>
      <c r="S33" s="44"/>
      <c r="T33" s="44"/>
      <c r="U33" s="44"/>
      <c r="V33" s="45"/>
      <c r="W33" s="43"/>
      <c r="X33" s="44"/>
      <c r="Y33" s="44"/>
      <c r="Z33" s="44"/>
      <c r="AA33" s="44"/>
      <c r="AB33" s="44"/>
      <c r="AC33" s="45"/>
      <c r="AD33" s="43"/>
      <c r="AE33" s="44"/>
      <c r="AF33" s="44"/>
      <c r="AG33" s="44"/>
      <c r="AH33" s="44"/>
      <c r="AI33" s="44"/>
      <c r="AJ33" s="45"/>
      <c r="AK33" s="43"/>
      <c r="AL33" s="44"/>
      <c r="AM33" s="44"/>
      <c r="AN33" s="44"/>
      <c r="AO33" s="44"/>
      <c r="AP33" s="44"/>
      <c r="AQ33" s="45"/>
      <c r="AR33" s="43"/>
      <c r="AS33" s="44"/>
      <c r="AT33" s="45"/>
      <c r="AU33" s="786">
        <f t="shared" si="3"/>
        <v>0</v>
      </c>
      <c r="AV33" s="787"/>
      <c r="AW33" s="788">
        <f t="shared" si="1"/>
        <v>0</v>
      </c>
      <c r="AX33" s="789"/>
      <c r="AY33" s="756"/>
      <c r="AZ33" s="757"/>
      <c r="BA33" s="757"/>
      <c r="BB33" s="757"/>
      <c r="BC33" s="757"/>
      <c r="BD33" s="758"/>
    </row>
    <row r="34" spans="2:56" ht="39.950000000000003" hidden="1" customHeight="1">
      <c r="B34" s="42">
        <f t="shared" si="2"/>
        <v>21</v>
      </c>
      <c r="C34" s="776"/>
      <c r="D34" s="777"/>
      <c r="E34" s="778"/>
      <c r="F34" s="779"/>
      <c r="G34" s="780"/>
      <c r="H34" s="781"/>
      <c r="I34" s="781"/>
      <c r="J34" s="781"/>
      <c r="K34" s="782"/>
      <c r="L34" s="783"/>
      <c r="M34" s="784"/>
      <c r="N34" s="784"/>
      <c r="O34" s="785"/>
      <c r="P34" s="43"/>
      <c r="Q34" s="44"/>
      <c r="R34" s="44"/>
      <c r="S34" s="44"/>
      <c r="T34" s="44"/>
      <c r="U34" s="44"/>
      <c r="V34" s="45"/>
      <c r="W34" s="43"/>
      <c r="X34" s="44"/>
      <c r="Y34" s="44"/>
      <c r="Z34" s="44"/>
      <c r="AA34" s="44"/>
      <c r="AB34" s="44"/>
      <c r="AC34" s="45"/>
      <c r="AD34" s="43"/>
      <c r="AE34" s="44"/>
      <c r="AF34" s="44"/>
      <c r="AG34" s="44"/>
      <c r="AH34" s="44"/>
      <c r="AI34" s="44"/>
      <c r="AJ34" s="45"/>
      <c r="AK34" s="43"/>
      <c r="AL34" s="44"/>
      <c r="AM34" s="44"/>
      <c r="AN34" s="44"/>
      <c r="AO34" s="44"/>
      <c r="AP34" s="44"/>
      <c r="AQ34" s="45"/>
      <c r="AR34" s="43"/>
      <c r="AS34" s="44"/>
      <c r="AT34" s="45"/>
      <c r="AU34" s="786">
        <f t="shared" si="3"/>
        <v>0</v>
      </c>
      <c r="AV34" s="787"/>
      <c r="AW34" s="788">
        <f t="shared" si="1"/>
        <v>0</v>
      </c>
      <c r="AX34" s="789"/>
      <c r="AY34" s="756"/>
      <c r="AZ34" s="757"/>
      <c r="BA34" s="757"/>
      <c r="BB34" s="757"/>
      <c r="BC34" s="757"/>
      <c r="BD34" s="758"/>
    </row>
    <row r="35" spans="2:56" ht="39.950000000000003" hidden="1" customHeight="1">
      <c r="B35" s="42">
        <f t="shared" si="2"/>
        <v>22</v>
      </c>
      <c r="C35" s="776"/>
      <c r="D35" s="777"/>
      <c r="E35" s="778"/>
      <c r="F35" s="779"/>
      <c r="G35" s="780"/>
      <c r="H35" s="781"/>
      <c r="I35" s="781"/>
      <c r="J35" s="781"/>
      <c r="K35" s="782"/>
      <c r="L35" s="783"/>
      <c r="M35" s="784"/>
      <c r="N35" s="784"/>
      <c r="O35" s="785"/>
      <c r="P35" s="43"/>
      <c r="Q35" s="44"/>
      <c r="R35" s="44"/>
      <c r="S35" s="44"/>
      <c r="T35" s="44"/>
      <c r="U35" s="44"/>
      <c r="V35" s="45"/>
      <c r="W35" s="43"/>
      <c r="X35" s="44"/>
      <c r="Y35" s="44"/>
      <c r="Z35" s="44"/>
      <c r="AA35" s="44"/>
      <c r="AB35" s="44"/>
      <c r="AC35" s="45"/>
      <c r="AD35" s="43"/>
      <c r="AE35" s="44"/>
      <c r="AF35" s="44"/>
      <c r="AG35" s="44"/>
      <c r="AH35" s="44"/>
      <c r="AI35" s="44"/>
      <c r="AJ35" s="45"/>
      <c r="AK35" s="43"/>
      <c r="AL35" s="44"/>
      <c r="AM35" s="44"/>
      <c r="AN35" s="44"/>
      <c r="AO35" s="44"/>
      <c r="AP35" s="44"/>
      <c r="AQ35" s="45"/>
      <c r="AR35" s="43"/>
      <c r="AS35" s="44"/>
      <c r="AT35" s="45"/>
      <c r="AU35" s="786">
        <f t="shared" si="3"/>
        <v>0</v>
      </c>
      <c r="AV35" s="787"/>
      <c r="AW35" s="788">
        <f t="shared" si="1"/>
        <v>0</v>
      </c>
      <c r="AX35" s="789"/>
      <c r="AY35" s="756"/>
      <c r="AZ35" s="757"/>
      <c r="BA35" s="757"/>
      <c r="BB35" s="757"/>
      <c r="BC35" s="757"/>
      <c r="BD35" s="758"/>
    </row>
    <row r="36" spans="2:56" ht="39.950000000000003" hidden="1" customHeight="1">
      <c r="B36" s="42">
        <f t="shared" si="2"/>
        <v>23</v>
      </c>
      <c r="C36" s="776"/>
      <c r="D36" s="777"/>
      <c r="E36" s="778"/>
      <c r="F36" s="779"/>
      <c r="G36" s="780"/>
      <c r="H36" s="781"/>
      <c r="I36" s="781"/>
      <c r="J36" s="781"/>
      <c r="K36" s="782"/>
      <c r="L36" s="783"/>
      <c r="M36" s="784"/>
      <c r="N36" s="784"/>
      <c r="O36" s="785"/>
      <c r="P36" s="43"/>
      <c r="Q36" s="44"/>
      <c r="R36" s="44"/>
      <c r="S36" s="44"/>
      <c r="T36" s="44"/>
      <c r="U36" s="44"/>
      <c r="V36" s="45"/>
      <c r="W36" s="43"/>
      <c r="X36" s="44"/>
      <c r="Y36" s="44"/>
      <c r="Z36" s="44"/>
      <c r="AA36" s="44"/>
      <c r="AB36" s="44"/>
      <c r="AC36" s="45"/>
      <c r="AD36" s="43"/>
      <c r="AE36" s="44"/>
      <c r="AF36" s="44"/>
      <c r="AG36" s="44"/>
      <c r="AH36" s="44"/>
      <c r="AI36" s="44"/>
      <c r="AJ36" s="45"/>
      <c r="AK36" s="43"/>
      <c r="AL36" s="44"/>
      <c r="AM36" s="44"/>
      <c r="AN36" s="44"/>
      <c r="AO36" s="44"/>
      <c r="AP36" s="44"/>
      <c r="AQ36" s="45"/>
      <c r="AR36" s="43"/>
      <c r="AS36" s="44"/>
      <c r="AT36" s="45"/>
      <c r="AU36" s="786">
        <f t="shared" si="3"/>
        <v>0</v>
      </c>
      <c r="AV36" s="787"/>
      <c r="AW36" s="788">
        <f t="shared" si="1"/>
        <v>0</v>
      </c>
      <c r="AX36" s="789"/>
      <c r="AY36" s="756"/>
      <c r="AZ36" s="757"/>
      <c r="BA36" s="757"/>
      <c r="BB36" s="757"/>
      <c r="BC36" s="757"/>
      <c r="BD36" s="758"/>
    </row>
    <row r="37" spans="2:56" ht="39.950000000000003" hidden="1" customHeight="1">
      <c r="B37" s="42">
        <f t="shared" si="2"/>
        <v>24</v>
      </c>
      <c r="C37" s="776"/>
      <c r="D37" s="777"/>
      <c r="E37" s="778"/>
      <c r="F37" s="779"/>
      <c r="G37" s="780"/>
      <c r="H37" s="781"/>
      <c r="I37" s="781"/>
      <c r="J37" s="781"/>
      <c r="K37" s="782"/>
      <c r="L37" s="783"/>
      <c r="M37" s="784"/>
      <c r="N37" s="784"/>
      <c r="O37" s="785"/>
      <c r="P37" s="43"/>
      <c r="Q37" s="44"/>
      <c r="R37" s="44"/>
      <c r="S37" s="44"/>
      <c r="T37" s="44"/>
      <c r="U37" s="44"/>
      <c r="V37" s="45"/>
      <c r="W37" s="43"/>
      <c r="X37" s="44"/>
      <c r="Y37" s="44"/>
      <c r="Z37" s="44"/>
      <c r="AA37" s="44"/>
      <c r="AB37" s="44"/>
      <c r="AC37" s="45"/>
      <c r="AD37" s="43"/>
      <c r="AE37" s="44"/>
      <c r="AF37" s="44"/>
      <c r="AG37" s="44"/>
      <c r="AH37" s="44"/>
      <c r="AI37" s="44"/>
      <c r="AJ37" s="45"/>
      <c r="AK37" s="43"/>
      <c r="AL37" s="44"/>
      <c r="AM37" s="44"/>
      <c r="AN37" s="44"/>
      <c r="AO37" s="44"/>
      <c r="AP37" s="44"/>
      <c r="AQ37" s="45"/>
      <c r="AR37" s="43"/>
      <c r="AS37" s="44"/>
      <c r="AT37" s="45"/>
      <c r="AU37" s="786">
        <f t="shared" si="3"/>
        <v>0</v>
      </c>
      <c r="AV37" s="787"/>
      <c r="AW37" s="788">
        <f t="shared" si="1"/>
        <v>0</v>
      </c>
      <c r="AX37" s="789"/>
      <c r="AY37" s="756"/>
      <c r="AZ37" s="757"/>
      <c r="BA37" s="757"/>
      <c r="BB37" s="757"/>
      <c r="BC37" s="757"/>
      <c r="BD37" s="758"/>
    </row>
    <row r="38" spans="2:56" ht="39.950000000000003" hidden="1" customHeight="1">
      <c r="B38" s="42">
        <f t="shared" si="2"/>
        <v>25</v>
      </c>
      <c r="C38" s="776"/>
      <c r="D38" s="777"/>
      <c r="E38" s="778"/>
      <c r="F38" s="779"/>
      <c r="G38" s="780"/>
      <c r="H38" s="781"/>
      <c r="I38" s="781"/>
      <c r="J38" s="781"/>
      <c r="K38" s="782"/>
      <c r="L38" s="783"/>
      <c r="M38" s="784"/>
      <c r="N38" s="784"/>
      <c r="O38" s="785"/>
      <c r="P38" s="43"/>
      <c r="Q38" s="44"/>
      <c r="R38" s="44"/>
      <c r="S38" s="44"/>
      <c r="T38" s="44"/>
      <c r="U38" s="44"/>
      <c r="V38" s="45"/>
      <c r="W38" s="43"/>
      <c r="X38" s="44"/>
      <c r="Y38" s="44"/>
      <c r="Z38" s="44"/>
      <c r="AA38" s="44"/>
      <c r="AB38" s="44"/>
      <c r="AC38" s="45"/>
      <c r="AD38" s="43"/>
      <c r="AE38" s="44"/>
      <c r="AF38" s="44"/>
      <c r="AG38" s="44"/>
      <c r="AH38" s="44"/>
      <c r="AI38" s="44"/>
      <c r="AJ38" s="45"/>
      <c r="AK38" s="43"/>
      <c r="AL38" s="44"/>
      <c r="AM38" s="44"/>
      <c r="AN38" s="44"/>
      <c r="AO38" s="44"/>
      <c r="AP38" s="44"/>
      <c r="AQ38" s="45"/>
      <c r="AR38" s="43"/>
      <c r="AS38" s="44"/>
      <c r="AT38" s="45"/>
      <c r="AU38" s="786">
        <f t="shared" si="3"/>
        <v>0</v>
      </c>
      <c r="AV38" s="787"/>
      <c r="AW38" s="788">
        <f t="shared" si="1"/>
        <v>0</v>
      </c>
      <c r="AX38" s="789"/>
      <c r="AY38" s="756"/>
      <c r="AZ38" s="757"/>
      <c r="BA38" s="757"/>
      <c r="BB38" s="757"/>
      <c r="BC38" s="757"/>
      <c r="BD38" s="758"/>
    </row>
    <row r="39" spans="2:56" ht="39.950000000000003" hidden="1" customHeight="1">
      <c r="B39" s="42">
        <f t="shared" si="2"/>
        <v>26</v>
      </c>
      <c r="C39" s="776"/>
      <c r="D39" s="777"/>
      <c r="E39" s="778"/>
      <c r="F39" s="779"/>
      <c r="G39" s="780"/>
      <c r="H39" s="781"/>
      <c r="I39" s="781"/>
      <c r="J39" s="781"/>
      <c r="K39" s="782"/>
      <c r="L39" s="783"/>
      <c r="M39" s="784"/>
      <c r="N39" s="784"/>
      <c r="O39" s="785"/>
      <c r="P39" s="43"/>
      <c r="Q39" s="44"/>
      <c r="R39" s="44"/>
      <c r="S39" s="44"/>
      <c r="T39" s="44"/>
      <c r="U39" s="44"/>
      <c r="V39" s="45"/>
      <c r="W39" s="43"/>
      <c r="X39" s="44"/>
      <c r="Y39" s="44"/>
      <c r="Z39" s="44"/>
      <c r="AA39" s="44"/>
      <c r="AB39" s="44"/>
      <c r="AC39" s="45"/>
      <c r="AD39" s="43"/>
      <c r="AE39" s="44"/>
      <c r="AF39" s="44"/>
      <c r="AG39" s="44"/>
      <c r="AH39" s="44"/>
      <c r="AI39" s="44"/>
      <c r="AJ39" s="45"/>
      <c r="AK39" s="43"/>
      <c r="AL39" s="44"/>
      <c r="AM39" s="44"/>
      <c r="AN39" s="44"/>
      <c r="AO39" s="44"/>
      <c r="AP39" s="44"/>
      <c r="AQ39" s="45"/>
      <c r="AR39" s="43"/>
      <c r="AS39" s="44"/>
      <c r="AT39" s="45"/>
      <c r="AU39" s="786">
        <f t="shared" si="3"/>
        <v>0</v>
      </c>
      <c r="AV39" s="787"/>
      <c r="AW39" s="788">
        <f t="shared" si="1"/>
        <v>0</v>
      </c>
      <c r="AX39" s="789"/>
      <c r="AY39" s="756"/>
      <c r="AZ39" s="757"/>
      <c r="BA39" s="757"/>
      <c r="BB39" s="757"/>
      <c r="BC39" s="757"/>
      <c r="BD39" s="758"/>
    </row>
    <row r="40" spans="2:56" ht="39.950000000000003" hidden="1" customHeight="1">
      <c r="B40" s="42">
        <f t="shared" si="2"/>
        <v>27</v>
      </c>
      <c r="C40" s="776"/>
      <c r="D40" s="777"/>
      <c r="E40" s="778"/>
      <c r="F40" s="779"/>
      <c r="G40" s="780"/>
      <c r="H40" s="781"/>
      <c r="I40" s="781"/>
      <c r="J40" s="781"/>
      <c r="K40" s="782"/>
      <c r="L40" s="783"/>
      <c r="M40" s="784"/>
      <c r="N40" s="784"/>
      <c r="O40" s="785"/>
      <c r="P40" s="43"/>
      <c r="Q40" s="44"/>
      <c r="R40" s="44"/>
      <c r="S40" s="44"/>
      <c r="T40" s="44"/>
      <c r="U40" s="44"/>
      <c r="V40" s="45"/>
      <c r="W40" s="43"/>
      <c r="X40" s="44"/>
      <c r="Y40" s="44"/>
      <c r="Z40" s="44"/>
      <c r="AA40" s="44"/>
      <c r="AB40" s="44"/>
      <c r="AC40" s="45"/>
      <c r="AD40" s="43"/>
      <c r="AE40" s="44"/>
      <c r="AF40" s="44"/>
      <c r="AG40" s="44"/>
      <c r="AH40" s="44"/>
      <c r="AI40" s="44"/>
      <c r="AJ40" s="45"/>
      <c r="AK40" s="43"/>
      <c r="AL40" s="44"/>
      <c r="AM40" s="44"/>
      <c r="AN40" s="44"/>
      <c r="AO40" s="44"/>
      <c r="AP40" s="44"/>
      <c r="AQ40" s="45"/>
      <c r="AR40" s="43"/>
      <c r="AS40" s="44"/>
      <c r="AT40" s="45"/>
      <c r="AU40" s="786">
        <f t="shared" si="3"/>
        <v>0</v>
      </c>
      <c r="AV40" s="787"/>
      <c r="AW40" s="788">
        <f t="shared" si="1"/>
        <v>0</v>
      </c>
      <c r="AX40" s="789"/>
      <c r="AY40" s="756"/>
      <c r="AZ40" s="757"/>
      <c r="BA40" s="757"/>
      <c r="BB40" s="757"/>
      <c r="BC40" s="757"/>
      <c r="BD40" s="758"/>
    </row>
    <row r="41" spans="2:56" ht="39.950000000000003" hidden="1" customHeight="1">
      <c r="B41" s="42">
        <f t="shared" si="2"/>
        <v>28</v>
      </c>
      <c r="C41" s="776"/>
      <c r="D41" s="777"/>
      <c r="E41" s="778"/>
      <c r="F41" s="779"/>
      <c r="G41" s="780"/>
      <c r="H41" s="781"/>
      <c r="I41" s="781"/>
      <c r="J41" s="781"/>
      <c r="K41" s="782"/>
      <c r="L41" s="783"/>
      <c r="M41" s="784"/>
      <c r="N41" s="784"/>
      <c r="O41" s="785"/>
      <c r="P41" s="46"/>
      <c r="Q41" s="47"/>
      <c r="R41" s="47"/>
      <c r="S41" s="47"/>
      <c r="T41" s="47"/>
      <c r="U41" s="47"/>
      <c r="V41" s="48"/>
      <c r="W41" s="46"/>
      <c r="X41" s="47"/>
      <c r="Y41" s="47"/>
      <c r="Z41" s="47"/>
      <c r="AA41" s="47"/>
      <c r="AB41" s="47"/>
      <c r="AC41" s="48"/>
      <c r="AD41" s="46"/>
      <c r="AE41" s="47"/>
      <c r="AF41" s="47"/>
      <c r="AG41" s="47"/>
      <c r="AH41" s="47"/>
      <c r="AI41" s="47"/>
      <c r="AJ41" s="48"/>
      <c r="AK41" s="46"/>
      <c r="AL41" s="47"/>
      <c r="AM41" s="47"/>
      <c r="AN41" s="47"/>
      <c r="AO41" s="47"/>
      <c r="AP41" s="47"/>
      <c r="AQ41" s="48"/>
      <c r="AR41" s="46"/>
      <c r="AS41" s="47"/>
      <c r="AT41" s="48"/>
      <c r="AU41" s="786">
        <f t="shared" si="3"/>
        <v>0</v>
      </c>
      <c r="AV41" s="787"/>
      <c r="AW41" s="788">
        <f t="shared" si="1"/>
        <v>0</v>
      </c>
      <c r="AX41" s="789"/>
      <c r="AY41" s="756"/>
      <c r="AZ41" s="757"/>
      <c r="BA41" s="757"/>
      <c r="BB41" s="757"/>
      <c r="BC41" s="757"/>
      <c r="BD41" s="758"/>
    </row>
    <row r="42" spans="2:56" ht="39.950000000000003" hidden="1" customHeight="1">
      <c r="B42" s="42">
        <f t="shared" si="2"/>
        <v>29</v>
      </c>
      <c r="C42" s="776"/>
      <c r="D42" s="777"/>
      <c r="E42" s="778"/>
      <c r="F42" s="779"/>
      <c r="G42" s="780"/>
      <c r="H42" s="781"/>
      <c r="I42" s="781"/>
      <c r="J42" s="781"/>
      <c r="K42" s="782"/>
      <c r="L42" s="783"/>
      <c r="M42" s="784"/>
      <c r="N42" s="784"/>
      <c r="O42" s="785"/>
      <c r="P42" s="43"/>
      <c r="Q42" s="44"/>
      <c r="R42" s="44"/>
      <c r="S42" s="44"/>
      <c r="T42" s="44"/>
      <c r="U42" s="44"/>
      <c r="V42" s="45"/>
      <c r="W42" s="43"/>
      <c r="X42" s="44"/>
      <c r="Y42" s="44"/>
      <c r="Z42" s="44"/>
      <c r="AA42" s="44"/>
      <c r="AB42" s="44"/>
      <c r="AC42" s="45"/>
      <c r="AD42" s="43"/>
      <c r="AE42" s="44"/>
      <c r="AF42" s="44"/>
      <c r="AG42" s="44"/>
      <c r="AH42" s="44"/>
      <c r="AI42" s="44"/>
      <c r="AJ42" s="45"/>
      <c r="AK42" s="43"/>
      <c r="AL42" s="44"/>
      <c r="AM42" s="44"/>
      <c r="AN42" s="44"/>
      <c r="AO42" s="44"/>
      <c r="AP42" s="44"/>
      <c r="AQ42" s="45"/>
      <c r="AR42" s="43"/>
      <c r="AS42" s="44"/>
      <c r="AT42" s="45"/>
      <c r="AU42" s="786">
        <f t="shared" si="3"/>
        <v>0</v>
      </c>
      <c r="AV42" s="787"/>
      <c r="AW42" s="788">
        <f t="shared" si="1"/>
        <v>0</v>
      </c>
      <c r="AX42" s="789"/>
      <c r="AY42" s="756"/>
      <c r="AZ42" s="757"/>
      <c r="BA42" s="757"/>
      <c r="BB42" s="757"/>
      <c r="BC42" s="757"/>
      <c r="BD42" s="758"/>
    </row>
    <row r="43" spans="2:56" ht="39.950000000000003" hidden="1" customHeight="1">
      <c r="B43" s="42">
        <f t="shared" si="2"/>
        <v>30</v>
      </c>
      <c r="C43" s="776"/>
      <c r="D43" s="777"/>
      <c r="E43" s="778"/>
      <c r="F43" s="779"/>
      <c r="G43" s="780"/>
      <c r="H43" s="781"/>
      <c r="I43" s="781"/>
      <c r="J43" s="781"/>
      <c r="K43" s="782"/>
      <c r="L43" s="783"/>
      <c r="M43" s="784"/>
      <c r="N43" s="784"/>
      <c r="O43" s="785"/>
      <c r="P43" s="43"/>
      <c r="Q43" s="44"/>
      <c r="R43" s="44"/>
      <c r="S43" s="44"/>
      <c r="T43" s="44"/>
      <c r="U43" s="44"/>
      <c r="V43" s="45"/>
      <c r="W43" s="43"/>
      <c r="X43" s="44"/>
      <c r="Y43" s="44"/>
      <c r="Z43" s="44"/>
      <c r="AA43" s="44"/>
      <c r="AB43" s="44"/>
      <c r="AC43" s="45"/>
      <c r="AD43" s="43"/>
      <c r="AE43" s="44"/>
      <c r="AF43" s="44"/>
      <c r="AG43" s="44"/>
      <c r="AH43" s="44"/>
      <c r="AI43" s="44"/>
      <c r="AJ43" s="45"/>
      <c r="AK43" s="43"/>
      <c r="AL43" s="44"/>
      <c r="AM43" s="44"/>
      <c r="AN43" s="44"/>
      <c r="AO43" s="44"/>
      <c r="AP43" s="44"/>
      <c r="AQ43" s="45"/>
      <c r="AR43" s="43"/>
      <c r="AS43" s="44"/>
      <c r="AT43" s="45"/>
      <c r="AU43" s="786">
        <f t="shared" si="3"/>
        <v>0</v>
      </c>
      <c r="AV43" s="787"/>
      <c r="AW43" s="788">
        <f t="shared" si="1"/>
        <v>0</v>
      </c>
      <c r="AX43" s="789"/>
      <c r="AY43" s="756"/>
      <c r="AZ43" s="757"/>
      <c r="BA43" s="757"/>
      <c r="BB43" s="757"/>
      <c r="BC43" s="757"/>
      <c r="BD43" s="758"/>
    </row>
    <row r="44" spans="2:56" ht="39.950000000000003" hidden="1" customHeight="1">
      <c r="B44" s="42">
        <f t="shared" si="2"/>
        <v>31</v>
      </c>
      <c r="C44" s="776"/>
      <c r="D44" s="777"/>
      <c r="E44" s="778"/>
      <c r="F44" s="779"/>
      <c r="G44" s="780"/>
      <c r="H44" s="781"/>
      <c r="I44" s="781"/>
      <c r="J44" s="781"/>
      <c r="K44" s="782"/>
      <c r="L44" s="783"/>
      <c r="M44" s="784"/>
      <c r="N44" s="784"/>
      <c r="O44" s="785"/>
      <c r="P44" s="43"/>
      <c r="Q44" s="44"/>
      <c r="R44" s="44"/>
      <c r="S44" s="44"/>
      <c r="T44" s="44"/>
      <c r="U44" s="44"/>
      <c r="V44" s="45"/>
      <c r="W44" s="43"/>
      <c r="X44" s="44"/>
      <c r="Y44" s="44"/>
      <c r="Z44" s="44"/>
      <c r="AA44" s="44"/>
      <c r="AB44" s="44"/>
      <c r="AC44" s="45"/>
      <c r="AD44" s="43"/>
      <c r="AE44" s="44"/>
      <c r="AF44" s="44"/>
      <c r="AG44" s="44"/>
      <c r="AH44" s="44"/>
      <c r="AI44" s="44"/>
      <c r="AJ44" s="45"/>
      <c r="AK44" s="43"/>
      <c r="AL44" s="44"/>
      <c r="AM44" s="44"/>
      <c r="AN44" s="44"/>
      <c r="AO44" s="44"/>
      <c r="AP44" s="44"/>
      <c r="AQ44" s="45"/>
      <c r="AR44" s="43"/>
      <c r="AS44" s="44"/>
      <c r="AT44" s="45"/>
      <c r="AU44" s="786">
        <f t="shared" si="3"/>
        <v>0</v>
      </c>
      <c r="AV44" s="787"/>
      <c r="AW44" s="788">
        <f t="shared" si="1"/>
        <v>0</v>
      </c>
      <c r="AX44" s="789"/>
      <c r="AY44" s="756"/>
      <c r="AZ44" s="757"/>
      <c r="BA44" s="757"/>
      <c r="BB44" s="757"/>
      <c r="BC44" s="757"/>
      <c r="BD44" s="758"/>
    </row>
    <row r="45" spans="2:56" ht="39.950000000000003" hidden="1" customHeight="1">
      <c r="B45" s="42">
        <f t="shared" si="2"/>
        <v>32</v>
      </c>
      <c r="C45" s="776"/>
      <c r="D45" s="777"/>
      <c r="E45" s="778"/>
      <c r="F45" s="779"/>
      <c r="G45" s="780"/>
      <c r="H45" s="781"/>
      <c r="I45" s="781"/>
      <c r="J45" s="781"/>
      <c r="K45" s="782"/>
      <c r="L45" s="783"/>
      <c r="M45" s="784"/>
      <c r="N45" s="784"/>
      <c r="O45" s="785"/>
      <c r="P45" s="43"/>
      <c r="Q45" s="44"/>
      <c r="R45" s="44"/>
      <c r="S45" s="44"/>
      <c r="T45" s="44"/>
      <c r="U45" s="44"/>
      <c r="V45" s="45"/>
      <c r="W45" s="43"/>
      <c r="X45" s="44"/>
      <c r="Y45" s="44"/>
      <c r="Z45" s="44"/>
      <c r="AA45" s="44"/>
      <c r="AB45" s="44"/>
      <c r="AC45" s="45"/>
      <c r="AD45" s="43"/>
      <c r="AE45" s="44"/>
      <c r="AF45" s="44"/>
      <c r="AG45" s="44"/>
      <c r="AH45" s="44"/>
      <c r="AI45" s="44"/>
      <c r="AJ45" s="45"/>
      <c r="AK45" s="43"/>
      <c r="AL45" s="44"/>
      <c r="AM45" s="44"/>
      <c r="AN45" s="44"/>
      <c r="AO45" s="44"/>
      <c r="AP45" s="44"/>
      <c r="AQ45" s="45"/>
      <c r="AR45" s="43"/>
      <c r="AS45" s="44"/>
      <c r="AT45" s="45"/>
      <c r="AU45" s="786">
        <f t="shared" si="3"/>
        <v>0</v>
      </c>
      <c r="AV45" s="787"/>
      <c r="AW45" s="788">
        <f t="shared" si="1"/>
        <v>0</v>
      </c>
      <c r="AX45" s="789"/>
      <c r="AY45" s="756"/>
      <c r="AZ45" s="757"/>
      <c r="BA45" s="757"/>
      <c r="BB45" s="757"/>
      <c r="BC45" s="757"/>
      <c r="BD45" s="758"/>
    </row>
    <row r="46" spans="2:56" ht="39.950000000000003" hidden="1" customHeight="1">
      <c r="B46" s="42">
        <f t="shared" si="2"/>
        <v>33</v>
      </c>
      <c r="C46" s="776"/>
      <c r="D46" s="777"/>
      <c r="E46" s="778"/>
      <c r="F46" s="779"/>
      <c r="G46" s="780"/>
      <c r="H46" s="781"/>
      <c r="I46" s="781"/>
      <c r="J46" s="781"/>
      <c r="K46" s="782"/>
      <c r="L46" s="783"/>
      <c r="M46" s="784"/>
      <c r="N46" s="784"/>
      <c r="O46" s="785"/>
      <c r="P46" s="43"/>
      <c r="Q46" s="44"/>
      <c r="R46" s="44"/>
      <c r="S46" s="44"/>
      <c r="T46" s="44"/>
      <c r="U46" s="44"/>
      <c r="V46" s="45"/>
      <c r="W46" s="43"/>
      <c r="X46" s="44"/>
      <c r="Y46" s="44"/>
      <c r="Z46" s="44"/>
      <c r="AA46" s="44"/>
      <c r="AB46" s="44"/>
      <c r="AC46" s="45"/>
      <c r="AD46" s="43"/>
      <c r="AE46" s="44"/>
      <c r="AF46" s="44"/>
      <c r="AG46" s="44"/>
      <c r="AH46" s="44"/>
      <c r="AI46" s="44"/>
      <c r="AJ46" s="45"/>
      <c r="AK46" s="43"/>
      <c r="AL46" s="44"/>
      <c r="AM46" s="44"/>
      <c r="AN46" s="44"/>
      <c r="AO46" s="44"/>
      <c r="AP46" s="44"/>
      <c r="AQ46" s="45"/>
      <c r="AR46" s="43"/>
      <c r="AS46" s="44"/>
      <c r="AT46" s="45"/>
      <c r="AU46" s="786">
        <f t="shared" si="3"/>
        <v>0</v>
      </c>
      <c r="AV46" s="787"/>
      <c r="AW46" s="788">
        <f t="shared" si="1"/>
        <v>0</v>
      </c>
      <c r="AX46" s="789"/>
      <c r="AY46" s="756"/>
      <c r="AZ46" s="757"/>
      <c r="BA46" s="757"/>
      <c r="BB46" s="757"/>
      <c r="BC46" s="757"/>
      <c r="BD46" s="758"/>
    </row>
    <row r="47" spans="2:56" ht="39.950000000000003" hidden="1" customHeight="1">
      <c r="B47" s="42">
        <f t="shared" si="2"/>
        <v>34</v>
      </c>
      <c r="C47" s="776"/>
      <c r="D47" s="777"/>
      <c r="E47" s="778"/>
      <c r="F47" s="779"/>
      <c r="G47" s="780"/>
      <c r="H47" s="781"/>
      <c r="I47" s="781"/>
      <c r="J47" s="781"/>
      <c r="K47" s="782"/>
      <c r="L47" s="783"/>
      <c r="M47" s="784"/>
      <c r="N47" s="784"/>
      <c r="O47" s="785"/>
      <c r="P47" s="43"/>
      <c r="Q47" s="44"/>
      <c r="R47" s="44"/>
      <c r="S47" s="44"/>
      <c r="T47" s="44"/>
      <c r="U47" s="44"/>
      <c r="V47" s="45"/>
      <c r="W47" s="43"/>
      <c r="X47" s="44"/>
      <c r="Y47" s="44"/>
      <c r="Z47" s="44"/>
      <c r="AA47" s="44"/>
      <c r="AB47" s="44"/>
      <c r="AC47" s="45"/>
      <c r="AD47" s="43"/>
      <c r="AE47" s="44"/>
      <c r="AF47" s="44"/>
      <c r="AG47" s="44"/>
      <c r="AH47" s="44"/>
      <c r="AI47" s="44"/>
      <c r="AJ47" s="45"/>
      <c r="AK47" s="43"/>
      <c r="AL47" s="44"/>
      <c r="AM47" s="44"/>
      <c r="AN47" s="44"/>
      <c r="AO47" s="44"/>
      <c r="AP47" s="44"/>
      <c r="AQ47" s="45"/>
      <c r="AR47" s="43"/>
      <c r="AS47" s="44"/>
      <c r="AT47" s="45"/>
      <c r="AU47" s="786">
        <f t="shared" si="3"/>
        <v>0</v>
      </c>
      <c r="AV47" s="787"/>
      <c r="AW47" s="788">
        <f t="shared" si="1"/>
        <v>0</v>
      </c>
      <c r="AX47" s="789"/>
      <c r="AY47" s="756"/>
      <c r="AZ47" s="757"/>
      <c r="BA47" s="757"/>
      <c r="BB47" s="757"/>
      <c r="BC47" s="757"/>
      <c r="BD47" s="758"/>
    </row>
    <row r="48" spans="2:56" ht="39.950000000000003" hidden="1" customHeight="1">
      <c r="B48" s="42">
        <f t="shared" si="2"/>
        <v>35</v>
      </c>
      <c r="C48" s="776"/>
      <c r="D48" s="777"/>
      <c r="E48" s="778"/>
      <c r="F48" s="779"/>
      <c r="G48" s="780"/>
      <c r="H48" s="781"/>
      <c r="I48" s="781"/>
      <c r="J48" s="781"/>
      <c r="K48" s="782"/>
      <c r="L48" s="783"/>
      <c r="M48" s="784"/>
      <c r="N48" s="784"/>
      <c r="O48" s="785"/>
      <c r="P48" s="43"/>
      <c r="Q48" s="44"/>
      <c r="R48" s="44"/>
      <c r="S48" s="44"/>
      <c r="T48" s="44"/>
      <c r="U48" s="44"/>
      <c r="V48" s="45"/>
      <c r="W48" s="43"/>
      <c r="X48" s="44"/>
      <c r="Y48" s="44"/>
      <c r="Z48" s="44"/>
      <c r="AA48" s="44"/>
      <c r="AB48" s="44"/>
      <c r="AC48" s="45"/>
      <c r="AD48" s="43"/>
      <c r="AE48" s="44"/>
      <c r="AF48" s="44"/>
      <c r="AG48" s="44"/>
      <c r="AH48" s="44"/>
      <c r="AI48" s="44"/>
      <c r="AJ48" s="45"/>
      <c r="AK48" s="43"/>
      <c r="AL48" s="44"/>
      <c r="AM48" s="44"/>
      <c r="AN48" s="44"/>
      <c r="AO48" s="44"/>
      <c r="AP48" s="44"/>
      <c r="AQ48" s="45"/>
      <c r="AR48" s="43"/>
      <c r="AS48" s="44"/>
      <c r="AT48" s="45"/>
      <c r="AU48" s="786">
        <f t="shared" si="3"/>
        <v>0</v>
      </c>
      <c r="AV48" s="787"/>
      <c r="AW48" s="788">
        <f t="shared" si="1"/>
        <v>0</v>
      </c>
      <c r="AX48" s="789"/>
      <c r="AY48" s="756"/>
      <c r="AZ48" s="757"/>
      <c r="BA48" s="757"/>
      <c r="BB48" s="757"/>
      <c r="BC48" s="757"/>
      <c r="BD48" s="758"/>
    </row>
    <row r="49" spans="2:56" ht="39.950000000000003" hidden="1" customHeight="1">
      <c r="B49" s="42">
        <f t="shared" si="2"/>
        <v>36</v>
      </c>
      <c r="C49" s="776"/>
      <c r="D49" s="777"/>
      <c r="E49" s="778"/>
      <c r="F49" s="779"/>
      <c r="G49" s="780"/>
      <c r="H49" s="781"/>
      <c r="I49" s="781"/>
      <c r="J49" s="781"/>
      <c r="K49" s="782"/>
      <c r="L49" s="783"/>
      <c r="M49" s="784"/>
      <c r="N49" s="784"/>
      <c r="O49" s="785"/>
      <c r="P49" s="43"/>
      <c r="Q49" s="44"/>
      <c r="R49" s="44"/>
      <c r="S49" s="44"/>
      <c r="T49" s="44"/>
      <c r="U49" s="44"/>
      <c r="V49" s="45"/>
      <c r="W49" s="43"/>
      <c r="X49" s="44"/>
      <c r="Y49" s="44"/>
      <c r="Z49" s="44"/>
      <c r="AA49" s="44"/>
      <c r="AB49" s="44"/>
      <c r="AC49" s="45"/>
      <c r="AD49" s="43"/>
      <c r="AE49" s="44"/>
      <c r="AF49" s="44"/>
      <c r="AG49" s="44"/>
      <c r="AH49" s="44"/>
      <c r="AI49" s="44"/>
      <c r="AJ49" s="45"/>
      <c r="AK49" s="43"/>
      <c r="AL49" s="44"/>
      <c r="AM49" s="44"/>
      <c r="AN49" s="44"/>
      <c r="AO49" s="44"/>
      <c r="AP49" s="44"/>
      <c r="AQ49" s="45"/>
      <c r="AR49" s="43"/>
      <c r="AS49" s="44"/>
      <c r="AT49" s="45"/>
      <c r="AU49" s="786">
        <f t="shared" si="3"/>
        <v>0</v>
      </c>
      <c r="AV49" s="787"/>
      <c r="AW49" s="788">
        <f t="shared" si="1"/>
        <v>0</v>
      </c>
      <c r="AX49" s="789"/>
      <c r="AY49" s="756"/>
      <c r="AZ49" s="757"/>
      <c r="BA49" s="757"/>
      <c r="BB49" s="757"/>
      <c r="BC49" s="757"/>
      <c r="BD49" s="758"/>
    </row>
    <row r="50" spans="2:56" ht="39.950000000000003" hidden="1" customHeight="1">
      <c r="B50" s="42">
        <f t="shared" si="2"/>
        <v>37</v>
      </c>
      <c r="C50" s="776"/>
      <c r="D50" s="777"/>
      <c r="E50" s="778"/>
      <c r="F50" s="779"/>
      <c r="G50" s="780"/>
      <c r="H50" s="781"/>
      <c r="I50" s="781"/>
      <c r="J50" s="781"/>
      <c r="K50" s="782"/>
      <c r="L50" s="783"/>
      <c r="M50" s="784"/>
      <c r="N50" s="784"/>
      <c r="O50" s="785"/>
      <c r="P50" s="43"/>
      <c r="Q50" s="44"/>
      <c r="R50" s="44"/>
      <c r="S50" s="44"/>
      <c r="T50" s="44"/>
      <c r="U50" s="44"/>
      <c r="V50" s="45"/>
      <c r="W50" s="43"/>
      <c r="X50" s="44"/>
      <c r="Y50" s="44"/>
      <c r="Z50" s="44"/>
      <c r="AA50" s="44"/>
      <c r="AB50" s="44"/>
      <c r="AC50" s="45"/>
      <c r="AD50" s="43"/>
      <c r="AE50" s="44"/>
      <c r="AF50" s="44"/>
      <c r="AG50" s="44"/>
      <c r="AH50" s="44"/>
      <c r="AI50" s="44"/>
      <c r="AJ50" s="45"/>
      <c r="AK50" s="43"/>
      <c r="AL50" s="44"/>
      <c r="AM50" s="44"/>
      <c r="AN50" s="44"/>
      <c r="AO50" s="44"/>
      <c r="AP50" s="44"/>
      <c r="AQ50" s="45"/>
      <c r="AR50" s="43"/>
      <c r="AS50" s="44"/>
      <c r="AT50" s="45"/>
      <c r="AU50" s="786">
        <f t="shared" si="3"/>
        <v>0</v>
      </c>
      <c r="AV50" s="787"/>
      <c r="AW50" s="788">
        <f t="shared" si="1"/>
        <v>0</v>
      </c>
      <c r="AX50" s="789"/>
      <c r="AY50" s="756"/>
      <c r="AZ50" s="757"/>
      <c r="BA50" s="757"/>
      <c r="BB50" s="757"/>
      <c r="BC50" s="757"/>
      <c r="BD50" s="758"/>
    </row>
    <row r="51" spans="2:56" ht="39.950000000000003" hidden="1" customHeight="1">
      <c r="B51" s="42">
        <f t="shared" si="2"/>
        <v>38</v>
      </c>
      <c r="C51" s="776"/>
      <c r="D51" s="777"/>
      <c r="E51" s="778"/>
      <c r="F51" s="779"/>
      <c r="G51" s="780"/>
      <c r="H51" s="781"/>
      <c r="I51" s="781"/>
      <c r="J51" s="781"/>
      <c r="K51" s="782"/>
      <c r="L51" s="783"/>
      <c r="M51" s="784"/>
      <c r="N51" s="784"/>
      <c r="O51" s="785"/>
      <c r="P51" s="43"/>
      <c r="Q51" s="44"/>
      <c r="R51" s="44"/>
      <c r="S51" s="44"/>
      <c r="T51" s="44"/>
      <c r="U51" s="44"/>
      <c r="V51" s="45"/>
      <c r="W51" s="43"/>
      <c r="X51" s="44"/>
      <c r="Y51" s="44"/>
      <c r="Z51" s="44"/>
      <c r="AA51" s="44"/>
      <c r="AB51" s="44"/>
      <c r="AC51" s="45"/>
      <c r="AD51" s="43"/>
      <c r="AE51" s="44"/>
      <c r="AF51" s="44"/>
      <c r="AG51" s="44"/>
      <c r="AH51" s="44"/>
      <c r="AI51" s="44"/>
      <c r="AJ51" s="45"/>
      <c r="AK51" s="43"/>
      <c r="AL51" s="44"/>
      <c r="AM51" s="44"/>
      <c r="AN51" s="44"/>
      <c r="AO51" s="44"/>
      <c r="AP51" s="44"/>
      <c r="AQ51" s="45"/>
      <c r="AR51" s="43"/>
      <c r="AS51" s="44"/>
      <c r="AT51" s="45"/>
      <c r="AU51" s="786">
        <f t="shared" si="3"/>
        <v>0</v>
      </c>
      <c r="AV51" s="787"/>
      <c r="AW51" s="788">
        <f t="shared" si="1"/>
        <v>0</v>
      </c>
      <c r="AX51" s="789"/>
      <c r="AY51" s="756"/>
      <c r="AZ51" s="757"/>
      <c r="BA51" s="757"/>
      <c r="BB51" s="757"/>
      <c r="BC51" s="757"/>
      <c r="BD51" s="758"/>
    </row>
    <row r="52" spans="2:56" ht="39.950000000000003" hidden="1" customHeight="1">
      <c r="B52" s="42">
        <f t="shared" si="2"/>
        <v>39</v>
      </c>
      <c r="C52" s="776"/>
      <c r="D52" s="777"/>
      <c r="E52" s="778"/>
      <c r="F52" s="779"/>
      <c r="G52" s="780"/>
      <c r="H52" s="781"/>
      <c r="I52" s="781"/>
      <c r="J52" s="781"/>
      <c r="K52" s="782"/>
      <c r="L52" s="783"/>
      <c r="M52" s="784"/>
      <c r="N52" s="784"/>
      <c r="O52" s="785"/>
      <c r="P52" s="43"/>
      <c r="Q52" s="44"/>
      <c r="R52" s="44"/>
      <c r="S52" s="44"/>
      <c r="T52" s="44"/>
      <c r="U52" s="44"/>
      <c r="V52" s="45"/>
      <c r="W52" s="43"/>
      <c r="X52" s="44"/>
      <c r="Y52" s="44"/>
      <c r="Z52" s="44"/>
      <c r="AA52" s="44"/>
      <c r="AB52" s="44"/>
      <c r="AC52" s="45"/>
      <c r="AD52" s="43"/>
      <c r="AE52" s="44"/>
      <c r="AF52" s="44"/>
      <c r="AG52" s="44"/>
      <c r="AH52" s="44"/>
      <c r="AI52" s="44"/>
      <c r="AJ52" s="45"/>
      <c r="AK52" s="43"/>
      <c r="AL52" s="44"/>
      <c r="AM52" s="44"/>
      <c r="AN52" s="44"/>
      <c r="AO52" s="44"/>
      <c r="AP52" s="44"/>
      <c r="AQ52" s="45"/>
      <c r="AR52" s="43"/>
      <c r="AS52" s="44"/>
      <c r="AT52" s="45"/>
      <c r="AU52" s="786">
        <f t="shared" si="3"/>
        <v>0</v>
      </c>
      <c r="AV52" s="787"/>
      <c r="AW52" s="788">
        <f t="shared" si="1"/>
        <v>0</v>
      </c>
      <c r="AX52" s="789"/>
      <c r="AY52" s="756"/>
      <c r="AZ52" s="757"/>
      <c r="BA52" s="757"/>
      <c r="BB52" s="757"/>
      <c r="BC52" s="757"/>
      <c r="BD52" s="758"/>
    </row>
    <row r="53" spans="2:56" ht="39.950000000000003" hidden="1" customHeight="1">
      <c r="B53" s="42">
        <f t="shared" si="2"/>
        <v>40</v>
      </c>
      <c r="C53" s="776"/>
      <c r="D53" s="777"/>
      <c r="E53" s="778"/>
      <c r="F53" s="779"/>
      <c r="G53" s="780"/>
      <c r="H53" s="781"/>
      <c r="I53" s="781"/>
      <c r="J53" s="781"/>
      <c r="K53" s="782"/>
      <c r="L53" s="783"/>
      <c r="M53" s="784"/>
      <c r="N53" s="784"/>
      <c r="O53" s="785"/>
      <c r="P53" s="43"/>
      <c r="Q53" s="44"/>
      <c r="R53" s="44"/>
      <c r="S53" s="44"/>
      <c r="T53" s="44"/>
      <c r="U53" s="44"/>
      <c r="V53" s="45"/>
      <c r="W53" s="43"/>
      <c r="X53" s="44"/>
      <c r="Y53" s="44"/>
      <c r="Z53" s="44"/>
      <c r="AA53" s="44"/>
      <c r="AB53" s="44"/>
      <c r="AC53" s="45"/>
      <c r="AD53" s="43"/>
      <c r="AE53" s="44"/>
      <c r="AF53" s="44"/>
      <c r="AG53" s="44"/>
      <c r="AH53" s="44"/>
      <c r="AI53" s="44"/>
      <c r="AJ53" s="45"/>
      <c r="AK53" s="43"/>
      <c r="AL53" s="44"/>
      <c r="AM53" s="44"/>
      <c r="AN53" s="44"/>
      <c r="AO53" s="44"/>
      <c r="AP53" s="44"/>
      <c r="AQ53" s="45"/>
      <c r="AR53" s="43"/>
      <c r="AS53" s="44"/>
      <c r="AT53" s="45"/>
      <c r="AU53" s="786">
        <f t="shared" si="3"/>
        <v>0</v>
      </c>
      <c r="AV53" s="787"/>
      <c r="AW53" s="788">
        <f t="shared" si="1"/>
        <v>0</v>
      </c>
      <c r="AX53" s="789"/>
      <c r="AY53" s="756"/>
      <c r="AZ53" s="757"/>
      <c r="BA53" s="757"/>
      <c r="BB53" s="757"/>
      <c r="BC53" s="757"/>
      <c r="BD53" s="758"/>
    </row>
    <row r="54" spans="2:56" ht="39.950000000000003" hidden="1" customHeight="1">
      <c r="B54" s="42">
        <f t="shared" si="2"/>
        <v>41</v>
      </c>
      <c r="C54" s="776"/>
      <c r="D54" s="777"/>
      <c r="E54" s="778"/>
      <c r="F54" s="779"/>
      <c r="G54" s="780"/>
      <c r="H54" s="781"/>
      <c r="I54" s="781"/>
      <c r="J54" s="781"/>
      <c r="K54" s="782"/>
      <c r="L54" s="783"/>
      <c r="M54" s="784"/>
      <c r="N54" s="784"/>
      <c r="O54" s="785"/>
      <c r="P54" s="43"/>
      <c r="Q54" s="44"/>
      <c r="R54" s="44"/>
      <c r="S54" s="44"/>
      <c r="T54" s="44"/>
      <c r="U54" s="44"/>
      <c r="V54" s="45"/>
      <c r="W54" s="43"/>
      <c r="X54" s="44"/>
      <c r="Y54" s="44"/>
      <c r="Z54" s="44"/>
      <c r="AA54" s="44"/>
      <c r="AB54" s="44"/>
      <c r="AC54" s="45"/>
      <c r="AD54" s="43"/>
      <c r="AE54" s="44"/>
      <c r="AF54" s="44"/>
      <c r="AG54" s="44"/>
      <c r="AH54" s="44"/>
      <c r="AI54" s="44"/>
      <c r="AJ54" s="45"/>
      <c r="AK54" s="43"/>
      <c r="AL54" s="44"/>
      <c r="AM54" s="44"/>
      <c r="AN54" s="44"/>
      <c r="AO54" s="44"/>
      <c r="AP54" s="44"/>
      <c r="AQ54" s="45"/>
      <c r="AR54" s="43"/>
      <c r="AS54" s="44"/>
      <c r="AT54" s="45"/>
      <c r="AU54" s="786">
        <f t="shared" si="3"/>
        <v>0</v>
      </c>
      <c r="AV54" s="787"/>
      <c r="AW54" s="788">
        <f t="shared" si="1"/>
        <v>0</v>
      </c>
      <c r="AX54" s="789"/>
      <c r="AY54" s="756"/>
      <c r="AZ54" s="757"/>
      <c r="BA54" s="757"/>
      <c r="BB54" s="757"/>
      <c r="BC54" s="757"/>
      <c r="BD54" s="758"/>
    </row>
    <row r="55" spans="2:56" ht="39.950000000000003" hidden="1" customHeight="1">
      <c r="B55" s="42">
        <f t="shared" si="2"/>
        <v>42</v>
      </c>
      <c r="C55" s="776"/>
      <c r="D55" s="777"/>
      <c r="E55" s="778"/>
      <c r="F55" s="779"/>
      <c r="G55" s="780"/>
      <c r="H55" s="781"/>
      <c r="I55" s="781"/>
      <c r="J55" s="781"/>
      <c r="K55" s="782"/>
      <c r="L55" s="783"/>
      <c r="M55" s="784"/>
      <c r="N55" s="784"/>
      <c r="O55" s="785"/>
      <c r="P55" s="43"/>
      <c r="Q55" s="44"/>
      <c r="R55" s="44"/>
      <c r="S55" s="44"/>
      <c r="T55" s="44"/>
      <c r="U55" s="44"/>
      <c r="V55" s="45"/>
      <c r="W55" s="43"/>
      <c r="X55" s="44"/>
      <c r="Y55" s="44"/>
      <c r="Z55" s="44"/>
      <c r="AA55" s="44"/>
      <c r="AB55" s="44"/>
      <c r="AC55" s="45"/>
      <c r="AD55" s="43"/>
      <c r="AE55" s="44"/>
      <c r="AF55" s="44"/>
      <c r="AG55" s="44"/>
      <c r="AH55" s="44"/>
      <c r="AI55" s="44"/>
      <c r="AJ55" s="45"/>
      <c r="AK55" s="43"/>
      <c r="AL55" s="44"/>
      <c r="AM55" s="44"/>
      <c r="AN55" s="44"/>
      <c r="AO55" s="44"/>
      <c r="AP55" s="44"/>
      <c r="AQ55" s="45"/>
      <c r="AR55" s="43"/>
      <c r="AS55" s="44"/>
      <c r="AT55" s="45"/>
      <c r="AU55" s="786">
        <f t="shared" si="3"/>
        <v>0</v>
      </c>
      <c r="AV55" s="787"/>
      <c r="AW55" s="788">
        <f t="shared" si="1"/>
        <v>0</v>
      </c>
      <c r="AX55" s="789"/>
      <c r="AY55" s="756"/>
      <c r="AZ55" s="757"/>
      <c r="BA55" s="757"/>
      <c r="BB55" s="757"/>
      <c r="BC55" s="757"/>
      <c r="BD55" s="758"/>
    </row>
    <row r="56" spans="2:56" ht="39.950000000000003" hidden="1" customHeight="1">
      <c r="B56" s="42">
        <f t="shared" si="2"/>
        <v>43</v>
      </c>
      <c r="C56" s="776"/>
      <c r="D56" s="777"/>
      <c r="E56" s="778"/>
      <c r="F56" s="779"/>
      <c r="G56" s="780"/>
      <c r="H56" s="781"/>
      <c r="I56" s="781"/>
      <c r="J56" s="781"/>
      <c r="K56" s="782"/>
      <c r="L56" s="783"/>
      <c r="M56" s="784"/>
      <c r="N56" s="784"/>
      <c r="O56" s="785"/>
      <c r="P56" s="43"/>
      <c r="Q56" s="44"/>
      <c r="R56" s="44"/>
      <c r="S56" s="44"/>
      <c r="T56" s="44"/>
      <c r="U56" s="44"/>
      <c r="V56" s="45"/>
      <c r="W56" s="43"/>
      <c r="X56" s="44"/>
      <c r="Y56" s="44"/>
      <c r="Z56" s="44"/>
      <c r="AA56" s="44"/>
      <c r="AB56" s="44"/>
      <c r="AC56" s="45"/>
      <c r="AD56" s="43"/>
      <c r="AE56" s="44"/>
      <c r="AF56" s="44"/>
      <c r="AG56" s="44"/>
      <c r="AH56" s="44"/>
      <c r="AI56" s="44"/>
      <c r="AJ56" s="45"/>
      <c r="AK56" s="43"/>
      <c r="AL56" s="44"/>
      <c r="AM56" s="44"/>
      <c r="AN56" s="44"/>
      <c r="AO56" s="44"/>
      <c r="AP56" s="44"/>
      <c r="AQ56" s="45"/>
      <c r="AR56" s="43"/>
      <c r="AS56" s="44"/>
      <c r="AT56" s="45"/>
      <c r="AU56" s="786">
        <f t="shared" si="3"/>
        <v>0</v>
      </c>
      <c r="AV56" s="787"/>
      <c r="AW56" s="788">
        <f t="shared" si="1"/>
        <v>0</v>
      </c>
      <c r="AX56" s="789"/>
      <c r="AY56" s="756"/>
      <c r="AZ56" s="757"/>
      <c r="BA56" s="757"/>
      <c r="BB56" s="757"/>
      <c r="BC56" s="757"/>
      <c r="BD56" s="758"/>
    </row>
    <row r="57" spans="2:56" ht="39.950000000000003" hidden="1" customHeight="1">
      <c r="B57" s="42">
        <f t="shared" si="2"/>
        <v>44</v>
      </c>
      <c r="C57" s="776"/>
      <c r="D57" s="777"/>
      <c r="E57" s="778"/>
      <c r="F57" s="779"/>
      <c r="G57" s="780"/>
      <c r="H57" s="781"/>
      <c r="I57" s="781"/>
      <c r="J57" s="781"/>
      <c r="K57" s="782"/>
      <c r="L57" s="783"/>
      <c r="M57" s="784"/>
      <c r="N57" s="784"/>
      <c r="O57" s="785"/>
      <c r="P57" s="43"/>
      <c r="Q57" s="44"/>
      <c r="R57" s="44"/>
      <c r="S57" s="44"/>
      <c r="T57" s="44"/>
      <c r="U57" s="44"/>
      <c r="V57" s="45"/>
      <c r="W57" s="43"/>
      <c r="X57" s="44"/>
      <c r="Y57" s="44"/>
      <c r="Z57" s="44"/>
      <c r="AA57" s="44"/>
      <c r="AB57" s="44"/>
      <c r="AC57" s="45"/>
      <c r="AD57" s="43"/>
      <c r="AE57" s="44"/>
      <c r="AF57" s="44"/>
      <c r="AG57" s="44"/>
      <c r="AH57" s="44"/>
      <c r="AI57" s="44"/>
      <c r="AJ57" s="45"/>
      <c r="AK57" s="43"/>
      <c r="AL57" s="44"/>
      <c r="AM57" s="44"/>
      <c r="AN57" s="44"/>
      <c r="AO57" s="44"/>
      <c r="AP57" s="44"/>
      <c r="AQ57" s="45"/>
      <c r="AR57" s="43"/>
      <c r="AS57" s="44"/>
      <c r="AT57" s="45"/>
      <c r="AU57" s="786">
        <f t="shared" si="3"/>
        <v>0</v>
      </c>
      <c r="AV57" s="787"/>
      <c r="AW57" s="788">
        <f t="shared" si="1"/>
        <v>0</v>
      </c>
      <c r="AX57" s="789"/>
      <c r="AY57" s="756"/>
      <c r="AZ57" s="757"/>
      <c r="BA57" s="757"/>
      <c r="BB57" s="757"/>
      <c r="BC57" s="757"/>
      <c r="BD57" s="758"/>
    </row>
    <row r="58" spans="2:56" ht="39.950000000000003" hidden="1" customHeight="1">
      <c r="B58" s="42">
        <f t="shared" si="2"/>
        <v>45</v>
      </c>
      <c r="C58" s="776"/>
      <c r="D58" s="777"/>
      <c r="E58" s="778"/>
      <c r="F58" s="779"/>
      <c r="G58" s="780"/>
      <c r="H58" s="781"/>
      <c r="I58" s="781"/>
      <c r="J58" s="781"/>
      <c r="K58" s="782"/>
      <c r="L58" s="783"/>
      <c r="M58" s="784"/>
      <c r="N58" s="784"/>
      <c r="O58" s="785"/>
      <c r="P58" s="43"/>
      <c r="Q58" s="44"/>
      <c r="R58" s="44"/>
      <c r="S58" s="44"/>
      <c r="T58" s="44"/>
      <c r="U58" s="44"/>
      <c r="V58" s="45"/>
      <c r="W58" s="43"/>
      <c r="X58" s="44"/>
      <c r="Y58" s="44"/>
      <c r="Z58" s="44"/>
      <c r="AA58" s="44"/>
      <c r="AB58" s="44"/>
      <c r="AC58" s="45"/>
      <c r="AD58" s="43"/>
      <c r="AE58" s="44"/>
      <c r="AF58" s="44"/>
      <c r="AG58" s="44"/>
      <c r="AH58" s="44"/>
      <c r="AI58" s="44"/>
      <c r="AJ58" s="45"/>
      <c r="AK58" s="43"/>
      <c r="AL58" s="44"/>
      <c r="AM58" s="44"/>
      <c r="AN58" s="44"/>
      <c r="AO58" s="44"/>
      <c r="AP58" s="44"/>
      <c r="AQ58" s="45"/>
      <c r="AR58" s="43"/>
      <c r="AS58" s="44"/>
      <c r="AT58" s="45"/>
      <c r="AU58" s="786">
        <f t="shared" si="3"/>
        <v>0</v>
      </c>
      <c r="AV58" s="787"/>
      <c r="AW58" s="788">
        <f t="shared" si="1"/>
        <v>0</v>
      </c>
      <c r="AX58" s="789"/>
      <c r="AY58" s="756"/>
      <c r="AZ58" s="757"/>
      <c r="BA58" s="757"/>
      <c r="BB58" s="757"/>
      <c r="BC58" s="757"/>
      <c r="BD58" s="758"/>
    </row>
    <row r="59" spans="2:56" ht="39.950000000000003" hidden="1" customHeight="1">
      <c r="B59" s="42">
        <f t="shared" si="2"/>
        <v>46</v>
      </c>
      <c r="C59" s="776"/>
      <c r="D59" s="777"/>
      <c r="E59" s="778"/>
      <c r="F59" s="779"/>
      <c r="G59" s="780"/>
      <c r="H59" s="781"/>
      <c r="I59" s="781"/>
      <c r="J59" s="781"/>
      <c r="K59" s="782"/>
      <c r="L59" s="783"/>
      <c r="M59" s="784"/>
      <c r="N59" s="784"/>
      <c r="O59" s="785"/>
      <c r="P59" s="43"/>
      <c r="Q59" s="44"/>
      <c r="R59" s="44"/>
      <c r="S59" s="44"/>
      <c r="T59" s="44"/>
      <c r="U59" s="44"/>
      <c r="V59" s="45"/>
      <c r="W59" s="43"/>
      <c r="X59" s="44"/>
      <c r="Y59" s="44"/>
      <c r="Z59" s="44"/>
      <c r="AA59" s="44"/>
      <c r="AB59" s="44"/>
      <c r="AC59" s="45"/>
      <c r="AD59" s="43"/>
      <c r="AE59" s="44"/>
      <c r="AF59" s="44"/>
      <c r="AG59" s="44"/>
      <c r="AH59" s="44"/>
      <c r="AI59" s="44"/>
      <c r="AJ59" s="45"/>
      <c r="AK59" s="43"/>
      <c r="AL59" s="44"/>
      <c r="AM59" s="44"/>
      <c r="AN59" s="44"/>
      <c r="AO59" s="44"/>
      <c r="AP59" s="44"/>
      <c r="AQ59" s="45"/>
      <c r="AR59" s="43"/>
      <c r="AS59" s="44"/>
      <c r="AT59" s="45"/>
      <c r="AU59" s="786">
        <f t="shared" si="3"/>
        <v>0</v>
      </c>
      <c r="AV59" s="787"/>
      <c r="AW59" s="788">
        <f t="shared" si="1"/>
        <v>0</v>
      </c>
      <c r="AX59" s="789"/>
      <c r="AY59" s="756"/>
      <c r="AZ59" s="757"/>
      <c r="BA59" s="757"/>
      <c r="BB59" s="757"/>
      <c r="BC59" s="757"/>
      <c r="BD59" s="758"/>
    </row>
    <row r="60" spans="2:56" ht="39.950000000000003" hidden="1" customHeight="1">
      <c r="B60" s="42">
        <f t="shared" si="2"/>
        <v>47</v>
      </c>
      <c r="C60" s="776"/>
      <c r="D60" s="777"/>
      <c r="E60" s="778"/>
      <c r="F60" s="779"/>
      <c r="G60" s="780"/>
      <c r="H60" s="781"/>
      <c r="I60" s="781"/>
      <c r="J60" s="781"/>
      <c r="K60" s="782"/>
      <c r="L60" s="783"/>
      <c r="M60" s="784"/>
      <c r="N60" s="784"/>
      <c r="O60" s="785"/>
      <c r="P60" s="43"/>
      <c r="Q60" s="44"/>
      <c r="R60" s="44"/>
      <c r="S60" s="44"/>
      <c r="T60" s="44"/>
      <c r="U60" s="44"/>
      <c r="V60" s="45"/>
      <c r="W60" s="43"/>
      <c r="X60" s="44"/>
      <c r="Y60" s="44"/>
      <c r="Z60" s="44"/>
      <c r="AA60" s="44"/>
      <c r="AB60" s="44"/>
      <c r="AC60" s="45"/>
      <c r="AD60" s="43"/>
      <c r="AE60" s="44"/>
      <c r="AF60" s="44"/>
      <c r="AG60" s="44"/>
      <c r="AH60" s="44"/>
      <c r="AI60" s="44"/>
      <c r="AJ60" s="45"/>
      <c r="AK60" s="43"/>
      <c r="AL60" s="44"/>
      <c r="AM60" s="44"/>
      <c r="AN60" s="44"/>
      <c r="AO60" s="44"/>
      <c r="AP60" s="44"/>
      <c r="AQ60" s="45"/>
      <c r="AR60" s="43"/>
      <c r="AS60" s="44"/>
      <c r="AT60" s="45"/>
      <c r="AU60" s="786">
        <f t="shared" si="3"/>
        <v>0</v>
      </c>
      <c r="AV60" s="787"/>
      <c r="AW60" s="788">
        <f t="shared" si="1"/>
        <v>0</v>
      </c>
      <c r="AX60" s="789"/>
      <c r="AY60" s="756"/>
      <c r="AZ60" s="757"/>
      <c r="BA60" s="757"/>
      <c r="BB60" s="757"/>
      <c r="BC60" s="757"/>
      <c r="BD60" s="758"/>
    </row>
    <row r="61" spans="2:56" ht="39.950000000000003" hidden="1" customHeight="1">
      <c r="B61" s="42">
        <f t="shared" si="2"/>
        <v>48</v>
      </c>
      <c r="C61" s="776"/>
      <c r="D61" s="777"/>
      <c r="E61" s="778"/>
      <c r="F61" s="779"/>
      <c r="G61" s="780"/>
      <c r="H61" s="781"/>
      <c r="I61" s="781"/>
      <c r="J61" s="781"/>
      <c r="K61" s="782"/>
      <c r="L61" s="783"/>
      <c r="M61" s="784"/>
      <c r="N61" s="784"/>
      <c r="O61" s="785"/>
      <c r="P61" s="43"/>
      <c r="Q61" s="44"/>
      <c r="R61" s="44"/>
      <c r="S61" s="44"/>
      <c r="T61" s="44"/>
      <c r="U61" s="44"/>
      <c r="V61" s="45"/>
      <c r="W61" s="43"/>
      <c r="X61" s="44"/>
      <c r="Y61" s="44"/>
      <c r="Z61" s="44"/>
      <c r="AA61" s="44"/>
      <c r="AB61" s="44"/>
      <c r="AC61" s="45"/>
      <c r="AD61" s="43"/>
      <c r="AE61" s="44"/>
      <c r="AF61" s="44"/>
      <c r="AG61" s="44"/>
      <c r="AH61" s="44"/>
      <c r="AI61" s="44"/>
      <c r="AJ61" s="45"/>
      <c r="AK61" s="43"/>
      <c r="AL61" s="44"/>
      <c r="AM61" s="44"/>
      <c r="AN61" s="44"/>
      <c r="AO61" s="44"/>
      <c r="AP61" s="44"/>
      <c r="AQ61" s="45"/>
      <c r="AR61" s="43"/>
      <c r="AS61" s="44"/>
      <c r="AT61" s="45"/>
      <c r="AU61" s="786">
        <f t="shared" si="3"/>
        <v>0</v>
      </c>
      <c r="AV61" s="787"/>
      <c r="AW61" s="788">
        <f t="shared" si="1"/>
        <v>0</v>
      </c>
      <c r="AX61" s="789"/>
      <c r="AY61" s="756"/>
      <c r="AZ61" s="757"/>
      <c r="BA61" s="757"/>
      <c r="BB61" s="757"/>
      <c r="BC61" s="757"/>
      <c r="BD61" s="758"/>
    </row>
    <row r="62" spans="2:56" ht="39.950000000000003" hidden="1" customHeight="1">
      <c r="B62" s="42">
        <f t="shared" si="2"/>
        <v>49</v>
      </c>
      <c r="C62" s="776"/>
      <c r="D62" s="777"/>
      <c r="E62" s="778"/>
      <c r="F62" s="779"/>
      <c r="G62" s="780"/>
      <c r="H62" s="781"/>
      <c r="I62" s="781"/>
      <c r="J62" s="781"/>
      <c r="K62" s="782"/>
      <c r="L62" s="783"/>
      <c r="M62" s="784"/>
      <c r="N62" s="784"/>
      <c r="O62" s="785"/>
      <c r="P62" s="43"/>
      <c r="Q62" s="44"/>
      <c r="R62" s="44"/>
      <c r="S62" s="44"/>
      <c r="T62" s="44"/>
      <c r="U62" s="44"/>
      <c r="V62" s="45"/>
      <c r="W62" s="43"/>
      <c r="X62" s="44"/>
      <c r="Y62" s="44"/>
      <c r="Z62" s="44"/>
      <c r="AA62" s="44"/>
      <c r="AB62" s="44"/>
      <c r="AC62" s="45"/>
      <c r="AD62" s="43"/>
      <c r="AE62" s="44"/>
      <c r="AF62" s="44"/>
      <c r="AG62" s="44"/>
      <c r="AH62" s="44"/>
      <c r="AI62" s="44"/>
      <c r="AJ62" s="45"/>
      <c r="AK62" s="43"/>
      <c r="AL62" s="44"/>
      <c r="AM62" s="44"/>
      <c r="AN62" s="44"/>
      <c r="AO62" s="44"/>
      <c r="AP62" s="44"/>
      <c r="AQ62" s="45"/>
      <c r="AR62" s="43"/>
      <c r="AS62" s="44"/>
      <c r="AT62" s="45"/>
      <c r="AU62" s="786">
        <f t="shared" si="3"/>
        <v>0</v>
      </c>
      <c r="AV62" s="787"/>
      <c r="AW62" s="788">
        <f t="shared" si="1"/>
        <v>0</v>
      </c>
      <c r="AX62" s="789"/>
      <c r="AY62" s="756"/>
      <c r="AZ62" s="757"/>
      <c r="BA62" s="757"/>
      <c r="BB62" s="757"/>
      <c r="BC62" s="757"/>
      <c r="BD62" s="758"/>
    </row>
    <row r="63" spans="2:56" ht="39.950000000000003" hidden="1" customHeight="1">
      <c r="B63" s="42">
        <f t="shared" si="2"/>
        <v>50</v>
      </c>
      <c r="C63" s="776"/>
      <c r="D63" s="777"/>
      <c r="E63" s="778"/>
      <c r="F63" s="779"/>
      <c r="G63" s="780"/>
      <c r="H63" s="781"/>
      <c r="I63" s="781"/>
      <c r="J63" s="781"/>
      <c r="K63" s="782"/>
      <c r="L63" s="783"/>
      <c r="M63" s="784"/>
      <c r="N63" s="784"/>
      <c r="O63" s="785"/>
      <c r="P63" s="43"/>
      <c r="Q63" s="44"/>
      <c r="R63" s="44"/>
      <c r="S63" s="44"/>
      <c r="T63" s="44"/>
      <c r="U63" s="44"/>
      <c r="V63" s="45"/>
      <c r="W63" s="43"/>
      <c r="X63" s="44"/>
      <c r="Y63" s="44"/>
      <c r="Z63" s="44"/>
      <c r="AA63" s="44"/>
      <c r="AB63" s="44"/>
      <c r="AC63" s="45"/>
      <c r="AD63" s="43"/>
      <c r="AE63" s="44"/>
      <c r="AF63" s="44"/>
      <c r="AG63" s="44"/>
      <c r="AH63" s="44"/>
      <c r="AI63" s="44"/>
      <c r="AJ63" s="45"/>
      <c r="AK63" s="43"/>
      <c r="AL63" s="44"/>
      <c r="AM63" s="44"/>
      <c r="AN63" s="44"/>
      <c r="AO63" s="44"/>
      <c r="AP63" s="44"/>
      <c r="AQ63" s="45"/>
      <c r="AR63" s="43"/>
      <c r="AS63" s="44"/>
      <c r="AT63" s="45"/>
      <c r="AU63" s="786">
        <f t="shared" si="3"/>
        <v>0</v>
      </c>
      <c r="AV63" s="787"/>
      <c r="AW63" s="788">
        <f t="shared" si="1"/>
        <v>0</v>
      </c>
      <c r="AX63" s="789"/>
      <c r="AY63" s="756"/>
      <c r="AZ63" s="757"/>
      <c r="BA63" s="757"/>
      <c r="BB63" s="757"/>
      <c r="BC63" s="757"/>
      <c r="BD63" s="758"/>
    </row>
    <row r="64" spans="2:56" ht="39.950000000000003" hidden="1" customHeight="1">
      <c r="B64" s="42">
        <f t="shared" si="2"/>
        <v>51</v>
      </c>
      <c r="C64" s="776"/>
      <c r="D64" s="777"/>
      <c r="E64" s="778"/>
      <c r="F64" s="779"/>
      <c r="G64" s="780"/>
      <c r="H64" s="781"/>
      <c r="I64" s="781"/>
      <c r="J64" s="781"/>
      <c r="K64" s="782"/>
      <c r="L64" s="783"/>
      <c r="M64" s="784"/>
      <c r="N64" s="784"/>
      <c r="O64" s="785"/>
      <c r="P64" s="43"/>
      <c r="Q64" s="44"/>
      <c r="R64" s="44"/>
      <c r="S64" s="44"/>
      <c r="T64" s="44"/>
      <c r="U64" s="44"/>
      <c r="V64" s="45"/>
      <c r="W64" s="43"/>
      <c r="X64" s="44"/>
      <c r="Y64" s="44"/>
      <c r="Z64" s="44"/>
      <c r="AA64" s="44"/>
      <c r="AB64" s="44"/>
      <c r="AC64" s="45"/>
      <c r="AD64" s="43"/>
      <c r="AE64" s="44"/>
      <c r="AF64" s="44"/>
      <c r="AG64" s="44"/>
      <c r="AH64" s="44"/>
      <c r="AI64" s="44"/>
      <c r="AJ64" s="45"/>
      <c r="AK64" s="43"/>
      <c r="AL64" s="44"/>
      <c r="AM64" s="44"/>
      <c r="AN64" s="44"/>
      <c r="AO64" s="44"/>
      <c r="AP64" s="44"/>
      <c r="AQ64" s="45"/>
      <c r="AR64" s="43"/>
      <c r="AS64" s="44"/>
      <c r="AT64" s="45"/>
      <c r="AU64" s="786">
        <f t="shared" si="3"/>
        <v>0</v>
      </c>
      <c r="AV64" s="787"/>
      <c r="AW64" s="788">
        <f t="shared" si="1"/>
        <v>0</v>
      </c>
      <c r="AX64" s="789"/>
      <c r="AY64" s="756"/>
      <c r="AZ64" s="757"/>
      <c r="BA64" s="757"/>
      <c r="BB64" s="757"/>
      <c r="BC64" s="757"/>
      <c r="BD64" s="758"/>
    </row>
    <row r="65" spans="2:56" ht="39.950000000000003" hidden="1" customHeight="1">
      <c r="B65" s="42">
        <f t="shared" si="2"/>
        <v>52</v>
      </c>
      <c r="C65" s="776"/>
      <c r="D65" s="777"/>
      <c r="E65" s="778"/>
      <c r="F65" s="779"/>
      <c r="G65" s="780"/>
      <c r="H65" s="781"/>
      <c r="I65" s="781"/>
      <c r="J65" s="781"/>
      <c r="K65" s="782"/>
      <c r="L65" s="783"/>
      <c r="M65" s="784"/>
      <c r="N65" s="784"/>
      <c r="O65" s="785"/>
      <c r="P65" s="43"/>
      <c r="Q65" s="44"/>
      <c r="R65" s="44"/>
      <c r="S65" s="44"/>
      <c r="T65" s="44"/>
      <c r="U65" s="44"/>
      <c r="V65" s="45"/>
      <c r="W65" s="43"/>
      <c r="X65" s="44"/>
      <c r="Y65" s="44"/>
      <c r="Z65" s="44"/>
      <c r="AA65" s="44"/>
      <c r="AB65" s="44"/>
      <c r="AC65" s="45"/>
      <c r="AD65" s="43"/>
      <c r="AE65" s="44"/>
      <c r="AF65" s="44"/>
      <c r="AG65" s="44"/>
      <c r="AH65" s="44"/>
      <c r="AI65" s="44"/>
      <c r="AJ65" s="45"/>
      <c r="AK65" s="43"/>
      <c r="AL65" s="44"/>
      <c r="AM65" s="44"/>
      <c r="AN65" s="44"/>
      <c r="AO65" s="44"/>
      <c r="AP65" s="44"/>
      <c r="AQ65" s="45"/>
      <c r="AR65" s="43"/>
      <c r="AS65" s="44"/>
      <c r="AT65" s="45"/>
      <c r="AU65" s="786">
        <f t="shared" si="3"/>
        <v>0</v>
      </c>
      <c r="AV65" s="787"/>
      <c r="AW65" s="788">
        <f t="shared" si="1"/>
        <v>0</v>
      </c>
      <c r="AX65" s="789"/>
      <c r="AY65" s="756"/>
      <c r="AZ65" s="757"/>
      <c r="BA65" s="757"/>
      <c r="BB65" s="757"/>
      <c r="BC65" s="757"/>
      <c r="BD65" s="758"/>
    </row>
    <row r="66" spans="2:56" ht="39.950000000000003" hidden="1" customHeight="1">
      <c r="B66" s="42">
        <f t="shared" si="2"/>
        <v>53</v>
      </c>
      <c r="C66" s="776"/>
      <c r="D66" s="777"/>
      <c r="E66" s="778"/>
      <c r="F66" s="779"/>
      <c r="G66" s="780"/>
      <c r="H66" s="781"/>
      <c r="I66" s="781"/>
      <c r="J66" s="781"/>
      <c r="K66" s="782"/>
      <c r="L66" s="783"/>
      <c r="M66" s="784"/>
      <c r="N66" s="784"/>
      <c r="O66" s="785"/>
      <c r="P66" s="43"/>
      <c r="Q66" s="44"/>
      <c r="R66" s="44"/>
      <c r="S66" s="44"/>
      <c r="T66" s="44"/>
      <c r="U66" s="44"/>
      <c r="V66" s="45"/>
      <c r="W66" s="43"/>
      <c r="X66" s="44"/>
      <c r="Y66" s="44"/>
      <c r="Z66" s="44"/>
      <c r="AA66" s="44"/>
      <c r="AB66" s="44"/>
      <c r="AC66" s="45"/>
      <c r="AD66" s="43"/>
      <c r="AE66" s="44"/>
      <c r="AF66" s="44"/>
      <c r="AG66" s="44"/>
      <c r="AH66" s="44"/>
      <c r="AI66" s="44"/>
      <c r="AJ66" s="45"/>
      <c r="AK66" s="43"/>
      <c r="AL66" s="44"/>
      <c r="AM66" s="44"/>
      <c r="AN66" s="44"/>
      <c r="AO66" s="44"/>
      <c r="AP66" s="44"/>
      <c r="AQ66" s="45"/>
      <c r="AR66" s="43"/>
      <c r="AS66" s="44"/>
      <c r="AT66" s="45"/>
      <c r="AU66" s="786">
        <f t="shared" si="3"/>
        <v>0</v>
      </c>
      <c r="AV66" s="787"/>
      <c r="AW66" s="788">
        <f t="shared" si="1"/>
        <v>0</v>
      </c>
      <c r="AX66" s="789"/>
      <c r="AY66" s="756"/>
      <c r="AZ66" s="757"/>
      <c r="BA66" s="757"/>
      <c r="BB66" s="757"/>
      <c r="BC66" s="757"/>
      <c r="BD66" s="758"/>
    </row>
    <row r="67" spans="2:56" ht="39.950000000000003" hidden="1" customHeight="1">
      <c r="B67" s="42">
        <f t="shared" si="2"/>
        <v>54</v>
      </c>
      <c r="C67" s="776"/>
      <c r="D67" s="777"/>
      <c r="E67" s="778"/>
      <c r="F67" s="779"/>
      <c r="G67" s="780"/>
      <c r="H67" s="781"/>
      <c r="I67" s="781"/>
      <c r="J67" s="781"/>
      <c r="K67" s="782"/>
      <c r="L67" s="783"/>
      <c r="M67" s="784"/>
      <c r="N67" s="784"/>
      <c r="O67" s="785"/>
      <c r="P67" s="43"/>
      <c r="Q67" s="44"/>
      <c r="R67" s="44"/>
      <c r="S67" s="44"/>
      <c r="T67" s="44"/>
      <c r="U67" s="44"/>
      <c r="V67" s="45"/>
      <c r="W67" s="43"/>
      <c r="X67" s="44"/>
      <c r="Y67" s="44"/>
      <c r="Z67" s="44"/>
      <c r="AA67" s="44"/>
      <c r="AB67" s="44"/>
      <c r="AC67" s="45"/>
      <c r="AD67" s="43"/>
      <c r="AE67" s="44"/>
      <c r="AF67" s="44"/>
      <c r="AG67" s="44"/>
      <c r="AH67" s="44"/>
      <c r="AI67" s="44"/>
      <c r="AJ67" s="45"/>
      <c r="AK67" s="43"/>
      <c r="AL67" s="44"/>
      <c r="AM67" s="44"/>
      <c r="AN67" s="44"/>
      <c r="AO67" s="44"/>
      <c r="AP67" s="44"/>
      <c r="AQ67" s="45"/>
      <c r="AR67" s="43"/>
      <c r="AS67" s="44"/>
      <c r="AT67" s="45"/>
      <c r="AU67" s="786">
        <f t="shared" si="3"/>
        <v>0</v>
      </c>
      <c r="AV67" s="787"/>
      <c r="AW67" s="788">
        <f t="shared" si="1"/>
        <v>0</v>
      </c>
      <c r="AX67" s="789"/>
      <c r="AY67" s="756"/>
      <c r="AZ67" s="757"/>
      <c r="BA67" s="757"/>
      <c r="BB67" s="757"/>
      <c r="BC67" s="757"/>
      <c r="BD67" s="758"/>
    </row>
    <row r="68" spans="2:56" ht="39.950000000000003" hidden="1" customHeight="1">
      <c r="B68" s="42">
        <f t="shared" si="2"/>
        <v>55</v>
      </c>
      <c r="C68" s="776"/>
      <c r="D68" s="777"/>
      <c r="E68" s="778"/>
      <c r="F68" s="779"/>
      <c r="G68" s="780"/>
      <c r="H68" s="781"/>
      <c r="I68" s="781"/>
      <c r="J68" s="781"/>
      <c r="K68" s="782"/>
      <c r="L68" s="783"/>
      <c r="M68" s="784"/>
      <c r="N68" s="784"/>
      <c r="O68" s="785"/>
      <c r="P68" s="43"/>
      <c r="Q68" s="44"/>
      <c r="R68" s="44"/>
      <c r="S68" s="44"/>
      <c r="T68" s="44"/>
      <c r="U68" s="44"/>
      <c r="V68" s="45"/>
      <c r="W68" s="43"/>
      <c r="X68" s="44"/>
      <c r="Y68" s="44"/>
      <c r="Z68" s="44"/>
      <c r="AA68" s="44"/>
      <c r="AB68" s="44"/>
      <c r="AC68" s="45"/>
      <c r="AD68" s="43"/>
      <c r="AE68" s="44"/>
      <c r="AF68" s="44"/>
      <c r="AG68" s="44"/>
      <c r="AH68" s="44"/>
      <c r="AI68" s="44"/>
      <c r="AJ68" s="45"/>
      <c r="AK68" s="43"/>
      <c r="AL68" s="44"/>
      <c r="AM68" s="44"/>
      <c r="AN68" s="44"/>
      <c r="AO68" s="44"/>
      <c r="AP68" s="44"/>
      <c r="AQ68" s="45"/>
      <c r="AR68" s="43"/>
      <c r="AS68" s="44"/>
      <c r="AT68" s="45"/>
      <c r="AU68" s="786">
        <f t="shared" si="3"/>
        <v>0</v>
      </c>
      <c r="AV68" s="787"/>
      <c r="AW68" s="788">
        <f t="shared" si="1"/>
        <v>0</v>
      </c>
      <c r="AX68" s="789"/>
      <c r="AY68" s="756"/>
      <c r="AZ68" s="757"/>
      <c r="BA68" s="757"/>
      <c r="BB68" s="757"/>
      <c r="BC68" s="757"/>
      <c r="BD68" s="758"/>
    </row>
    <row r="69" spans="2:56" ht="39.950000000000003" hidden="1" customHeight="1">
      <c r="B69" s="42">
        <f t="shared" si="2"/>
        <v>56</v>
      </c>
      <c r="C69" s="776"/>
      <c r="D69" s="777"/>
      <c r="E69" s="778"/>
      <c r="F69" s="779"/>
      <c r="G69" s="780"/>
      <c r="H69" s="781"/>
      <c r="I69" s="781"/>
      <c r="J69" s="781"/>
      <c r="K69" s="782"/>
      <c r="L69" s="783"/>
      <c r="M69" s="784"/>
      <c r="N69" s="784"/>
      <c r="O69" s="785"/>
      <c r="P69" s="46"/>
      <c r="Q69" s="47"/>
      <c r="R69" s="47"/>
      <c r="S69" s="47"/>
      <c r="T69" s="47"/>
      <c r="U69" s="47"/>
      <c r="V69" s="48"/>
      <c r="W69" s="46"/>
      <c r="X69" s="47"/>
      <c r="Y69" s="47"/>
      <c r="Z69" s="47"/>
      <c r="AA69" s="47"/>
      <c r="AB69" s="47"/>
      <c r="AC69" s="48"/>
      <c r="AD69" s="46"/>
      <c r="AE69" s="47"/>
      <c r="AF69" s="47"/>
      <c r="AG69" s="47"/>
      <c r="AH69" s="47"/>
      <c r="AI69" s="47"/>
      <c r="AJ69" s="48"/>
      <c r="AK69" s="46"/>
      <c r="AL69" s="47"/>
      <c r="AM69" s="47"/>
      <c r="AN69" s="47"/>
      <c r="AO69" s="47"/>
      <c r="AP69" s="47"/>
      <c r="AQ69" s="48"/>
      <c r="AR69" s="46"/>
      <c r="AS69" s="47"/>
      <c r="AT69" s="48"/>
      <c r="AU69" s="786">
        <f t="shared" si="3"/>
        <v>0</v>
      </c>
      <c r="AV69" s="787"/>
      <c r="AW69" s="788">
        <f t="shared" si="1"/>
        <v>0</v>
      </c>
      <c r="AX69" s="789"/>
      <c r="AY69" s="756"/>
      <c r="AZ69" s="757"/>
      <c r="BA69" s="757"/>
      <c r="BB69" s="757"/>
      <c r="BC69" s="757"/>
      <c r="BD69" s="758"/>
    </row>
    <row r="70" spans="2:56" ht="39.950000000000003" hidden="1" customHeight="1">
      <c r="B70" s="42">
        <f t="shared" si="2"/>
        <v>57</v>
      </c>
      <c r="C70" s="776"/>
      <c r="D70" s="777"/>
      <c r="E70" s="778"/>
      <c r="F70" s="779"/>
      <c r="G70" s="780"/>
      <c r="H70" s="781"/>
      <c r="I70" s="781"/>
      <c r="J70" s="781"/>
      <c r="K70" s="782"/>
      <c r="L70" s="783"/>
      <c r="M70" s="784"/>
      <c r="N70" s="784"/>
      <c r="O70" s="785"/>
      <c r="P70" s="43"/>
      <c r="Q70" s="44"/>
      <c r="R70" s="44"/>
      <c r="S70" s="44"/>
      <c r="T70" s="44"/>
      <c r="U70" s="44"/>
      <c r="V70" s="45"/>
      <c r="W70" s="43"/>
      <c r="X70" s="44"/>
      <c r="Y70" s="44"/>
      <c r="Z70" s="44"/>
      <c r="AA70" s="44"/>
      <c r="AB70" s="44"/>
      <c r="AC70" s="45"/>
      <c r="AD70" s="43"/>
      <c r="AE70" s="44"/>
      <c r="AF70" s="44"/>
      <c r="AG70" s="44"/>
      <c r="AH70" s="44"/>
      <c r="AI70" s="44"/>
      <c r="AJ70" s="45"/>
      <c r="AK70" s="43"/>
      <c r="AL70" s="44"/>
      <c r="AM70" s="44"/>
      <c r="AN70" s="44"/>
      <c r="AO70" s="44"/>
      <c r="AP70" s="44"/>
      <c r="AQ70" s="45"/>
      <c r="AR70" s="43"/>
      <c r="AS70" s="44"/>
      <c r="AT70" s="45"/>
      <c r="AU70" s="786">
        <f t="shared" si="3"/>
        <v>0</v>
      </c>
      <c r="AV70" s="787"/>
      <c r="AW70" s="788">
        <f t="shared" si="1"/>
        <v>0</v>
      </c>
      <c r="AX70" s="789"/>
      <c r="AY70" s="756"/>
      <c r="AZ70" s="757"/>
      <c r="BA70" s="757"/>
      <c r="BB70" s="757"/>
      <c r="BC70" s="757"/>
      <c r="BD70" s="758"/>
    </row>
    <row r="71" spans="2:56" ht="39.950000000000003" hidden="1" customHeight="1">
      <c r="B71" s="42">
        <f t="shared" si="2"/>
        <v>58</v>
      </c>
      <c r="C71" s="776"/>
      <c r="D71" s="777"/>
      <c r="E71" s="778"/>
      <c r="F71" s="779"/>
      <c r="G71" s="780"/>
      <c r="H71" s="781"/>
      <c r="I71" s="781"/>
      <c r="J71" s="781"/>
      <c r="K71" s="782"/>
      <c r="L71" s="783"/>
      <c r="M71" s="784"/>
      <c r="N71" s="784"/>
      <c r="O71" s="785"/>
      <c r="P71" s="43"/>
      <c r="Q71" s="44"/>
      <c r="R71" s="44"/>
      <c r="S71" s="44"/>
      <c r="T71" s="44"/>
      <c r="U71" s="44"/>
      <c r="V71" s="45"/>
      <c r="W71" s="43"/>
      <c r="X71" s="44"/>
      <c r="Y71" s="44"/>
      <c r="Z71" s="44"/>
      <c r="AA71" s="44"/>
      <c r="AB71" s="44"/>
      <c r="AC71" s="45"/>
      <c r="AD71" s="43"/>
      <c r="AE71" s="44"/>
      <c r="AF71" s="44"/>
      <c r="AG71" s="44"/>
      <c r="AH71" s="44"/>
      <c r="AI71" s="44"/>
      <c r="AJ71" s="45"/>
      <c r="AK71" s="43"/>
      <c r="AL71" s="44"/>
      <c r="AM71" s="44"/>
      <c r="AN71" s="44"/>
      <c r="AO71" s="44"/>
      <c r="AP71" s="44"/>
      <c r="AQ71" s="45"/>
      <c r="AR71" s="43"/>
      <c r="AS71" s="44"/>
      <c r="AT71" s="45"/>
      <c r="AU71" s="786">
        <f t="shared" si="3"/>
        <v>0</v>
      </c>
      <c r="AV71" s="787"/>
      <c r="AW71" s="788">
        <f t="shared" si="1"/>
        <v>0</v>
      </c>
      <c r="AX71" s="789"/>
      <c r="AY71" s="756"/>
      <c r="AZ71" s="757"/>
      <c r="BA71" s="757"/>
      <c r="BB71" s="757"/>
      <c r="BC71" s="757"/>
      <c r="BD71" s="758"/>
    </row>
    <row r="72" spans="2:56" ht="39.950000000000003" hidden="1" customHeight="1">
      <c r="B72" s="42">
        <f t="shared" si="2"/>
        <v>59</v>
      </c>
      <c r="C72" s="776"/>
      <c r="D72" s="777"/>
      <c r="E72" s="778"/>
      <c r="F72" s="779"/>
      <c r="G72" s="780"/>
      <c r="H72" s="781"/>
      <c r="I72" s="781"/>
      <c r="J72" s="781"/>
      <c r="K72" s="782"/>
      <c r="L72" s="783"/>
      <c r="M72" s="784"/>
      <c r="N72" s="784"/>
      <c r="O72" s="785"/>
      <c r="P72" s="43"/>
      <c r="Q72" s="44"/>
      <c r="R72" s="44"/>
      <c r="S72" s="44"/>
      <c r="T72" s="44"/>
      <c r="U72" s="44"/>
      <c r="V72" s="45"/>
      <c r="W72" s="43"/>
      <c r="X72" s="44"/>
      <c r="Y72" s="44"/>
      <c r="Z72" s="44"/>
      <c r="AA72" s="44"/>
      <c r="AB72" s="44"/>
      <c r="AC72" s="45"/>
      <c r="AD72" s="43"/>
      <c r="AE72" s="44"/>
      <c r="AF72" s="44"/>
      <c r="AG72" s="44"/>
      <c r="AH72" s="44"/>
      <c r="AI72" s="44"/>
      <c r="AJ72" s="45"/>
      <c r="AK72" s="43"/>
      <c r="AL72" s="44"/>
      <c r="AM72" s="44"/>
      <c r="AN72" s="44"/>
      <c r="AO72" s="44"/>
      <c r="AP72" s="44"/>
      <c r="AQ72" s="45"/>
      <c r="AR72" s="43"/>
      <c r="AS72" s="44"/>
      <c r="AT72" s="45"/>
      <c r="AU72" s="786">
        <f t="shared" si="3"/>
        <v>0</v>
      </c>
      <c r="AV72" s="787"/>
      <c r="AW72" s="788">
        <f t="shared" si="1"/>
        <v>0</v>
      </c>
      <c r="AX72" s="789"/>
      <c r="AY72" s="756"/>
      <c r="AZ72" s="757"/>
      <c r="BA72" s="757"/>
      <c r="BB72" s="757"/>
      <c r="BC72" s="757"/>
      <c r="BD72" s="758"/>
    </row>
    <row r="73" spans="2:56" ht="39.950000000000003" hidden="1" customHeight="1">
      <c r="B73" s="42">
        <f t="shared" si="2"/>
        <v>60</v>
      </c>
      <c r="C73" s="776"/>
      <c r="D73" s="777"/>
      <c r="E73" s="778"/>
      <c r="F73" s="779"/>
      <c r="G73" s="780"/>
      <c r="H73" s="781"/>
      <c r="I73" s="781"/>
      <c r="J73" s="781"/>
      <c r="K73" s="782"/>
      <c r="L73" s="783"/>
      <c r="M73" s="784"/>
      <c r="N73" s="784"/>
      <c r="O73" s="785"/>
      <c r="P73" s="43"/>
      <c r="Q73" s="44"/>
      <c r="R73" s="44"/>
      <c r="S73" s="44"/>
      <c r="T73" s="44"/>
      <c r="U73" s="44"/>
      <c r="V73" s="45"/>
      <c r="W73" s="43"/>
      <c r="X73" s="44"/>
      <c r="Y73" s="44"/>
      <c r="Z73" s="44"/>
      <c r="AA73" s="44"/>
      <c r="AB73" s="44"/>
      <c r="AC73" s="45"/>
      <c r="AD73" s="43"/>
      <c r="AE73" s="44"/>
      <c r="AF73" s="44"/>
      <c r="AG73" s="44"/>
      <c r="AH73" s="44"/>
      <c r="AI73" s="44"/>
      <c r="AJ73" s="45"/>
      <c r="AK73" s="43"/>
      <c r="AL73" s="44"/>
      <c r="AM73" s="44"/>
      <c r="AN73" s="44"/>
      <c r="AO73" s="44"/>
      <c r="AP73" s="44"/>
      <c r="AQ73" s="45"/>
      <c r="AR73" s="43"/>
      <c r="AS73" s="44"/>
      <c r="AT73" s="45"/>
      <c r="AU73" s="786">
        <f t="shared" si="3"/>
        <v>0</v>
      </c>
      <c r="AV73" s="787"/>
      <c r="AW73" s="788">
        <f t="shared" si="1"/>
        <v>0</v>
      </c>
      <c r="AX73" s="789"/>
      <c r="AY73" s="756"/>
      <c r="AZ73" s="757"/>
      <c r="BA73" s="757"/>
      <c r="BB73" s="757"/>
      <c r="BC73" s="757"/>
      <c r="BD73" s="758"/>
    </row>
    <row r="74" spans="2:56" ht="39.950000000000003" hidden="1" customHeight="1">
      <c r="B74" s="42">
        <f t="shared" si="2"/>
        <v>61</v>
      </c>
      <c r="C74" s="776"/>
      <c r="D74" s="777"/>
      <c r="E74" s="778"/>
      <c r="F74" s="779"/>
      <c r="G74" s="780"/>
      <c r="H74" s="781"/>
      <c r="I74" s="781"/>
      <c r="J74" s="781"/>
      <c r="K74" s="782"/>
      <c r="L74" s="783"/>
      <c r="M74" s="784"/>
      <c r="N74" s="784"/>
      <c r="O74" s="785"/>
      <c r="P74" s="43"/>
      <c r="Q74" s="44"/>
      <c r="R74" s="44"/>
      <c r="S74" s="44"/>
      <c r="T74" s="44"/>
      <c r="U74" s="44"/>
      <c r="V74" s="45"/>
      <c r="W74" s="43"/>
      <c r="X74" s="44"/>
      <c r="Y74" s="44"/>
      <c r="Z74" s="44"/>
      <c r="AA74" s="44"/>
      <c r="AB74" s="44"/>
      <c r="AC74" s="45"/>
      <c r="AD74" s="43"/>
      <c r="AE74" s="44"/>
      <c r="AF74" s="44"/>
      <c r="AG74" s="44"/>
      <c r="AH74" s="44"/>
      <c r="AI74" s="44"/>
      <c r="AJ74" s="45"/>
      <c r="AK74" s="43"/>
      <c r="AL74" s="44"/>
      <c r="AM74" s="44"/>
      <c r="AN74" s="44"/>
      <c r="AO74" s="44"/>
      <c r="AP74" s="44"/>
      <c r="AQ74" s="45"/>
      <c r="AR74" s="43"/>
      <c r="AS74" s="44"/>
      <c r="AT74" s="45"/>
      <c r="AU74" s="786">
        <f t="shared" si="3"/>
        <v>0</v>
      </c>
      <c r="AV74" s="787"/>
      <c r="AW74" s="788">
        <f t="shared" si="1"/>
        <v>0</v>
      </c>
      <c r="AX74" s="789"/>
      <c r="AY74" s="756"/>
      <c r="AZ74" s="757"/>
      <c r="BA74" s="757"/>
      <c r="BB74" s="757"/>
      <c r="BC74" s="757"/>
      <c r="BD74" s="758"/>
    </row>
    <row r="75" spans="2:56" ht="39.950000000000003" hidden="1" customHeight="1">
      <c r="B75" s="42">
        <f t="shared" si="2"/>
        <v>62</v>
      </c>
      <c r="C75" s="776"/>
      <c r="D75" s="777"/>
      <c r="E75" s="778"/>
      <c r="F75" s="779"/>
      <c r="G75" s="780"/>
      <c r="H75" s="781"/>
      <c r="I75" s="781"/>
      <c r="J75" s="781"/>
      <c r="K75" s="782"/>
      <c r="L75" s="783"/>
      <c r="M75" s="784"/>
      <c r="N75" s="784"/>
      <c r="O75" s="785"/>
      <c r="P75" s="43"/>
      <c r="Q75" s="44"/>
      <c r="R75" s="44"/>
      <c r="S75" s="44"/>
      <c r="T75" s="44"/>
      <c r="U75" s="44"/>
      <c r="V75" s="45"/>
      <c r="W75" s="43"/>
      <c r="X75" s="44"/>
      <c r="Y75" s="44"/>
      <c r="Z75" s="44"/>
      <c r="AA75" s="44"/>
      <c r="AB75" s="44"/>
      <c r="AC75" s="45"/>
      <c r="AD75" s="43"/>
      <c r="AE75" s="44"/>
      <c r="AF75" s="44"/>
      <c r="AG75" s="44"/>
      <c r="AH75" s="44"/>
      <c r="AI75" s="44"/>
      <c r="AJ75" s="45"/>
      <c r="AK75" s="43"/>
      <c r="AL75" s="44"/>
      <c r="AM75" s="44"/>
      <c r="AN75" s="44"/>
      <c r="AO75" s="44"/>
      <c r="AP75" s="44"/>
      <c r="AQ75" s="45"/>
      <c r="AR75" s="43"/>
      <c r="AS75" s="44"/>
      <c r="AT75" s="45"/>
      <c r="AU75" s="786">
        <f t="shared" si="3"/>
        <v>0</v>
      </c>
      <c r="AV75" s="787"/>
      <c r="AW75" s="788">
        <f t="shared" si="1"/>
        <v>0</v>
      </c>
      <c r="AX75" s="789"/>
      <c r="AY75" s="756"/>
      <c r="AZ75" s="757"/>
      <c r="BA75" s="757"/>
      <c r="BB75" s="757"/>
      <c r="BC75" s="757"/>
      <c r="BD75" s="758"/>
    </row>
    <row r="76" spans="2:56" ht="39.950000000000003" hidden="1" customHeight="1">
      <c r="B76" s="42">
        <f t="shared" si="2"/>
        <v>63</v>
      </c>
      <c r="C76" s="776"/>
      <c r="D76" s="777"/>
      <c r="E76" s="778"/>
      <c r="F76" s="779"/>
      <c r="G76" s="780"/>
      <c r="H76" s="781"/>
      <c r="I76" s="781"/>
      <c r="J76" s="781"/>
      <c r="K76" s="782"/>
      <c r="L76" s="783"/>
      <c r="M76" s="784"/>
      <c r="N76" s="784"/>
      <c r="O76" s="785"/>
      <c r="P76" s="43"/>
      <c r="Q76" s="44"/>
      <c r="R76" s="44"/>
      <c r="S76" s="44"/>
      <c r="T76" s="44"/>
      <c r="U76" s="44"/>
      <c r="V76" s="45"/>
      <c r="W76" s="43"/>
      <c r="X76" s="44"/>
      <c r="Y76" s="44"/>
      <c r="Z76" s="44"/>
      <c r="AA76" s="44"/>
      <c r="AB76" s="44"/>
      <c r="AC76" s="45"/>
      <c r="AD76" s="43"/>
      <c r="AE76" s="44"/>
      <c r="AF76" s="44"/>
      <c r="AG76" s="44"/>
      <c r="AH76" s="44"/>
      <c r="AI76" s="44"/>
      <c r="AJ76" s="45"/>
      <c r="AK76" s="43"/>
      <c r="AL76" s="44"/>
      <c r="AM76" s="44"/>
      <c r="AN76" s="44"/>
      <c r="AO76" s="44"/>
      <c r="AP76" s="44"/>
      <c r="AQ76" s="45"/>
      <c r="AR76" s="43"/>
      <c r="AS76" s="44"/>
      <c r="AT76" s="45"/>
      <c r="AU76" s="786">
        <f t="shared" si="3"/>
        <v>0</v>
      </c>
      <c r="AV76" s="787"/>
      <c r="AW76" s="788">
        <f t="shared" si="1"/>
        <v>0</v>
      </c>
      <c r="AX76" s="789"/>
      <c r="AY76" s="756"/>
      <c r="AZ76" s="757"/>
      <c r="BA76" s="757"/>
      <c r="BB76" s="757"/>
      <c r="BC76" s="757"/>
      <c r="BD76" s="758"/>
    </row>
    <row r="77" spans="2:56" ht="39.950000000000003" hidden="1" customHeight="1">
      <c r="B77" s="42">
        <f t="shared" si="2"/>
        <v>64</v>
      </c>
      <c r="C77" s="776"/>
      <c r="D77" s="777"/>
      <c r="E77" s="778"/>
      <c r="F77" s="779"/>
      <c r="G77" s="780"/>
      <c r="H77" s="781"/>
      <c r="I77" s="781"/>
      <c r="J77" s="781"/>
      <c r="K77" s="782"/>
      <c r="L77" s="783"/>
      <c r="M77" s="784"/>
      <c r="N77" s="784"/>
      <c r="O77" s="785"/>
      <c r="P77" s="43"/>
      <c r="Q77" s="44"/>
      <c r="R77" s="44"/>
      <c r="S77" s="44"/>
      <c r="T77" s="44"/>
      <c r="U77" s="44"/>
      <c r="V77" s="45"/>
      <c r="W77" s="43"/>
      <c r="X77" s="44"/>
      <c r="Y77" s="44"/>
      <c r="Z77" s="44"/>
      <c r="AA77" s="44"/>
      <c r="AB77" s="44"/>
      <c r="AC77" s="45"/>
      <c r="AD77" s="43"/>
      <c r="AE77" s="44"/>
      <c r="AF77" s="44"/>
      <c r="AG77" s="44"/>
      <c r="AH77" s="44"/>
      <c r="AI77" s="44"/>
      <c r="AJ77" s="45"/>
      <c r="AK77" s="43"/>
      <c r="AL77" s="44"/>
      <c r="AM77" s="44"/>
      <c r="AN77" s="44"/>
      <c r="AO77" s="44"/>
      <c r="AP77" s="44"/>
      <c r="AQ77" s="45"/>
      <c r="AR77" s="43"/>
      <c r="AS77" s="44"/>
      <c r="AT77" s="45"/>
      <c r="AU77" s="786">
        <f t="shared" si="3"/>
        <v>0</v>
      </c>
      <c r="AV77" s="787"/>
      <c r="AW77" s="788">
        <f t="shared" si="1"/>
        <v>0</v>
      </c>
      <c r="AX77" s="789"/>
      <c r="AY77" s="756"/>
      <c r="AZ77" s="757"/>
      <c r="BA77" s="757"/>
      <c r="BB77" s="757"/>
      <c r="BC77" s="757"/>
      <c r="BD77" s="758"/>
    </row>
    <row r="78" spans="2:56" ht="39.950000000000003" hidden="1" customHeight="1">
      <c r="B78" s="42">
        <f t="shared" si="2"/>
        <v>65</v>
      </c>
      <c r="C78" s="776"/>
      <c r="D78" s="777"/>
      <c r="E78" s="778"/>
      <c r="F78" s="779"/>
      <c r="G78" s="780"/>
      <c r="H78" s="781"/>
      <c r="I78" s="781"/>
      <c r="J78" s="781"/>
      <c r="K78" s="782"/>
      <c r="L78" s="783"/>
      <c r="M78" s="784"/>
      <c r="N78" s="784"/>
      <c r="O78" s="785"/>
      <c r="P78" s="43"/>
      <c r="Q78" s="44"/>
      <c r="R78" s="44"/>
      <c r="S78" s="44"/>
      <c r="T78" s="44"/>
      <c r="U78" s="44"/>
      <c r="V78" s="45"/>
      <c r="W78" s="43"/>
      <c r="X78" s="44"/>
      <c r="Y78" s="44"/>
      <c r="Z78" s="44"/>
      <c r="AA78" s="44"/>
      <c r="AB78" s="44"/>
      <c r="AC78" s="45"/>
      <c r="AD78" s="43"/>
      <c r="AE78" s="44"/>
      <c r="AF78" s="44"/>
      <c r="AG78" s="44"/>
      <c r="AH78" s="44"/>
      <c r="AI78" s="44"/>
      <c r="AJ78" s="45"/>
      <c r="AK78" s="43"/>
      <c r="AL78" s="44"/>
      <c r="AM78" s="44"/>
      <c r="AN78" s="44"/>
      <c r="AO78" s="44"/>
      <c r="AP78" s="44"/>
      <c r="AQ78" s="45"/>
      <c r="AR78" s="43"/>
      <c r="AS78" s="44"/>
      <c r="AT78" s="45"/>
      <c r="AU78" s="786">
        <f t="shared" si="3"/>
        <v>0</v>
      </c>
      <c r="AV78" s="787"/>
      <c r="AW78" s="788">
        <f t="shared" ref="AW78:AW113" si="4">IF($AZ$3="４週",AU78/4,IF($AZ$3="暦月",AU78/($AZ$7/7),""))</f>
        <v>0</v>
      </c>
      <c r="AX78" s="789"/>
      <c r="AY78" s="756"/>
      <c r="AZ78" s="757"/>
      <c r="BA78" s="757"/>
      <c r="BB78" s="757"/>
      <c r="BC78" s="757"/>
      <c r="BD78" s="758"/>
    </row>
    <row r="79" spans="2:56" ht="39.950000000000003" hidden="1" customHeight="1">
      <c r="B79" s="42">
        <f t="shared" ref="B79:B113" si="5">B78+1</f>
        <v>66</v>
      </c>
      <c r="C79" s="776"/>
      <c r="D79" s="777"/>
      <c r="E79" s="778"/>
      <c r="F79" s="779"/>
      <c r="G79" s="780"/>
      <c r="H79" s="781"/>
      <c r="I79" s="781"/>
      <c r="J79" s="781"/>
      <c r="K79" s="782"/>
      <c r="L79" s="783"/>
      <c r="M79" s="784"/>
      <c r="N79" s="784"/>
      <c r="O79" s="785"/>
      <c r="P79" s="43"/>
      <c r="Q79" s="44"/>
      <c r="R79" s="44"/>
      <c r="S79" s="44"/>
      <c r="T79" s="44"/>
      <c r="U79" s="44"/>
      <c r="V79" s="45"/>
      <c r="W79" s="43"/>
      <c r="X79" s="44"/>
      <c r="Y79" s="44"/>
      <c r="Z79" s="44"/>
      <c r="AA79" s="44"/>
      <c r="AB79" s="44"/>
      <c r="AC79" s="45"/>
      <c r="AD79" s="43"/>
      <c r="AE79" s="44"/>
      <c r="AF79" s="44"/>
      <c r="AG79" s="44"/>
      <c r="AH79" s="44"/>
      <c r="AI79" s="44"/>
      <c r="AJ79" s="45"/>
      <c r="AK79" s="43"/>
      <c r="AL79" s="44"/>
      <c r="AM79" s="44"/>
      <c r="AN79" s="44"/>
      <c r="AO79" s="44"/>
      <c r="AP79" s="44"/>
      <c r="AQ79" s="45"/>
      <c r="AR79" s="43"/>
      <c r="AS79" s="44"/>
      <c r="AT79" s="45"/>
      <c r="AU79" s="786">
        <f t="shared" si="3"/>
        <v>0</v>
      </c>
      <c r="AV79" s="787"/>
      <c r="AW79" s="788">
        <f t="shared" si="4"/>
        <v>0</v>
      </c>
      <c r="AX79" s="789"/>
      <c r="AY79" s="756"/>
      <c r="AZ79" s="757"/>
      <c r="BA79" s="757"/>
      <c r="BB79" s="757"/>
      <c r="BC79" s="757"/>
      <c r="BD79" s="758"/>
    </row>
    <row r="80" spans="2:56" ht="39.950000000000003" hidden="1" customHeight="1">
      <c r="B80" s="42">
        <f t="shared" si="5"/>
        <v>67</v>
      </c>
      <c r="C80" s="776"/>
      <c r="D80" s="777"/>
      <c r="E80" s="778"/>
      <c r="F80" s="779"/>
      <c r="G80" s="780"/>
      <c r="H80" s="781"/>
      <c r="I80" s="781"/>
      <c r="J80" s="781"/>
      <c r="K80" s="782"/>
      <c r="L80" s="783"/>
      <c r="M80" s="784"/>
      <c r="N80" s="784"/>
      <c r="O80" s="785"/>
      <c r="P80" s="43"/>
      <c r="Q80" s="44"/>
      <c r="R80" s="44"/>
      <c r="S80" s="44"/>
      <c r="T80" s="44"/>
      <c r="U80" s="44"/>
      <c r="V80" s="45"/>
      <c r="W80" s="43"/>
      <c r="X80" s="44"/>
      <c r="Y80" s="44"/>
      <c r="Z80" s="44"/>
      <c r="AA80" s="44"/>
      <c r="AB80" s="44"/>
      <c r="AC80" s="45"/>
      <c r="AD80" s="43"/>
      <c r="AE80" s="44"/>
      <c r="AF80" s="44"/>
      <c r="AG80" s="44"/>
      <c r="AH80" s="44"/>
      <c r="AI80" s="44"/>
      <c r="AJ80" s="45"/>
      <c r="AK80" s="43"/>
      <c r="AL80" s="44"/>
      <c r="AM80" s="44"/>
      <c r="AN80" s="44"/>
      <c r="AO80" s="44"/>
      <c r="AP80" s="44"/>
      <c r="AQ80" s="45"/>
      <c r="AR80" s="43"/>
      <c r="AS80" s="44"/>
      <c r="AT80" s="45"/>
      <c r="AU80" s="786">
        <f t="shared" si="3"/>
        <v>0</v>
      </c>
      <c r="AV80" s="787"/>
      <c r="AW80" s="788">
        <f t="shared" si="4"/>
        <v>0</v>
      </c>
      <c r="AX80" s="789"/>
      <c r="AY80" s="756"/>
      <c r="AZ80" s="757"/>
      <c r="BA80" s="757"/>
      <c r="BB80" s="757"/>
      <c r="BC80" s="757"/>
      <c r="BD80" s="758"/>
    </row>
    <row r="81" spans="2:56" ht="39.950000000000003" hidden="1" customHeight="1">
      <c r="B81" s="42">
        <f t="shared" si="5"/>
        <v>68</v>
      </c>
      <c r="C81" s="776"/>
      <c r="D81" s="777"/>
      <c r="E81" s="778"/>
      <c r="F81" s="779"/>
      <c r="G81" s="780"/>
      <c r="H81" s="781"/>
      <c r="I81" s="781"/>
      <c r="J81" s="781"/>
      <c r="K81" s="782"/>
      <c r="L81" s="783"/>
      <c r="M81" s="784"/>
      <c r="N81" s="784"/>
      <c r="O81" s="785"/>
      <c r="P81" s="43"/>
      <c r="Q81" s="44"/>
      <c r="R81" s="44"/>
      <c r="S81" s="44"/>
      <c r="T81" s="44"/>
      <c r="U81" s="44"/>
      <c r="V81" s="45"/>
      <c r="W81" s="43"/>
      <c r="X81" s="44"/>
      <c r="Y81" s="44"/>
      <c r="Z81" s="44"/>
      <c r="AA81" s="44"/>
      <c r="AB81" s="44"/>
      <c r="AC81" s="45"/>
      <c r="AD81" s="43"/>
      <c r="AE81" s="44"/>
      <c r="AF81" s="44"/>
      <c r="AG81" s="44"/>
      <c r="AH81" s="44"/>
      <c r="AI81" s="44"/>
      <c r="AJ81" s="45"/>
      <c r="AK81" s="43"/>
      <c r="AL81" s="44"/>
      <c r="AM81" s="44"/>
      <c r="AN81" s="44"/>
      <c r="AO81" s="44"/>
      <c r="AP81" s="44"/>
      <c r="AQ81" s="45"/>
      <c r="AR81" s="43"/>
      <c r="AS81" s="44"/>
      <c r="AT81" s="45"/>
      <c r="AU81" s="786">
        <f t="shared" si="3"/>
        <v>0</v>
      </c>
      <c r="AV81" s="787"/>
      <c r="AW81" s="788">
        <f t="shared" si="4"/>
        <v>0</v>
      </c>
      <c r="AX81" s="789"/>
      <c r="AY81" s="756"/>
      <c r="AZ81" s="757"/>
      <c r="BA81" s="757"/>
      <c r="BB81" s="757"/>
      <c r="BC81" s="757"/>
      <c r="BD81" s="758"/>
    </row>
    <row r="82" spans="2:56" ht="39.950000000000003" hidden="1" customHeight="1">
      <c r="B82" s="42">
        <f t="shared" si="5"/>
        <v>69</v>
      </c>
      <c r="C82" s="776"/>
      <c r="D82" s="777"/>
      <c r="E82" s="778"/>
      <c r="F82" s="779"/>
      <c r="G82" s="780"/>
      <c r="H82" s="781"/>
      <c r="I82" s="781"/>
      <c r="J82" s="781"/>
      <c r="K82" s="782"/>
      <c r="L82" s="783"/>
      <c r="M82" s="784"/>
      <c r="N82" s="784"/>
      <c r="O82" s="785"/>
      <c r="P82" s="43"/>
      <c r="Q82" s="44"/>
      <c r="R82" s="44"/>
      <c r="S82" s="44"/>
      <c r="T82" s="44"/>
      <c r="U82" s="44"/>
      <c r="V82" s="45"/>
      <c r="W82" s="43"/>
      <c r="X82" s="44"/>
      <c r="Y82" s="44"/>
      <c r="Z82" s="44"/>
      <c r="AA82" s="44"/>
      <c r="AB82" s="44"/>
      <c r="AC82" s="45"/>
      <c r="AD82" s="43"/>
      <c r="AE82" s="44"/>
      <c r="AF82" s="44"/>
      <c r="AG82" s="44"/>
      <c r="AH82" s="44"/>
      <c r="AI82" s="44"/>
      <c r="AJ82" s="45"/>
      <c r="AK82" s="43"/>
      <c r="AL82" s="44"/>
      <c r="AM82" s="44"/>
      <c r="AN82" s="44"/>
      <c r="AO82" s="44"/>
      <c r="AP82" s="44"/>
      <c r="AQ82" s="45"/>
      <c r="AR82" s="43"/>
      <c r="AS82" s="44"/>
      <c r="AT82" s="45"/>
      <c r="AU82" s="786">
        <f t="shared" si="3"/>
        <v>0</v>
      </c>
      <c r="AV82" s="787"/>
      <c r="AW82" s="788">
        <f t="shared" si="4"/>
        <v>0</v>
      </c>
      <c r="AX82" s="789"/>
      <c r="AY82" s="756"/>
      <c r="AZ82" s="757"/>
      <c r="BA82" s="757"/>
      <c r="BB82" s="757"/>
      <c r="BC82" s="757"/>
      <c r="BD82" s="758"/>
    </row>
    <row r="83" spans="2:56" ht="39.950000000000003" hidden="1" customHeight="1">
      <c r="B83" s="42">
        <f t="shared" si="5"/>
        <v>70</v>
      </c>
      <c r="C83" s="776"/>
      <c r="D83" s="777"/>
      <c r="E83" s="778"/>
      <c r="F83" s="779"/>
      <c r="G83" s="780"/>
      <c r="H83" s="781"/>
      <c r="I83" s="781"/>
      <c r="J83" s="781"/>
      <c r="K83" s="782"/>
      <c r="L83" s="783"/>
      <c r="M83" s="784"/>
      <c r="N83" s="784"/>
      <c r="O83" s="785"/>
      <c r="P83" s="43"/>
      <c r="Q83" s="44"/>
      <c r="R83" s="44"/>
      <c r="S83" s="44"/>
      <c r="T83" s="44"/>
      <c r="U83" s="44"/>
      <c r="V83" s="45"/>
      <c r="W83" s="43"/>
      <c r="X83" s="44"/>
      <c r="Y83" s="44"/>
      <c r="Z83" s="44"/>
      <c r="AA83" s="44"/>
      <c r="AB83" s="44"/>
      <c r="AC83" s="45"/>
      <c r="AD83" s="43"/>
      <c r="AE83" s="44"/>
      <c r="AF83" s="44"/>
      <c r="AG83" s="44"/>
      <c r="AH83" s="44"/>
      <c r="AI83" s="44"/>
      <c r="AJ83" s="45"/>
      <c r="AK83" s="43"/>
      <c r="AL83" s="44"/>
      <c r="AM83" s="44"/>
      <c r="AN83" s="44"/>
      <c r="AO83" s="44"/>
      <c r="AP83" s="44"/>
      <c r="AQ83" s="45"/>
      <c r="AR83" s="43"/>
      <c r="AS83" s="44"/>
      <c r="AT83" s="45"/>
      <c r="AU83" s="786">
        <f t="shared" si="3"/>
        <v>0</v>
      </c>
      <c r="AV83" s="787"/>
      <c r="AW83" s="788">
        <f t="shared" si="4"/>
        <v>0</v>
      </c>
      <c r="AX83" s="789"/>
      <c r="AY83" s="756"/>
      <c r="AZ83" s="757"/>
      <c r="BA83" s="757"/>
      <c r="BB83" s="757"/>
      <c r="BC83" s="757"/>
      <c r="BD83" s="758"/>
    </row>
    <row r="84" spans="2:56" ht="39.950000000000003" hidden="1" customHeight="1">
      <c r="B84" s="42">
        <f t="shared" si="5"/>
        <v>71</v>
      </c>
      <c r="C84" s="776"/>
      <c r="D84" s="777"/>
      <c r="E84" s="778"/>
      <c r="F84" s="779"/>
      <c r="G84" s="780"/>
      <c r="H84" s="781"/>
      <c r="I84" s="781"/>
      <c r="J84" s="781"/>
      <c r="K84" s="782"/>
      <c r="L84" s="783"/>
      <c r="M84" s="784"/>
      <c r="N84" s="784"/>
      <c r="O84" s="785"/>
      <c r="P84" s="43"/>
      <c r="Q84" s="44"/>
      <c r="R84" s="44"/>
      <c r="S84" s="44"/>
      <c r="T84" s="44"/>
      <c r="U84" s="44"/>
      <c r="V84" s="45"/>
      <c r="W84" s="43"/>
      <c r="X84" s="44"/>
      <c r="Y84" s="44"/>
      <c r="Z84" s="44"/>
      <c r="AA84" s="44"/>
      <c r="AB84" s="44"/>
      <c r="AC84" s="45"/>
      <c r="AD84" s="43"/>
      <c r="AE84" s="44"/>
      <c r="AF84" s="44"/>
      <c r="AG84" s="44"/>
      <c r="AH84" s="44"/>
      <c r="AI84" s="44"/>
      <c r="AJ84" s="45"/>
      <c r="AK84" s="43"/>
      <c r="AL84" s="44"/>
      <c r="AM84" s="44"/>
      <c r="AN84" s="44"/>
      <c r="AO84" s="44"/>
      <c r="AP84" s="44"/>
      <c r="AQ84" s="45"/>
      <c r="AR84" s="43"/>
      <c r="AS84" s="44"/>
      <c r="AT84" s="45"/>
      <c r="AU84" s="786">
        <f t="shared" si="3"/>
        <v>0</v>
      </c>
      <c r="AV84" s="787"/>
      <c r="AW84" s="788">
        <f t="shared" si="4"/>
        <v>0</v>
      </c>
      <c r="AX84" s="789"/>
      <c r="AY84" s="756"/>
      <c r="AZ84" s="757"/>
      <c r="BA84" s="757"/>
      <c r="BB84" s="757"/>
      <c r="BC84" s="757"/>
      <c r="BD84" s="758"/>
    </row>
    <row r="85" spans="2:56" ht="39.950000000000003" hidden="1" customHeight="1">
      <c r="B85" s="42">
        <f t="shared" si="5"/>
        <v>72</v>
      </c>
      <c r="C85" s="776"/>
      <c r="D85" s="777"/>
      <c r="E85" s="778"/>
      <c r="F85" s="779"/>
      <c r="G85" s="780"/>
      <c r="H85" s="781"/>
      <c r="I85" s="781"/>
      <c r="J85" s="781"/>
      <c r="K85" s="782"/>
      <c r="L85" s="783"/>
      <c r="M85" s="784"/>
      <c r="N85" s="784"/>
      <c r="O85" s="785"/>
      <c r="P85" s="43"/>
      <c r="Q85" s="44"/>
      <c r="R85" s="44"/>
      <c r="S85" s="44"/>
      <c r="T85" s="44"/>
      <c r="U85" s="44"/>
      <c r="V85" s="45"/>
      <c r="W85" s="43"/>
      <c r="X85" s="44"/>
      <c r="Y85" s="44"/>
      <c r="Z85" s="44"/>
      <c r="AA85" s="44"/>
      <c r="AB85" s="44"/>
      <c r="AC85" s="45"/>
      <c r="AD85" s="43"/>
      <c r="AE85" s="44"/>
      <c r="AF85" s="44"/>
      <c r="AG85" s="44"/>
      <c r="AH85" s="44"/>
      <c r="AI85" s="44"/>
      <c r="AJ85" s="45"/>
      <c r="AK85" s="43"/>
      <c r="AL85" s="44"/>
      <c r="AM85" s="44"/>
      <c r="AN85" s="44"/>
      <c r="AO85" s="44"/>
      <c r="AP85" s="44"/>
      <c r="AQ85" s="45"/>
      <c r="AR85" s="43"/>
      <c r="AS85" s="44"/>
      <c r="AT85" s="45"/>
      <c r="AU85" s="786">
        <f t="shared" si="3"/>
        <v>0</v>
      </c>
      <c r="AV85" s="787"/>
      <c r="AW85" s="788">
        <f t="shared" si="4"/>
        <v>0</v>
      </c>
      <c r="AX85" s="789"/>
      <c r="AY85" s="756"/>
      <c r="AZ85" s="757"/>
      <c r="BA85" s="757"/>
      <c r="BB85" s="757"/>
      <c r="BC85" s="757"/>
      <c r="BD85" s="758"/>
    </row>
    <row r="86" spans="2:56" ht="39.950000000000003" hidden="1" customHeight="1">
      <c r="B86" s="42">
        <f t="shared" si="5"/>
        <v>73</v>
      </c>
      <c r="C86" s="776"/>
      <c r="D86" s="777"/>
      <c r="E86" s="778"/>
      <c r="F86" s="779"/>
      <c r="G86" s="780"/>
      <c r="H86" s="781"/>
      <c r="I86" s="781"/>
      <c r="J86" s="781"/>
      <c r="K86" s="782"/>
      <c r="L86" s="783"/>
      <c r="M86" s="784"/>
      <c r="N86" s="784"/>
      <c r="O86" s="785"/>
      <c r="P86" s="43"/>
      <c r="Q86" s="44"/>
      <c r="R86" s="44"/>
      <c r="S86" s="44"/>
      <c r="T86" s="44"/>
      <c r="U86" s="44"/>
      <c r="V86" s="45"/>
      <c r="W86" s="43"/>
      <c r="X86" s="44"/>
      <c r="Y86" s="44"/>
      <c r="Z86" s="44"/>
      <c r="AA86" s="44"/>
      <c r="AB86" s="44"/>
      <c r="AC86" s="45"/>
      <c r="AD86" s="43"/>
      <c r="AE86" s="44"/>
      <c r="AF86" s="44"/>
      <c r="AG86" s="44"/>
      <c r="AH86" s="44"/>
      <c r="AI86" s="44"/>
      <c r="AJ86" s="45"/>
      <c r="AK86" s="43"/>
      <c r="AL86" s="44"/>
      <c r="AM86" s="44"/>
      <c r="AN86" s="44"/>
      <c r="AO86" s="44"/>
      <c r="AP86" s="44"/>
      <c r="AQ86" s="45"/>
      <c r="AR86" s="43"/>
      <c r="AS86" s="44"/>
      <c r="AT86" s="45"/>
      <c r="AU86" s="786">
        <f t="shared" si="3"/>
        <v>0</v>
      </c>
      <c r="AV86" s="787"/>
      <c r="AW86" s="788">
        <f t="shared" si="4"/>
        <v>0</v>
      </c>
      <c r="AX86" s="789"/>
      <c r="AY86" s="756"/>
      <c r="AZ86" s="757"/>
      <c r="BA86" s="757"/>
      <c r="BB86" s="757"/>
      <c r="BC86" s="757"/>
      <c r="BD86" s="758"/>
    </row>
    <row r="87" spans="2:56" ht="39.950000000000003" hidden="1" customHeight="1">
      <c r="B87" s="42">
        <f t="shared" si="5"/>
        <v>74</v>
      </c>
      <c r="C87" s="776"/>
      <c r="D87" s="777"/>
      <c r="E87" s="778"/>
      <c r="F87" s="779"/>
      <c r="G87" s="780"/>
      <c r="H87" s="781"/>
      <c r="I87" s="781"/>
      <c r="J87" s="781"/>
      <c r="K87" s="782"/>
      <c r="L87" s="783"/>
      <c r="M87" s="784"/>
      <c r="N87" s="784"/>
      <c r="O87" s="785"/>
      <c r="P87" s="43"/>
      <c r="Q87" s="44"/>
      <c r="R87" s="44"/>
      <c r="S87" s="44"/>
      <c r="T87" s="44"/>
      <c r="U87" s="44"/>
      <c r="V87" s="45"/>
      <c r="W87" s="43"/>
      <c r="X87" s="44"/>
      <c r="Y87" s="44"/>
      <c r="Z87" s="44"/>
      <c r="AA87" s="44"/>
      <c r="AB87" s="44"/>
      <c r="AC87" s="45"/>
      <c r="AD87" s="43"/>
      <c r="AE87" s="44"/>
      <c r="AF87" s="44"/>
      <c r="AG87" s="44"/>
      <c r="AH87" s="44"/>
      <c r="AI87" s="44"/>
      <c r="AJ87" s="45"/>
      <c r="AK87" s="43"/>
      <c r="AL87" s="44"/>
      <c r="AM87" s="44"/>
      <c r="AN87" s="44"/>
      <c r="AO87" s="44"/>
      <c r="AP87" s="44"/>
      <c r="AQ87" s="45"/>
      <c r="AR87" s="43"/>
      <c r="AS87" s="44"/>
      <c r="AT87" s="45"/>
      <c r="AU87" s="786">
        <f t="shared" si="3"/>
        <v>0</v>
      </c>
      <c r="AV87" s="787"/>
      <c r="AW87" s="788">
        <f t="shared" si="4"/>
        <v>0</v>
      </c>
      <c r="AX87" s="789"/>
      <c r="AY87" s="756"/>
      <c r="AZ87" s="757"/>
      <c r="BA87" s="757"/>
      <c r="BB87" s="757"/>
      <c r="BC87" s="757"/>
      <c r="BD87" s="758"/>
    </row>
    <row r="88" spans="2:56" ht="39.950000000000003" hidden="1" customHeight="1">
      <c r="B88" s="42">
        <f t="shared" si="5"/>
        <v>75</v>
      </c>
      <c r="C88" s="776"/>
      <c r="D88" s="777"/>
      <c r="E88" s="778"/>
      <c r="F88" s="779"/>
      <c r="G88" s="780"/>
      <c r="H88" s="781"/>
      <c r="I88" s="781"/>
      <c r="J88" s="781"/>
      <c r="K88" s="782"/>
      <c r="L88" s="783"/>
      <c r="M88" s="784"/>
      <c r="N88" s="784"/>
      <c r="O88" s="785"/>
      <c r="P88" s="43"/>
      <c r="Q88" s="44"/>
      <c r="R88" s="44"/>
      <c r="S88" s="44"/>
      <c r="T88" s="44"/>
      <c r="U88" s="44"/>
      <c r="V88" s="45"/>
      <c r="W88" s="43"/>
      <c r="X88" s="44"/>
      <c r="Y88" s="44"/>
      <c r="Z88" s="44"/>
      <c r="AA88" s="44"/>
      <c r="AB88" s="44"/>
      <c r="AC88" s="45"/>
      <c r="AD88" s="43"/>
      <c r="AE88" s="44"/>
      <c r="AF88" s="44"/>
      <c r="AG88" s="44"/>
      <c r="AH88" s="44"/>
      <c r="AI88" s="44"/>
      <c r="AJ88" s="45"/>
      <c r="AK88" s="43"/>
      <c r="AL88" s="44"/>
      <c r="AM88" s="44"/>
      <c r="AN88" s="44"/>
      <c r="AO88" s="44"/>
      <c r="AP88" s="44"/>
      <c r="AQ88" s="45"/>
      <c r="AR88" s="43"/>
      <c r="AS88" s="44"/>
      <c r="AT88" s="45"/>
      <c r="AU88" s="786">
        <f t="shared" si="3"/>
        <v>0</v>
      </c>
      <c r="AV88" s="787"/>
      <c r="AW88" s="788">
        <f t="shared" si="4"/>
        <v>0</v>
      </c>
      <c r="AX88" s="789"/>
      <c r="AY88" s="756"/>
      <c r="AZ88" s="757"/>
      <c r="BA88" s="757"/>
      <c r="BB88" s="757"/>
      <c r="BC88" s="757"/>
      <c r="BD88" s="758"/>
    </row>
    <row r="89" spans="2:56" ht="39.950000000000003" hidden="1" customHeight="1">
      <c r="B89" s="42">
        <f t="shared" si="5"/>
        <v>76</v>
      </c>
      <c r="C89" s="776"/>
      <c r="D89" s="777"/>
      <c r="E89" s="778"/>
      <c r="F89" s="779"/>
      <c r="G89" s="780"/>
      <c r="H89" s="781"/>
      <c r="I89" s="781"/>
      <c r="J89" s="781"/>
      <c r="K89" s="782"/>
      <c r="L89" s="783"/>
      <c r="M89" s="784"/>
      <c r="N89" s="784"/>
      <c r="O89" s="785"/>
      <c r="P89" s="43"/>
      <c r="Q89" s="44"/>
      <c r="R89" s="44"/>
      <c r="S89" s="44"/>
      <c r="T89" s="44"/>
      <c r="U89" s="44"/>
      <c r="V89" s="45"/>
      <c r="W89" s="43"/>
      <c r="X89" s="44"/>
      <c r="Y89" s="44"/>
      <c r="Z89" s="44"/>
      <c r="AA89" s="44"/>
      <c r="AB89" s="44"/>
      <c r="AC89" s="45"/>
      <c r="AD89" s="43"/>
      <c r="AE89" s="44"/>
      <c r="AF89" s="44"/>
      <c r="AG89" s="44"/>
      <c r="AH89" s="44"/>
      <c r="AI89" s="44"/>
      <c r="AJ89" s="45"/>
      <c r="AK89" s="43"/>
      <c r="AL89" s="44"/>
      <c r="AM89" s="44"/>
      <c r="AN89" s="44"/>
      <c r="AO89" s="44"/>
      <c r="AP89" s="44"/>
      <c r="AQ89" s="45"/>
      <c r="AR89" s="43"/>
      <c r="AS89" s="44"/>
      <c r="AT89" s="45"/>
      <c r="AU89" s="786">
        <f t="shared" si="3"/>
        <v>0</v>
      </c>
      <c r="AV89" s="787"/>
      <c r="AW89" s="788">
        <f t="shared" si="4"/>
        <v>0</v>
      </c>
      <c r="AX89" s="789"/>
      <c r="AY89" s="756"/>
      <c r="AZ89" s="757"/>
      <c r="BA89" s="757"/>
      <c r="BB89" s="757"/>
      <c r="BC89" s="757"/>
      <c r="BD89" s="758"/>
    </row>
    <row r="90" spans="2:56" ht="39.950000000000003" hidden="1" customHeight="1">
      <c r="B90" s="42">
        <f t="shared" si="5"/>
        <v>77</v>
      </c>
      <c r="C90" s="776"/>
      <c r="D90" s="777"/>
      <c r="E90" s="778"/>
      <c r="F90" s="779"/>
      <c r="G90" s="780"/>
      <c r="H90" s="781"/>
      <c r="I90" s="781"/>
      <c r="J90" s="781"/>
      <c r="K90" s="782"/>
      <c r="L90" s="783"/>
      <c r="M90" s="784"/>
      <c r="N90" s="784"/>
      <c r="O90" s="785"/>
      <c r="P90" s="43"/>
      <c r="Q90" s="44"/>
      <c r="R90" s="44"/>
      <c r="S90" s="44"/>
      <c r="T90" s="44"/>
      <c r="U90" s="44"/>
      <c r="V90" s="45"/>
      <c r="W90" s="43"/>
      <c r="X90" s="44"/>
      <c r="Y90" s="44"/>
      <c r="Z90" s="44"/>
      <c r="AA90" s="44"/>
      <c r="AB90" s="44"/>
      <c r="AC90" s="45"/>
      <c r="AD90" s="43"/>
      <c r="AE90" s="44"/>
      <c r="AF90" s="44"/>
      <c r="AG90" s="44"/>
      <c r="AH90" s="44"/>
      <c r="AI90" s="44"/>
      <c r="AJ90" s="45"/>
      <c r="AK90" s="43"/>
      <c r="AL90" s="44"/>
      <c r="AM90" s="44"/>
      <c r="AN90" s="44"/>
      <c r="AO90" s="44"/>
      <c r="AP90" s="44"/>
      <c r="AQ90" s="45"/>
      <c r="AR90" s="43"/>
      <c r="AS90" s="44"/>
      <c r="AT90" s="45"/>
      <c r="AU90" s="786">
        <f t="shared" si="3"/>
        <v>0</v>
      </c>
      <c r="AV90" s="787"/>
      <c r="AW90" s="788">
        <f t="shared" si="4"/>
        <v>0</v>
      </c>
      <c r="AX90" s="789"/>
      <c r="AY90" s="756"/>
      <c r="AZ90" s="757"/>
      <c r="BA90" s="757"/>
      <c r="BB90" s="757"/>
      <c r="BC90" s="757"/>
      <c r="BD90" s="758"/>
    </row>
    <row r="91" spans="2:56" ht="39.950000000000003" hidden="1" customHeight="1">
      <c r="B91" s="42">
        <f t="shared" si="5"/>
        <v>78</v>
      </c>
      <c r="C91" s="776"/>
      <c r="D91" s="777"/>
      <c r="E91" s="778"/>
      <c r="F91" s="779"/>
      <c r="G91" s="780"/>
      <c r="H91" s="781"/>
      <c r="I91" s="781"/>
      <c r="J91" s="781"/>
      <c r="K91" s="782"/>
      <c r="L91" s="783"/>
      <c r="M91" s="784"/>
      <c r="N91" s="784"/>
      <c r="O91" s="785"/>
      <c r="P91" s="43"/>
      <c r="Q91" s="44"/>
      <c r="R91" s="44"/>
      <c r="S91" s="44"/>
      <c r="T91" s="44"/>
      <c r="U91" s="44"/>
      <c r="V91" s="45"/>
      <c r="W91" s="43"/>
      <c r="X91" s="44"/>
      <c r="Y91" s="44"/>
      <c r="Z91" s="44"/>
      <c r="AA91" s="44"/>
      <c r="AB91" s="44"/>
      <c r="AC91" s="45"/>
      <c r="AD91" s="43"/>
      <c r="AE91" s="44"/>
      <c r="AF91" s="44"/>
      <c r="AG91" s="44"/>
      <c r="AH91" s="44"/>
      <c r="AI91" s="44"/>
      <c r="AJ91" s="45"/>
      <c r="AK91" s="43"/>
      <c r="AL91" s="44"/>
      <c r="AM91" s="44"/>
      <c r="AN91" s="44"/>
      <c r="AO91" s="44"/>
      <c r="AP91" s="44"/>
      <c r="AQ91" s="45"/>
      <c r="AR91" s="43"/>
      <c r="AS91" s="44"/>
      <c r="AT91" s="45"/>
      <c r="AU91" s="786">
        <f t="shared" si="3"/>
        <v>0</v>
      </c>
      <c r="AV91" s="787"/>
      <c r="AW91" s="788">
        <f t="shared" si="4"/>
        <v>0</v>
      </c>
      <c r="AX91" s="789"/>
      <c r="AY91" s="756"/>
      <c r="AZ91" s="757"/>
      <c r="BA91" s="757"/>
      <c r="BB91" s="757"/>
      <c r="BC91" s="757"/>
      <c r="BD91" s="758"/>
    </row>
    <row r="92" spans="2:56" ht="39.950000000000003" hidden="1" customHeight="1">
      <c r="B92" s="42">
        <f t="shared" si="5"/>
        <v>79</v>
      </c>
      <c r="C92" s="776"/>
      <c r="D92" s="777"/>
      <c r="E92" s="778"/>
      <c r="F92" s="779"/>
      <c r="G92" s="780"/>
      <c r="H92" s="781"/>
      <c r="I92" s="781"/>
      <c r="J92" s="781"/>
      <c r="K92" s="782"/>
      <c r="L92" s="783"/>
      <c r="M92" s="784"/>
      <c r="N92" s="784"/>
      <c r="O92" s="785"/>
      <c r="P92" s="43"/>
      <c r="Q92" s="44"/>
      <c r="R92" s="44"/>
      <c r="S92" s="44"/>
      <c r="T92" s="44"/>
      <c r="U92" s="44"/>
      <c r="V92" s="45"/>
      <c r="W92" s="43"/>
      <c r="X92" s="44"/>
      <c r="Y92" s="44"/>
      <c r="Z92" s="44"/>
      <c r="AA92" s="44"/>
      <c r="AB92" s="44"/>
      <c r="AC92" s="45"/>
      <c r="AD92" s="43"/>
      <c r="AE92" s="44"/>
      <c r="AF92" s="44"/>
      <c r="AG92" s="44"/>
      <c r="AH92" s="44"/>
      <c r="AI92" s="44"/>
      <c r="AJ92" s="45"/>
      <c r="AK92" s="43"/>
      <c r="AL92" s="44"/>
      <c r="AM92" s="44"/>
      <c r="AN92" s="44"/>
      <c r="AO92" s="44"/>
      <c r="AP92" s="44"/>
      <c r="AQ92" s="45"/>
      <c r="AR92" s="43"/>
      <c r="AS92" s="44"/>
      <c r="AT92" s="45"/>
      <c r="AU92" s="786">
        <f t="shared" si="3"/>
        <v>0</v>
      </c>
      <c r="AV92" s="787"/>
      <c r="AW92" s="788">
        <f t="shared" si="4"/>
        <v>0</v>
      </c>
      <c r="AX92" s="789"/>
      <c r="AY92" s="756"/>
      <c r="AZ92" s="757"/>
      <c r="BA92" s="757"/>
      <c r="BB92" s="757"/>
      <c r="BC92" s="757"/>
      <c r="BD92" s="758"/>
    </row>
    <row r="93" spans="2:56" ht="39.950000000000003" hidden="1" customHeight="1">
      <c r="B93" s="42">
        <f t="shared" si="5"/>
        <v>80</v>
      </c>
      <c r="C93" s="776"/>
      <c r="D93" s="777"/>
      <c r="E93" s="778"/>
      <c r="F93" s="779"/>
      <c r="G93" s="780"/>
      <c r="H93" s="781"/>
      <c r="I93" s="781"/>
      <c r="J93" s="781"/>
      <c r="K93" s="782"/>
      <c r="L93" s="783"/>
      <c r="M93" s="784"/>
      <c r="N93" s="784"/>
      <c r="O93" s="785"/>
      <c r="P93" s="43"/>
      <c r="Q93" s="44"/>
      <c r="R93" s="44"/>
      <c r="S93" s="44"/>
      <c r="T93" s="44"/>
      <c r="U93" s="44"/>
      <c r="V93" s="45"/>
      <c r="W93" s="43"/>
      <c r="X93" s="44"/>
      <c r="Y93" s="44"/>
      <c r="Z93" s="44"/>
      <c r="AA93" s="44"/>
      <c r="AB93" s="44"/>
      <c r="AC93" s="45"/>
      <c r="AD93" s="43"/>
      <c r="AE93" s="44"/>
      <c r="AF93" s="44"/>
      <c r="AG93" s="44"/>
      <c r="AH93" s="44"/>
      <c r="AI93" s="44"/>
      <c r="AJ93" s="45"/>
      <c r="AK93" s="43"/>
      <c r="AL93" s="44"/>
      <c r="AM93" s="44"/>
      <c r="AN93" s="44"/>
      <c r="AO93" s="44"/>
      <c r="AP93" s="44"/>
      <c r="AQ93" s="45"/>
      <c r="AR93" s="43"/>
      <c r="AS93" s="44"/>
      <c r="AT93" s="45"/>
      <c r="AU93" s="786">
        <f t="shared" si="3"/>
        <v>0</v>
      </c>
      <c r="AV93" s="787"/>
      <c r="AW93" s="788">
        <f t="shared" si="4"/>
        <v>0</v>
      </c>
      <c r="AX93" s="789"/>
      <c r="AY93" s="756"/>
      <c r="AZ93" s="757"/>
      <c r="BA93" s="757"/>
      <c r="BB93" s="757"/>
      <c r="BC93" s="757"/>
      <c r="BD93" s="758"/>
    </row>
    <row r="94" spans="2:56" ht="39.950000000000003" hidden="1" customHeight="1">
      <c r="B94" s="42">
        <f t="shared" si="5"/>
        <v>81</v>
      </c>
      <c r="C94" s="776"/>
      <c r="D94" s="777"/>
      <c r="E94" s="778"/>
      <c r="F94" s="779"/>
      <c r="G94" s="780"/>
      <c r="H94" s="781"/>
      <c r="I94" s="781"/>
      <c r="J94" s="781"/>
      <c r="K94" s="782"/>
      <c r="L94" s="783"/>
      <c r="M94" s="784"/>
      <c r="N94" s="784"/>
      <c r="O94" s="785"/>
      <c r="P94" s="43"/>
      <c r="Q94" s="44"/>
      <c r="R94" s="44"/>
      <c r="S94" s="44"/>
      <c r="T94" s="44"/>
      <c r="U94" s="44"/>
      <c r="V94" s="45"/>
      <c r="W94" s="43"/>
      <c r="X94" s="44"/>
      <c r="Y94" s="44"/>
      <c r="Z94" s="44"/>
      <c r="AA94" s="44"/>
      <c r="AB94" s="44"/>
      <c r="AC94" s="45"/>
      <c r="AD94" s="43"/>
      <c r="AE94" s="44"/>
      <c r="AF94" s="44"/>
      <c r="AG94" s="44"/>
      <c r="AH94" s="44"/>
      <c r="AI94" s="44"/>
      <c r="AJ94" s="45"/>
      <c r="AK94" s="43"/>
      <c r="AL94" s="44"/>
      <c r="AM94" s="44"/>
      <c r="AN94" s="44"/>
      <c r="AO94" s="44"/>
      <c r="AP94" s="44"/>
      <c r="AQ94" s="45"/>
      <c r="AR94" s="43"/>
      <c r="AS94" s="44"/>
      <c r="AT94" s="45"/>
      <c r="AU94" s="786">
        <f t="shared" si="3"/>
        <v>0</v>
      </c>
      <c r="AV94" s="787"/>
      <c r="AW94" s="788">
        <f t="shared" si="4"/>
        <v>0</v>
      </c>
      <c r="AX94" s="789"/>
      <c r="AY94" s="756"/>
      <c r="AZ94" s="757"/>
      <c r="BA94" s="757"/>
      <c r="BB94" s="757"/>
      <c r="BC94" s="757"/>
      <c r="BD94" s="758"/>
    </row>
    <row r="95" spans="2:56" ht="39.950000000000003" hidden="1" customHeight="1">
      <c r="B95" s="42">
        <f t="shared" si="5"/>
        <v>82</v>
      </c>
      <c r="C95" s="776"/>
      <c r="D95" s="777"/>
      <c r="E95" s="778"/>
      <c r="F95" s="779"/>
      <c r="G95" s="780"/>
      <c r="H95" s="781"/>
      <c r="I95" s="781"/>
      <c r="J95" s="781"/>
      <c r="K95" s="782"/>
      <c r="L95" s="783"/>
      <c r="M95" s="784"/>
      <c r="N95" s="784"/>
      <c r="O95" s="785"/>
      <c r="P95" s="43"/>
      <c r="Q95" s="44"/>
      <c r="R95" s="44"/>
      <c r="S95" s="44"/>
      <c r="T95" s="44"/>
      <c r="U95" s="44"/>
      <c r="V95" s="45"/>
      <c r="W95" s="43"/>
      <c r="X95" s="44"/>
      <c r="Y95" s="44"/>
      <c r="Z95" s="44"/>
      <c r="AA95" s="44"/>
      <c r="AB95" s="44"/>
      <c r="AC95" s="45"/>
      <c r="AD95" s="43"/>
      <c r="AE95" s="44"/>
      <c r="AF95" s="44"/>
      <c r="AG95" s="44"/>
      <c r="AH95" s="44"/>
      <c r="AI95" s="44"/>
      <c r="AJ95" s="45"/>
      <c r="AK95" s="43"/>
      <c r="AL95" s="44"/>
      <c r="AM95" s="44"/>
      <c r="AN95" s="44"/>
      <c r="AO95" s="44"/>
      <c r="AP95" s="44"/>
      <c r="AQ95" s="45"/>
      <c r="AR95" s="43"/>
      <c r="AS95" s="44"/>
      <c r="AT95" s="45"/>
      <c r="AU95" s="786">
        <f t="shared" si="3"/>
        <v>0</v>
      </c>
      <c r="AV95" s="787"/>
      <c r="AW95" s="788">
        <f t="shared" si="4"/>
        <v>0</v>
      </c>
      <c r="AX95" s="789"/>
      <c r="AY95" s="756"/>
      <c r="AZ95" s="757"/>
      <c r="BA95" s="757"/>
      <c r="BB95" s="757"/>
      <c r="BC95" s="757"/>
      <c r="BD95" s="758"/>
    </row>
    <row r="96" spans="2:56" ht="39.950000000000003" hidden="1" customHeight="1">
      <c r="B96" s="42">
        <f t="shared" si="5"/>
        <v>83</v>
      </c>
      <c r="C96" s="776"/>
      <c r="D96" s="777"/>
      <c r="E96" s="778"/>
      <c r="F96" s="779"/>
      <c r="G96" s="780"/>
      <c r="H96" s="781"/>
      <c r="I96" s="781"/>
      <c r="J96" s="781"/>
      <c r="K96" s="782"/>
      <c r="L96" s="783"/>
      <c r="M96" s="784"/>
      <c r="N96" s="784"/>
      <c r="O96" s="785"/>
      <c r="P96" s="43"/>
      <c r="Q96" s="44"/>
      <c r="R96" s="44"/>
      <c r="S96" s="44"/>
      <c r="T96" s="44"/>
      <c r="U96" s="44"/>
      <c r="V96" s="45"/>
      <c r="W96" s="43"/>
      <c r="X96" s="44"/>
      <c r="Y96" s="44"/>
      <c r="Z96" s="44"/>
      <c r="AA96" s="44"/>
      <c r="AB96" s="44"/>
      <c r="AC96" s="45"/>
      <c r="AD96" s="43"/>
      <c r="AE96" s="44"/>
      <c r="AF96" s="44"/>
      <c r="AG96" s="44"/>
      <c r="AH96" s="44"/>
      <c r="AI96" s="44"/>
      <c r="AJ96" s="45"/>
      <c r="AK96" s="43"/>
      <c r="AL96" s="44"/>
      <c r="AM96" s="44"/>
      <c r="AN96" s="44"/>
      <c r="AO96" s="44"/>
      <c r="AP96" s="44"/>
      <c r="AQ96" s="45"/>
      <c r="AR96" s="43"/>
      <c r="AS96" s="44"/>
      <c r="AT96" s="45"/>
      <c r="AU96" s="786">
        <f t="shared" ref="AU96:AU112" si="6">IF($AZ$3="４週",SUM(P96:AQ96),IF($AZ$3="暦月",SUM(P96:AT96),""))</f>
        <v>0</v>
      </c>
      <c r="AV96" s="787"/>
      <c r="AW96" s="788">
        <f t="shared" si="4"/>
        <v>0</v>
      </c>
      <c r="AX96" s="789"/>
      <c r="AY96" s="756"/>
      <c r="AZ96" s="757"/>
      <c r="BA96" s="757"/>
      <c r="BB96" s="757"/>
      <c r="BC96" s="757"/>
      <c r="BD96" s="758"/>
    </row>
    <row r="97" spans="2:56" ht="39.950000000000003" hidden="1" customHeight="1">
      <c r="B97" s="42">
        <f t="shared" si="5"/>
        <v>84</v>
      </c>
      <c r="C97" s="776"/>
      <c r="D97" s="777"/>
      <c r="E97" s="778"/>
      <c r="F97" s="779"/>
      <c r="G97" s="780"/>
      <c r="H97" s="781"/>
      <c r="I97" s="781"/>
      <c r="J97" s="781"/>
      <c r="K97" s="782"/>
      <c r="L97" s="783"/>
      <c r="M97" s="784"/>
      <c r="N97" s="784"/>
      <c r="O97" s="785"/>
      <c r="P97" s="46"/>
      <c r="Q97" s="47"/>
      <c r="R97" s="47"/>
      <c r="S97" s="47"/>
      <c r="T97" s="47"/>
      <c r="U97" s="47"/>
      <c r="V97" s="48"/>
      <c r="W97" s="46"/>
      <c r="X97" s="47"/>
      <c r="Y97" s="47"/>
      <c r="Z97" s="47"/>
      <c r="AA97" s="47"/>
      <c r="AB97" s="47"/>
      <c r="AC97" s="48"/>
      <c r="AD97" s="46"/>
      <c r="AE97" s="47"/>
      <c r="AF97" s="47"/>
      <c r="AG97" s="47"/>
      <c r="AH97" s="47"/>
      <c r="AI97" s="47"/>
      <c r="AJ97" s="48"/>
      <c r="AK97" s="46"/>
      <c r="AL97" s="47"/>
      <c r="AM97" s="47"/>
      <c r="AN97" s="47"/>
      <c r="AO97" s="47"/>
      <c r="AP97" s="47"/>
      <c r="AQ97" s="48"/>
      <c r="AR97" s="46"/>
      <c r="AS97" s="47"/>
      <c r="AT97" s="48"/>
      <c r="AU97" s="786">
        <f t="shared" si="6"/>
        <v>0</v>
      </c>
      <c r="AV97" s="787"/>
      <c r="AW97" s="788">
        <f t="shared" si="4"/>
        <v>0</v>
      </c>
      <c r="AX97" s="789"/>
      <c r="AY97" s="756"/>
      <c r="AZ97" s="757"/>
      <c r="BA97" s="757"/>
      <c r="BB97" s="757"/>
      <c r="BC97" s="757"/>
      <c r="BD97" s="758"/>
    </row>
    <row r="98" spans="2:56" ht="39.950000000000003" hidden="1" customHeight="1">
      <c r="B98" s="42">
        <f t="shared" si="5"/>
        <v>85</v>
      </c>
      <c r="C98" s="776"/>
      <c r="D98" s="777"/>
      <c r="E98" s="778"/>
      <c r="F98" s="779"/>
      <c r="G98" s="780"/>
      <c r="H98" s="781"/>
      <c r="I98" s="781"/>
      <c r="J98" s="781"/>
      <c r="K98" s="782"/>
      <c r="L98" s="783"/>
      <c r="M98" s="784"/>
      <c r="N98" s="784"/>
      <c r="O98" s="785"/>
      <c r="P98" s="43"/>
      <c r="Q98" s="44"/>
      <c r="R98" s="44"/>
      <c r="S98" s="44"/>
      <c r="T98" s="44"/>
      <c r="U98" s="44"/>
      <c r="V98" s="45"/>
      <c r="W98" s="43"/>
      <c r="X98" s="44"/>
      <c r="Y98" s="44"/>
      <c r="Z98" s="44"/>
      <c r="AA98" s="44"/>
      <c r="AB98" s="44"/>
      <c r="AC98" s="45"/>
      <c r="AD98" s="43"/>
      <c r="AE98" s="44"/>
      <c r="AF98" s="44"/>
      <c r="AG98" s="44"/>
      <c r="AH98" s="44"/>
      <c r="AI98" s="44"/>
      <c r="AJ98" s="45"/>
      <c r="AK98" s="43"/>
      <c r="AL98" s="44"/>
      <c r="AM98" s="44"/>
      <c r="AN98" s="44"/>
      <c r="AO98" s="44"/>
      <c r="AP98" s="44"/>
      <c r="AQ98" s="45"/>
      <c r="AR98" s="43"/>
      <c r="AS98" s="44"/>
      <c r="AT98" s="45"/>
      <c r="AU98" s="786">
        <f t="shared" si="6"/>
        <v>0</v>
      </c>
      <c r="AV98" s="787"/>
      <c r="AW98" s="788">
        <f t="shared" si="4"/>
        <v>0</v>
      </c>
      <c r="AX98" s="789"/>
      <c r="AY98" s="756"/>
      <c r="AZ98" s="757"/>
      <c r="BA98" s="757"/>
      <c r="BB98" s="757"/>
      <c r="BC98" s="757"/>
      <c r="BD98" s="758"/>
    </row>
    <row r="99" spans="2:56" ht="39.950000000000003" hidden="1" customHeight="1">
      <c r="B99" s="42">
        <f t="shared" si="5"/>
        <v>86</v>
      </c>
      <c r="C99" s="776"/>
      <c r="D99" s="777"/>
      <c r="E99" s="778"/>
      <c r="F99" s="779"/>
      <c r="G99" s="780"/>
      <c r="H99" s="781"/>
      <c r="I99" s="781"/>
      <c r="J99" s="781"/>
      <c r="K99" s="782"/>
      <c r="L99" s="783"/>
      <c r="M99" s="784"/>
      <c r="N99" s="784"/>
      <c r="O99" s="785"/>
      <c r="P99" s="43"/>
      <c r="Q99" s="44"/>
      <c r="R99" s="44"/>
      <c r="S99" s="44"/>
      <c r="T99" s="44"/>
      <c r="U99" s="44"/>
      <c r="V99" s="45"/>
      <c r="W99" s="43"/>
      <c r="X99" s="44"/>
      <c r="Y99" s="44"/>
      <c r="Z99" s="44"/>
      <c r="AA99" s="44"/>
      <c r="AB99" s="44"/>
      <c r="AC99" s="45"/>
      <c r="AD99" s="43"/>
      <c r="AE99" s="44"/>
      <c r="AF99" s="44"/>
      <c r="AG99" s="44"/>
      <c r="AH99" s="44"/>
      <c r="AI99" s="44"/>
      <c r="AJ99" s="45"/>
      <c r="AK99" s="43"/>
      <c r="AL99" s="44"/>
      <c r="AM99" s="44"/>
      <c r="AN99" s="44"/>
      <c r="AO99" s="44"/>
      <c r="AP99" s="44"/>
      <c r="AQ99" s="45"/>
      <c r="AR99" s="43"/>
      <c r="AS99" s="44"/>
      <c r="AT99" s="45"/>
      <c r="AU99" s="786">
        <f t="shared" si="6"/>
        <v>0</v>
      </c>
      <c r="AV99" s="787"/>
      <c r="AW99" s="788">
        <f t="shared" si="4"/>
        <v>0</v>
      </c>
      <c r="AX99" s="789"/>
      <c r="AY99" s="756"/>
      <c r="AZ99" s="757"/>
      <c r="BA99" s="757"/>
      <c r="BB99" s="757"/>
      <c r="BC99" s="757"/>
      <c r="BD99" s="758"/>
    </row>
    <row r="100" spans="2:56" ht="39.950000000000003" hidden="1" customHeight="1">
      <c r="B100" s="42">
        <f t="shared" si="5"/>
        <v>87</v>
      </c>
      <c r="C100" s="776"/>
      <c r="D100" s="777"/>
      <c r="E100" s="778"/>
      <c r="F100" s="779"/>
      <c r="G100" s="780"/>
      <c r="H100" s="781"/>
      <c r="I100" s="781"/>
      <c r="J100" s="781"/>
      <c r="K100" s="782"/>
      <c r="L100" s="783"/>
      <c r="M100" s="784"/>
      <c r="N100" s="784"/>
      <c r="O100" s="785"/>
      <c r="P100" s="43"/>
      <c r="Q100" s="44"/>
      <c r="R100" s="44"/>
      <c r="S100" s="44"/>
      <c r="T100" s="44"/>
      <c r="U100" s="44"/>
      <c r="V100" s="45"/>
      <c r="W100" s="43"/>
      <c r="X100" s="44"/>
      <c r="Y100" s="44"/>
      <c r="Z100" s="44"/>
      <c r="AA100" s="44"/>
      <c r="AB100" s="44"/>
      <c r="AC100" s="45"/>
      <c r="AD100" s="43"/>
      <c r="AE100" s="44"/>
      <c r="AF100" s="44"/>
      <c r="AG100" s="44"/>
      <c r="AH100" s="44"/>
      <c r="AI100" s="44"/>
      <c r="AJ100" s="45"/>
      <c r="AK100" s="43"/>
      <c r="AL100" s="44"/>
      <c r="AM100" s="44"/>
      <c r="AN100" s="44"/>
      <c r="AO100" s="44"/>
      <c r="AP100" s="44"/>
      <c r="AQ100" s="45"/>
      <c r="AR100" s="43"/>
      <c r="AS100" s="44"/>
      <c r="AT100" s="45"/>
      <c r="AU100" s="786">
        <f t="shared" si="6"/>
        <v>0</v>
      </c>
      <c r="AV100" s="787"/>
      <c r="AW100" s="788">
        <f t="shared" si="4"/>
        <v>0</v>
      </c>
      <c r="AX100" s="789"/>
      <c r="AY100" s="756"/>
      <c r="AZ100" s="757"/>
      <c r="BA100" s="757"/>
      <c r="BB100" s="757"/>
      <c r="BC100" s="757"/>
      <c r="BD100" s="758"/>
    </row>
    <row r="101" spans="2:56" ht="39.950000000000003" hidden="1" customHeight="1">
      <c r="B101" s="42">
        <f t="shared" si="5"/>
        <v>88</v>
      </c>
      <c r="C101" s="776"/>
      <c r="D101" s="777"/>
      <c r="E101" s="778"/>
      <c r="F101" s="779"/>
      <c r="G101" s="780"/>
      <c r="H101" s="781"/>
      <c r="I101" s="781"/>
      <c r="J101" s="781"/>
      <c r="K101" s="782"/>
      <c r="L101" s="783"/>
      <c r="M101" s="784"/>
      <c r="N101" s="784"/>
      <c r="O101" s="785"/>
      <c r="P101" s="43"/>
      <c r="Q101" s="44"/>
      <c r="R101" s="44"/>
      <c r="S101" s="44"/>
      <c r="T101" s="44"/>
      <c r="U101" s="44"/>
      <c r="V101" s="45"/>
      <c r="W101" s="43"/>
      <c r="X101" s="44"/>
      <c r="Y101" s="44"/>
      <c r="Z101" s="44"/>
      <c r="AA101" s="44"/>
      <c r="AB101" s="44"/>
      <c r="AC101" s="45"/>
      <c r="AD101" s="43"/>
      <c r="AE101" s="44"/>
      <c r="AF101" s="44"/>
      <c r="AG101" s="44"/>
      <c r="AH101" s="44"/>
      <c r="AI101" s="44"/>
      <c r="AJ101" s="45"/>
      <c r="AK101" s="43"/>
      <c r="AL101" s="44"/>
      <c r="AM101" s="44"/>
      <c r="AN101" s="44"/>
      <c r="AO101" s="44"/>
      <c r="AP101" s="44"/>
      <c r="AQ101" s="45"/>
      <c r="AR101" s="43"/>
      <c r="AS101" s="44"/>
      <c r="AT101" s="45"/>
      <c r="AU101" s="786">
        <f t="shared" si="6"/>
        <v>0</v>
      </c>
      <c r="AV101" s="787"/>
      <c r="AW101" s="788">
        <f t="shared" si="4"/>
        <v>0</v>
      </c>
      <c r="AX101" s="789"/>
      <c r="AY101" s="756"/>
      <c r="AZ101" s="757"/>
      <c r="BA101" s="757"/>
      <c r="BB101" s="757"/>
      <c r="BC101" s="757"/>
      <c r="BD101" s="758"/>
    </row>
    <row r="102" spans="2:56" ht="39.950000000000003" hidden="1" customHeight="1">
      <c r="B102" s="42">
        <f t="shared" si="5"/>
        <v>89</v>
      </c>
      <c r="C102" s="776"/>
      <c r="D102" s="777"/>
      <c r="E102" s="778"/>
      <c r="F102" s="779"/>
      <c r="G102" s="780"/>
      <c r="H102" s="781"/>
      <c r="I102" s="781"/>
      <c r="J102" s="781"/>
      <c r="K102" s="782"/>
      <c r="L102" s="783"/>
      <c r="M102" s="784"/>
      <c r="N102" s="784"/>
      <c r="O102" s="785"/>
      <c r="P102" s="43"/>
      <c r="Q102" s="44"/>
      <c r="R102" s="44"/>
      <c r="S102" s="44"/>
      <c r="T102" s="44"/>
      <c r="U102" s="44"/>
      <c r="V102" s="45"/>
      <c r="W102" s="43"/>
      <c r="X102" s="44"/>
      <c r="Y102" s="44"/>
      <c r="Z102" s="44"/>
      <c r="AA102" s="44"/>
      <c r="AB102" s="44"/>
      <c r="AC102" s="45"/>
      <c r="AD102" s="43"/>
      <c r="AE102" s="44"/>
      <c r="AF102" s="44"/>
      <c r="AG102" s="44"/>
      <c r="AH102" s="44"/>
      <c r="AI102" s="44"/>
      <c r="AJ102" s="45"/>
      <c r="AK102" s="43"/>
      <c r="AL102" s="44"/>
      <c r="AM102" s="44"/>
      <c r="AN102" s="44"/>
      <c r="AO102" s="44"/>
      <c r="AP102" s="44"/>
      <c r="AQ102" s="45"/>
      <c r="AR102" s="43"/>
      <c r="AS102" s="44"/>
      <c r="AT102" s="45"/>
      <c r="AU102" s="786">
        <f t="shared" si="6"/>
        <v>0</v>
      </c>
      <c r="AV102" s="787"/>
      <c r="AW102" s="788">
        <f t="shared" si="4"/>
        <v>0</v>
      </c>
      <c r="AX102" s="789"/>
      <c r="AY102" s="756"/>
      <c r="AZ102" s="757"/>
      <c r="BA102" s="757"/>
      <c r="BB102" s="757"/>
      <c r="BC102" s="757"/>
      <c r="BD102" s="758"/>
    </row>
    <row r="103" spans="2:56" ht="39.950000000000003" hidden="1" customHeight="1">
      <c r="B103" s="42">
        <f t="shared" si="5"/>
        <v>90</v>
      </c>
      <c r="C103" s="776"/>
      <c r="D103" s="777"/>
      <c r="E103" s="778"/>
      <c r="F103" s="779"/>
      <c r="G103" s="780"/>
      <c r="H103" s="781"/>
      <c r="I103" s="781"/>
      <c r="J103" s="781"/>
      <c r="K103" s="782"/>
      <c r="L103" s="783"/>
      <c r="M103" s="784"/>
      <c r="N103" s="784"/>
      <c r="O103" s="785"/>
      <c r="P103" s="43"/>
      <c r="Q103" s="44"/>
      <c r="R103" s="44"/>
      <c r="S103" s="44"/>
      <c r="T103" s="44"/>
      <c r="U103" s="44"/>
      <c r="V103" s="45"/>
      <c r="W103" s="43"/>
      <c r="X103" s="44"/>
      <c r="Y103" s="44"/>
      <c r="Z103" s="44"/>
      <c r="AA103" s="44"/>
      <c r="AB103" s="44"/>
      <c r="AC103" s="45"/>
      <c r="AD103" s="43"/>
      <c r="AE103" s="44"/>
      <c r="AF103" s="44"/>
      <c r="AG103" s="44"/>
      <c r="AH103" s="44"/>
      <c r="AI103" s="44"/>
      <c r="AJ103" s="45"/>
      <c r="AK103" s="43"/>
      <c r="AL103" s="44"/>
      <c r="AM103" s="44"/>
      <c r="AN103" s="44"/>
      <c r="AO103" s="44"/>
      <c r="AP103" s="44"/>
      <c r="AQ103" s="45"/>
      <c r="AR103" s="43"/>
      <c r="AS103" s="44"/>
      <c r="AT103" s="45"/>
      <c r="AU103" s="786">
        <f t="shared" si="6"/>
        <v>0</v>
      </c>
      <c r="AV103" s="787"/>
      <c r="AW103" s="788">
        <f t="shared" si="4"/>
        <v>0</v>
      </c>
      <c r="AX103" s="789"/>
      <c r="AY103" s="756"/>
      <c r="AZ103" s="757"/>
      <c r="BA103" s="757"/>
      <c r="BB103" s="757"/>
      <c r="BC103" s="757"/>
      <c r="BD103" s="758"/>
    </row>
    <row r="104" spans="2:56" ht="39.950000000000003" hidden="1" customHeight="1">
      <c r="B104" s="42">
        <f t="shared" si="5"/>
        <v>91</v>
      </c>
      <c r="C104" s="776"/>
      <c r="D104" s="777"/>
      <c r="E104" s="778"/>
      <c r="F104" s="779"/>
      <c r="G104" s="780"/>
      <c r="H104" s="781"/>
      <c r="I104" s="781"/>
      <c r="J104" s="781"/>
      <c r="K104" s="782"/>
      <c r="L104" s="783"/>
      <c r="M104" s="784"/>
      <c r="N104" s="784"/>
      <c r="O104" s="785"/>
      <c r="P104" s="43"/>
      <c r="Q104" s="44"/>
      <c r="R104" s="44"/>
      <c r="S104" s="44"/>
      <c r="T104" s="44"/>
      <c r="U104" s="44"/>
      <c r="V104" s="45"/>
      <c r="W104" s="43"/>
      <c r="X104" s="44"/>
      <c r="Y104" s="44"/>
      <c r="Z104" s="44"/>
      <c r="AA104" s="44"/>
      <c r="AB104" s="44"/>
      <c r="AC104" s="45"/>
      <c r="AD104" s="43"/>
      <c r="AE104" s="44"/>
      <c r="AF104" s="44"/>
      <c r="AG104" s="44"/>
      <c r="AH104" s="44"/>
      <c r="AI104" s="44"/>
      <c r="AJ104" s="45"/>
      <c r="AK104" s="43"/>
      <c r="AL104" s="44"/>
      <c r="AM104" s="44"/>
      <c r="AN104" s="44"/>
      <c r="AO104" s="44"/>
      <c r="AP104" s="44"/>
      <c r="AQ104" s="45"/>
      <c r="AR104" s="43"/>
      <c r="AS104" s="44"/>
      <c r="AT104" s="45"/>
      <c r="AU104" s="786">
        <f t="shared" si="6"/>
        <v>0</v>
      </c>
      <c r="AV104" s="787"/>
      <c r="AW104" s="788">
        <f t="shared" si="4"/>
        <v>0</v>
      </c>
      <c r="AX104" s="789"/>
      <c r="AY104" s="756"/>
      <c r="AZ104" s="757"/>
      <c r="BA104" s="757"/>
      <c r="BB104" s="757"/>
      <c r="BC104" s="757"/>
      <c r="BD104" s="758"/>
    </row>
    <row r="105" spans="2:56" ht="39.950000000000003" hidden="1" customHeight="1">
      <c r="B105" s="42">
        <f t="shared" si="5"/>
        <v>92</v>
      </c>
      <c r="C105" s="776"/>
      <c r="D105" s="777"/>
      <c r="E105" s="778"/>
      <c r="F105" s="779"/>
      <c r="G105" s="780"/>
      <c r="H105" s="781"/>
      <c r="I105" s="781"/>
      <c r="J105" s="781"/>
      <c r="K105" s="782"/>
      <c r="L105" s="783"/>
      <c r="M105" s="784"/>
      <c r="N105" s="784"/>
      <c r="O105" s="785"/>
      <c r="P105" s="43"/>
      <c r="Q105" s="44"/>
      <c r="R105" s="44"/>
      <c r="S105" s="44"/>
      <c r="T105" s="44"/>
      <c r="U105" s="44"/>
      <c r="V105" s="45"/>
      <c r="W105" s="43"/>
      <c r="X105" s="44"/>
      <c r="Y105" s="44"/>
      <c r="Z105" s="44"/>
      <c r="AA105" s="44"/>
      <c r="AB105" s="44"/>
      <c r="AC105" s="45"/>
      <c r="AD105" s="43"/>
      <c r="AE105" s="44"/>
      <c r="AF105" s="44"/>
      <c r="AG105" s="44"/>
      <c r="AH105" s="44"/>
      <c r="AI105" s="44"/>
      <c r="AJ105" s="45"/>
      <c r="AK105" s="43"/>
      <c r="AL105" s="44"/>
      <c r="AM105" s="44"/>
      <c r="AN105" s="44"/>
      <c r="AO105" s="44"/>
      <c r="AP105" s="44"/>
      <c r="AQ105" s="45"/>
      <c r="AR105" s="43"/>
      <c r="AS105" s="44"/>
      <c r="AT105" s="45"/>
      <c r="AU105" s="786">
        <f t="shared" si="6"/>
        <v>0</v>
      </c>
      <c r="AV105" s="787"/>
      <c r="AW105" s="788">
        <f t="shared" si="4"/>
        <v>0</v>
      </c>
      <c r="AX105" s="789"/>
      <c r="AY105" s="756"/>
      <c r="AZ105" s="757"/>
      <c r="BA105" s="757"/>
      <c r="BB105" s="757"/>
      <c r="BC105" s="757"/>
      <c r="BD105" s="758"/>
    </row>
    <row r="106" spans="2:56" ht="39.950000000000003" hidden="1" customHeight="1">
      <c r="B106" s="42">
        <f t="shared" si="5"/>
        <v>93</v>
      </c>
      <c r="C106" s="776"/>
      <c r="D106" s="777"/>
      <c r="E106" s="778"/>
      <c r="F106" s="779"/>
      <c r="G106" s="780"/>
      <c r="H106" s="781"/>
      <c r="I106" s="781"/>
      <c r="J106" s="781"/>
      <c r="K106" s="782"/>
      <c r="L106" s="783"/>
      <c r="M106" s="784"/>
      <c r="N106" s="784"/>
      <c r="O106" s="785"/>
      <c r="P106" s="43"/>
      <c r="Q106" s="44"/>
      <c r="R106" s="44"/>
      <c r="S106" s="44"/>
      <c r="T106" s="44"/>
      <c r="U106" s="44"/>
      <c r="V106" s="45"/>
      <c r="W106" s="43"/>
      <c r="X106" s="44"/>
      <c r="Y106" s="44"/>
      <c r="Z106" s="44"/>
      <c r="AA106" s="44"/>
      <c r="AB106" s="44"/>
      <c r="AC106" s="45"/>
      <c r="AD106" s="43"/>
      <c r="AE106" s="44"/>
      <c r="AF106" s="44"/>
      <c r="AG106" s="44"/>
      <c r="AH106" s="44"/>
      <c r="AI106" s="44"/>
      <c r="AJ106" s="45"/>
      <c r="AK106" s="43"/>
      <c r="AL106" s="44"/>
      <c r="AM106" s="44"/>
      <c r="AN106" s="44"/>
      <c r="AO106" s="44"/>
      <c r="AP106" s="44"/>
      <c r="AQ106" s="45"/>
      <c r="AR106" s="43"/>
      <c r="AS106" s="44"/>
      <c r="AT106" s="45"/>
      <c r="AU106" s="786">
        <f t="shared" si="6"/>
        <v>0</v>
      </c>
      <c r="AV106" s="787"/>
      <c r="AW106" s="788">
        <f t="shared" si="4"/>
        <v>0</v>
      </c>
      <c r="AX106" s="789"/>
      <c r="AY106" s="756"/>
      <c r="AZ106" s="757"/>
      <c r="BA106" s="757"/>
      <c r="BB106" s="757"/>
      <c r="BC106" s="757"/>
      <c r="BD106" s="758"/>
    </row>
    <row r="107" spans="2:56" ht="39.950000000000003" hidden="1" customHeight="1">
      <c r="B107" s="42">
        <f t="shared" si="5"/>
        <v>94</v>
      </c>
      <c r="C107" s="776"/>
      <c r="D107" s="777"/>
      <c r="E107" s="778"/>
      <c r="F107" s="779"/>
      <c r="G107" s="780"/>
      <c r="H107" s="781"/>
      <c r="I107" s="781"/>
      <c r="J107" s="781"/>
      <c r="K107" s="782"/>
      <c r="L107" s="783"/>
      <c r="M107" s="784"/>
      <c r="N107" s="784"/>
      <c r="O107" s="785"/>
      <c r="P107" s="43"/>
      <c r="Q107" s="44"/>
      <c r="R107" s="44"/>
      <c r="S107" s="44"/>
      <c r="T107" s="44"/>
      <c r="U107" s="44"/>
      <c r="V107" s="45"/>
      <c r="W107" s="43"/>
      <c r="X107" s="44"/>
      <c r="Y107" s="44"/>
      <c r="Z107" s="44"/>
      <c r="AA107" s="44"/>
      <c r="AB107" s="44"/>
      <c r="AC107" s="45"/>
      <c r="AD107" s="43"/>
      <c r="AE107" s="44"/>
      <c r="AF107" s="44"/>
      <c r="AG107" s="44"/>
      <c r="AH107" s="44"/>
      <c r="AI107" s="44"/>
      <c r="AJ107" s="45"/>
      <c r="AK107" s="43"/>
      <c r="AL107" s="44"/>
      <c r="AM107" s="44"/>
      <c r="AN107" s="44"/>
      <c r="AO107" s="44"/>
      <c r="AP107" s="44"/>
      <c r="AQ107" s="45"/>
      <c r="AR107" s="43"/>
      <c r="AS107" s="44"/>
      <c r="AT107" s="45"/>
      <c r="AU107" s="786">
        <f t="shared" si="6"/>
        <v>0</v>
      </c>
      <c r="AV107" s="787"/>
      <c r="AW107" s="788">
        <f t="shared" si="4"/>
        <v>0</v>
      </c>
      <c r="AX107" s="789"/>
      <c r="AY107" s="756"/>
      <c r="AZ107" s="757"/>
      <c r="BA107" s="757"/>
      <c r="BB107" s="757"/>
      <c r="BC107" s="757"/>
      <c r="BD107" s="758"/>
    </row>
    <row r="108" spans="2:56" ht="39.950000000000003" hidden="1" customHeight="1">
      <c r="B108" s="42">
        <f t="shared" si="5"/>
        <v>95</v>
      </c>
      <c r="C108" s="776"/>
      <c r="D108" s="777"/>
      <c r="E108" s="778"/>
      <c r="F108" s="779"/>
      <c r="G108" s="780"/>
      <c r="H108" s="781"/>
      <c r="I108" s="781"/>
      <c r="J108" s="781"/>
      <c r="K108" s="782"/>
      <c r="L108" s="783"/>
      <c r="M108" s="784"/>
      <c r="N108" s="784"/>
      <c r="O108" s="785"/>
      <c r="P108" s="43"/>
      <c r="Q108" s="44"/>
      <c r="R108" s="44"/>
      <c r="S108" s="44"/>
      <c r="T108" s="44"/>
      <c r="U108" s="44"/>
      <c r="V108" s="45"/>
      <c r="W108" s="43"/>
      <c r="X108" s="44"/>
      <c r="Y108" s="44"/>
      <c r="Z108" s="44"/>
      <c r="AA108" s="44"/>
      <c r="AB108" s="44"/>
      <c r="AC108" s="45"/>
      <c r="AD108" s="43"/>
      <c r="AE108" s="44"/>
      <c r="AF108" s="44"/>
      <c r="AG108" s="44"/>
      <c r="AH108" s="44"/>
      <c r="AI108" s="44"/>
      <c r="AJ108" s="45"/>
      <c r="AK108" s="43"/>
      <c r="AL108" s="44"/>
      <c r="AM108" s="44"/>
      <c r="AN108" s="44"/>
      <c r="AO108" s="44"/>
      <c r="AP108" s="44"/>
      <c r="AQ108" s="45"/>
      <c r="AR108" s="43"/>
      <c r="AS108" s="44"/>
      <c r="AT108" s="45"/>
      <c r="AU108" s="786">
        <f t="shared" si="6"/>
        <v>0</v>
      </c>
      <c r="AV108" s="787"/>
      <c r="AW108" s="788">
        <f t="shared" si="4"/>
        <v>0</v>
      </c>
      <c r="AX108" s="789"/>
      <c r="AY108" s="756"/>
      <c r="AZ108" s="757"/>
      <c r="BA108" s="757"/>
      <c r="BB108" s="757"/>
      <c r="BC108" s="757"/>
      <c r="BD108" s="758"/>
    </row>
    <row r="109" spans="2:56" ht="39.950000000000003" hidden="1" customHeight="1">
      <c r="B109" s="42">
        <f t="shared" si="5"/>
        <v>96</v>
      </c>
      <c r="C109" s="776"/>
      <c r="D109" s="777"/>
      <c r="E109" s="778"/>
      <c r="F109" s="779"/>
      <c r="G109" s="780"/>
      <c r="H109" s="781"/>
      <c r="I109" s="781"/>
      <c r="J109" s="781"/>
      <c r="K109" s="782"/>
      <c r="L109" s="783"/>
      <c r="M109" s="784"/>
      <c r="N109" s="784"/>
      <c r="O109" s="785"/>
      <c r="P109" s="43"/>
      <c r="Q109" s="44"/>
      <c r="R109" s="44"/>
      <c r="S109" s="44"/>
      <c r="T109" s="44"/>
      <c r="U109" s="44"/>
      <c r="V109" s="45"/>
      <c r="W109" s="43"/>
      <c r="X109" s="44"/>
      <c r="Y109" s="44"/>
      <c r="Z109" s="44"/>
      <c r="AA109" s="44"/>
      <c r="AB109" s="44"/>
      <c r="AC109" s="45"/>
      <c r="AD109" s="43"/>
      <c r="AE109" s="44"/>
      <c r="AF109" s="44"/>
      <c r="AG109" s="44"/>
      <c r="AH109" s="44"/>
      <c r="AI109" s="44"/>
      <c r="AJ109" s="45"/>
      <c r="AK109" s="43"/>
      <c r="AL109" s="44"/>
      <c r="AM109" s="44"/>
      <c r="AN109" s="44"/>
      <c r="AO109" s="44"/>
      <c r="AP109" s="44"/>
      <c r="AQ109" s="45"/>
      <c r="AR109" s="43"/>
      <c r="AS109" s="44"/>
      <c r="AT109" s="45"/>
      <c r="AU109" s="786">
        <f t="shared" si="6"/>
        <v>0</v>
      </c>
      <c r="AV109" s="787"/>
      <c r="AW109" s="788">
        <f t="shared" si="4"/>
        <v>0</v>
      </c>
      <c r="AX109" s="789"/>
      <c r="AY109" s="756"/>
      <c r="AZ109" s="757"/>
      <c r="BA109" s="757"/>
      <c r="BB109" s="757"/>
      <c r="BC109" s="757"/>
      <c r="BD109" s="758"/>
    </row>
    <row r="110" spans="2:56" ht="39.950000000000003" hidden="1" customHeight="1">
      <c r="B110" s="42">
        <f t="shared" si="5"/>
        <v>97</v>
      </c>
      <c r="C110" s="776"/>
      <c r="D110" s="777"/>
      <c r="E110" s="778"/>
      <c r="F110" s="779"/>
      <c r="G110" s="780"/>
      <c r="H110" s="781"/>
      <c r="I110" s="781"/>
      <c r="J110" s="781"/>
      <c r="K110" s="782"/>
      <c r="L110" s="783"/>
      <c r="M110" s="784"/>
      <c r="N110" s="784"/>
      <c r="O110" s="785"/>
      <c r="P110" s="43"/>
      <c r="Q110" s="44"/>
      <c r="R110" s="44"/>
      <c r="S110" s="44"/>
      <c r="T110" s="44"/>
      <c r="U110" s="44"/>
      <c r="V110" s="45"/>
      <c r="W110" s="43"/>
      <c r="X110" s="44"/>
      <c r="Y110" s="44"/>
      <c r="Z110" s="44"/>
      <c r="AA110" s="44"/>
      <c r="AB110" s="44"/>
      <c r="AC110" s="45"/>
      <c r="AD110" s="43"/>
      <c r="AE110" s="44"/>
      <c r="AF110" s="44"/>
      <c r="AG110" s="44"/>
      <c r="AH110" s="44"/>
      <c r="AI110" s="44"/>
      <c r="AJ110" s="45"/>
      <c r="AK110" s="43"/>
      <c r="AL110" s="44"/>
      <c r="AM110" s="44"/>
      <c r="AN110" s="44"/>
      <c r="AO110" s="44"/>
      <c r="AP110" s="44"/>
      <c r="AQ110" s="45"/>
      <c r="AR110" s="43"/>
      <c r="AS110" s="44"/>
      <c r="AT110" s="45"/>
      <c r="AU110" s="786">
        <f t="shared" si="6"/>
        <v>0</v>
      </c>
      <c r="AV110" s="787"/>
      <c r="AW110" s="788">
        <f t="shared" si="4"/>
        <v>0</v>
      </c>
      <c r="AX110" s="789"/>
      <c r="AY110" s="756"/>
      <c r="AZ110" s="757"/>
      <c r="BA110" s="757"/>
      <c r="BB110" s="757"/>
      <c r="BC110" s="757"/>
      <c r="BD110" s="758"/>
    </row>
    <row r="111" spans="2:56" ht="39.950000000000003" hidden="1" customHeight="1">
      <c r="B111" s="42">
        <f t="shared" si="5"/>
        <v>98</v>
      </c>
      <c r="C111" s="776"/>
      <c r="D111" s="777"/>
      <c r="E111" s="778"/>
      <c r="F111" s="779"/>
      <c r="G111" s="780"/>
      <c r="H111" s="781"/>
      <c r="I111" s="781"/>
      <c r="J111" s="781"/>
      <c r="K111" s="782"/>
      <c r="L111" s="783"/>
      <c r="M111" s="784"/>
      <c r="N111" s="784"/>
      <c r="O111" s="785"/>
      <c r="P111" s="43"/>
      <c r="Q111" s="44"/>
      <c r="R111" s="44"/>
      <c r="S111" s="44"/>
      <c r="T111" s="44"/>
      <c r="U111" s="44"/>
      <c r="V111" s="45"/>
      <c r="W111" s="43"/>
      <c r="X111" s="44"/>
      <c r="Y111" s="44"/>
      <c r="Z111" s="44"/>
      <c r="AA111" s="44"/>
      <c r="AB111" s="44"/>
      <c r="AC111" s="45"/>
      <c r="AD111" s="43"/>
      <c r="AE111" s="44"/>
      <c r="AF111" s="44"/>
      <c r="AG111" s="44"/>
      <c r="AH111" s="44"/>
      <c r="AI111" s="44"/>
      <c r="AJ111" s="45"/>
      <c r="AK111" s="43"/>
      <c r="AL111" s="44"/>
      <c r="AM111" s="44"/>
      <c r="AN111" s="44"/>
      <c r="AO111" s="44"/>
      <c r="AP111" s="44"/>
      <c r="AQ111" s="45"/>
      <c r="AR111" s="43"/>
      <c r="AS111" s="44"/>
      <c r="AT111" s="45"/>
      <c r="AU111" s="786">
        <f t="shared" si="6"/>
        <v>0</v>
      </c>
      <c r="AV111" s="787"/>
      <c r="AW111" s="788">
        <f t="shared" si="4"/>
        <v>0</v>
      </c>
      <c r="AX111" s="789"/>
      <c r="AY111" s="756"/>
      <c r="AZ111" s="757"/>
      <c r="BA111" s="757"/>
      <c r="BB111" s="757"/>
      <c r="BC111" s="757"/>
      <c r="BD111" s="758"/>
    </row>
    <row r="112" spans="2:56" ht="39.950000000000003" hidden="1" customHeight="1">
      <c r="B112" s="42">
        <f t="shared" si="5"/>
        <v>99</v>
      </c>
      <c r="C112" s="776"/>
      <c r="D112" s="777"/>
      <c r="E112" s="778"/>
      <c r="F112" s="779"/>
      <c r="G112" s="780"/>
      <c r="H112" s="781"/>
      <c r="I112" s="781"/>
      <c r="J112" s="781"/>
      <c r="K112" s="782"/>
      <c r="L112" s="783"/>
      <c r="M112" s="784"/>
      <c r="N112" s="784"/>
      <c r="O112" s="785"/>
      <c r="P112" s="43"/>
      <c r="Q112" s="44"/>
      <c r="R112" s="44"/>
      <c r="S112" s="44"/>
      <c r="T112" s="44"/>
      <c r="U112" s="44"/>
      <c r="V112" s="45"/>
      <c r="W112" s="43"/>
      <c r="X112" s="44"/>
      <c r="Y112" s="44"/>
      <c r="Z112" s="44"/>
      <c r="AA112" s="44"/>
      <c r="AB112" s="44"/>
      <c r="AC112" s="45"/>
      <c r="AD112" s="43"/>
      <c r="AE112" s="44"/>
      <c r="AF112" s="44"/>
      <c r="AG112" s="44"/>
      <c r="AH112" s="44"/>
      <c r="AI112" s="44"/>
      <c r="AJ112" s="45"/>
      <c r="AK112" s="43"/>
      <c r="AL112" s="44"/>
      <c r="AM112" s="44"/>
      <c r="AN112" s="44"/>
      <c r="AO112" s="44"/>
      <c r="AP112" s="44"/>
      <c r="AQ112" s="45"/>
      <c r="AR112" s="43"/>
      <c r="AS112" s="44"/>
      <c r="AT112" s="45"/>
      <c r="AU112" s="786">
        <f t="shared" si="6"/>
        <v>0</v>
      </c>
      <c r="AV112" s="787"/>
      <c r="AW112" s="788">
        <f t="shared" si="4"/>
        <v>0</v>
      </c>
      <c r="AX112" s="789"/>
      <c r="AY112" s="756"/>
      <c r="AZ112" s="757"/>
      <c r="BA112" s="757"/>
      <c r="BB112" s="757"/>
      <c r="BC112" s="757"/>
      <c r="BD112" s="758"/>
    </row>
    <row r="113" spans="2:56" ht="39.950000000000003" hidden="1" customHeight="1" thickBot="1">
      <c r="B113" s="49">
        <f t="shared" si="5"/>
        <v>100</v>
      </c>
      <c r="C113" s="759"/>
      <c r="D113" s="760"/>
      <c r="E113" s="761"/>
      <c r="F113" s="762"/>
      <c r="G113" s="763"/>
      <c r="H113" s="764"/>
      <c r="I113" s="764"/>
      <c r="J113" s="764"/>
      <c r="K113" s="765"/>
      <c r="L113" s="766"/>
      <c r="M113" s="767"/>
      <c r="N113" s="767"/>
      <c r="O113" s="768"/>
      <c r="P113" s="50"/>
      <c r="Q113" s="51"/>
      <c r="R113" s="51"/>
      <c r="S113" s="51"/>
      <c r="T113" s="51"/>
      <c r="U113" s="51"/>
      <c r="V113" s="52"/>
      <c r="W113" s="50"/>
      <c r="X113" s="51"/>
      <c r="Y113" s="51"/>
      <c r="Z113" s="51"/>
      <c r="AA113" s="51"/>
      <c r="AB113" s="51"/>
      <c r="AC113" s="52"/>
      <c r="AD113" s="50"/>
      <c r="AE113" s="51"/>
      <c r="AF113" s="51"/>
      <c r="AG113" s="51"/>
      <c r="AH113" s="51"/>
      <c r="AI113" s="51"/>
      <c r="AJ113" s="52"/>
      <c r="AK113" s="50"/>
      <c r="AL113" s="51"/>
      <c r="AM113" s="51"/>
      <c r="AN113" s="51"/>
      <c r="AO113" s="51"/>
      <c r="AP113" s="51"/>
      <c r="AQ113" s="52"/>
      <c r="AR113" s="50"/>
      <c r="AS113" s="51"/>
      <c r="AT113" s="52"/>
      <c r="AU113" s="769">
        <f t="shared" si="3"/>
        <v>0</v>
      </c>
      <c r="AV113" s="770"/>
      <c r="AW113" s="771">
        <f t="shared" si="4"/>
        <v>0</v>
      </c>
      <c r="AX113" s="772"/>
      <c r="AY113" s="773"/>
      <c r="AZ113" s="774"/>
      <c r="BA113" s="774"/>
      <c r="BB113" s="774"/>
      <c r="BC113" s="774"/>
      <c r="BD113" s="775"/>
    </row>
    <row r="114" spans="2:56" ht="20.25" customHeight="1">
      <c r="B114" s="21"/>
      <c r="C114" s="12"/>
      <c r="D114" s="53"/>
      <c r="E114" s="53"/>
      <c r="F114" s="21"/>
      <c r="G114" s="21"/>
      <c r="H114" s="21"/>
      <c r="I114" s="21"/>
      <c r="J114" s="21"/>
      <c r="K114" s="21"/>
      <c r="L114" s="21"/>
      <c r="M114" s="21"/>
      <c r="N114" s="21"/>
      <c r="O114" s="21"/>
      <c r="P114" s="21"/>
      <c r="Q114" s="21"/>
      <c r="R114" s="21"/>
      <c r="S114" s="21"/>
      <c r="T114" s="21"/>
      <c r="U114" s="21"/>
      <c r="V114" s="21"/>
      <c r="W114" s="21"/>
      <c r="X114" s="21"/>
      <c r="Y114" s="21"/>
      <c r="Z114" s="21"/>
      <c r="AA114" s="21"/>
      <c r="AB114" s="21"/>
      <c r="AC114" s="28"/>
      <c r="AD114" s="21"/>
      <c r="AE114" s="21"/>
      <c r="AF114" s="21"/>
      <c r="AG114" s="21"/>
      <c r="AH114" s="21"/>
      <c r="AI114" s="21"/>
      <c r="AJ114" s="21"/>
      <c r="AK114" s="21"/>
      <c r="AL114" s="21"/>
      <c r="AM114" s="21"/>
      <c r="AN114" s="21"/>
      <c r="AO114" s="21"/>
      <c r="AP114" s="21"/>
      <c r="AQ114" s="21"/>
      <c r="AR114" s="21"/>
      <c r="AS114" s="21"/>
      <c r="AT114" s="21"/>
      <c r="AU114" s="21"/>
      <c r="AV114" s="21"/>
      <c r="AW114" s="21"/>
    </row>
    <row r="115" spans="2:56" ht="20.25" customHeight="1">
      <c r="B115" s="21" t="s">
        <v>285</v>
      </c>
      <c r="C115" s="21"/>
      <c r="D115" s="21"/>
      <c r="E115" s="21"/>
      <c r="F115" s="21"/>
      <c r="G115" s="21"/>
      <c r="H115" s="21"/>
      <c r="I115" s="21"/>
      <c r="J115" s="21"/>
      <c r="K115" s="21"/>
      <c r="L115" s="28"/>
      <c r="M115" s="21"/>
      <c r="N115" s="21"/>
      <c r="O115" s="21"/>
      <c r="P115" s="21"/>
      <c r="Q115" s="21"/>
      <c r="R115" s="21"/>
      <c r="S115" s="21"/>
      <c r="T115" s="21" t="s">
        <v>286</v>
      </c>
      <c r="U115" s="21"/>
      <c r="V115" s="21"/>
      <c r="W115" s="21"/>
      <c r="X115" s="21"/>
      <c r="Y115" s="21"/>
      <c r="Z115" s="54"/>
    </row>
    <row r="116" spans="2:56" ht="20.25" customHeight="1">
      <c r="B116" s="21"/>
      <c r="C116" s="754" t="s">
        <v>287</v>
      </c>
      <c r="D116" s="754"/>
      <c r="E116" s="754" t="s">
        <v>288</v>
      </c>
      <c r="F116" s="754"/>
      <c r="G116" s="754"/>
      <c r="H116" s="754"/>
      <c r="I116" s="21"/>
      <c r="J116" s="755" t="s">
        <v>289</v>
      </c>
      <c r="K116" s="755"/>
      <c r="L116" s="755"/>
      <c r="M116" s="755"/>
      <c r="N116" s="21"/>
      <c r="O116" s="21"/>
      <c r="P116" s="56" t="s">
        <v>290</v>
      </c>
      <c r="Q116" s="56"/>
      <c r="R116" s="21"/>
      <c r="S116" s="21"/>
      <c r="T116" s="729" t="s">
        <v>291</v>
      </c>
      <c r="U116" s="731"/>
      <c r="V116" s="729" t="s">
        <v>292</v>
      </c>
      <c r="W116" s="730"/>
      <c r="X116" s="730"/>
      <c r="Y116" s="731"/>
      <c r="Z116" s="54"/>
    </row>
    <row r="117" spans="2:56" ht="20.25" customHeight="1">
      <c r="B117" s="21"/>
      <c r="C117" s="728"/>
      <c r="D117" s="728"/>
      <c r="E117" s="728" t="s">
        <v>293</v>
      </c>
      <c r="F117" s="728"/>
      <c r="G117" s="728" t="s">
        <v>294</v>
      </c>
      <c r="H117" s="728"/>
      <c r="I117" s="21"/>
      <c r="J117" s="728" t="s">
        <v>293</v>
      </c>
      <c r="K117" s="728"/>
      <c r="L117" s="728" t="s">
        <v>294</v>
      </c>
      <c r="M117" s="728"/>
      <c r="N117" s="21"/>
      <c r="O117" s="21"/>
      <c r="P117" s="56" t="s">
        <v>295</v>
      </c>
      <c r="Q117" s="56"/>
      <c r="R117" s="21"/>
      <c r="S117" s="21"/>
      <c r="T117" s="729" t="s">
        <v>296</v>
      </c>
      <c r="U117" s="731"/>
      <c r="V117" s="729" t="s">
        <v>297</v>
      </c>
      <c r="W117" s="730"/>
      <c r="X117" s="730"/>
      <c r="Y117" s="731"/>
      <c r="Z117" s="57"/>
    </row>
    <row r="118" spans="2:56" ht="20.25" customHeight="1">
      <c r="B118" s="21"/>
      <c r="C118" s="729" t="s">
        <v>296</v>
      </c>
      <c r="D118" s="731"/>
      <c r="E118" s="746">
        <f>SUMIFS($AU$14:$AV$113,$C$14:$D$113,"介護支援専門員",$E$14:$F$113,"A")</f>
        <v>0</v>
      </c>
      <c r="F118" s="747"/>
      <c r="G118" s="748">
        <f>SUMIFS($AW$14:$AX$113,$C$14:$D$113,"介護支援専門員",$E$14:$F$113,"A")</f>
        <v>0</v>
      </c>
      <c r="H118" s="749"/>
      <c r="I118" s="58"/>
      <c r="J118" s="750">
        <v>0</v>
      </c>
      <c r="K118" s="751"/>
      <c r="L118" s="750">
        <v>0</v>
      </c>
      <c r="M118" s="751"/>
      <c r="N118" s="58"/>
      <c r="O118" s="58"/>
      <c r="P118" s="750">
        <v>0</v>
      </c>
      <c r="Q118" s="751"/>
      <c r="R118" s="21"/>
      <c r="S118" s="21"/>
      <c r="T118" s="729" t="s">
        <v>298</v>
      </c>
      <c r="U118" s="731"/>
      <c r="V118" s="729" t="s">
        <v>299</v>
      </c>
      <c r="W118" s="730"/>
      <c r="X118" s="730"/>
      <c r="Y118" s="731"/>
      <c r="Z118" s="59"/>
    </row>
    <row r="119" spans="2:56" ht="20.25" customHeight="1">
      <c r="B119" s="21"/>
      <c r="C119" s="729" t="s">
        <v>298</v>
      </c>
      <c r="D119" s="731"/>
      <c r="E119" s="746">
        <f>SUMIFS($AU$14:$AV$113,$C$14:$D$113,"介護支援専門員",$E$14:$F$113,"B")</f>
        <v>0</v>
      </c>
      <c r="F119" s="747"/>
      <c r="G119" s="748">
        <f>SUMIFS($AW$14:$AX$113,$C$14:$D$113,"介護支援専門員",$E$14:$F$113,"B")</f>
        <v>0</v>
      </c>
      <c r="H119" s="749"/>
      <c r="I119" s="58"/>
      <c r="J119" s="750">
        <v>0</v>
      </c>
      <c r="K119" s="751"/>
      <c r="L119" s="750">
        <v>0</v>
      </c>
      <c r="M119" s="751"/>
      <c r="N119" s="58"/>
      <c r="O119" s="58"/>
      <c r="P119" s="750">
        <v>0</v>
      </c>
      <c r="Q119" s="751"/>
      <c r="R119" s="21"/>
      <c r="S119" s="21"/>
      <c r="T119" s="729" t="s">
        <v>300</v>
      </c>
      <c r="U119" s="731"/>
      <c r="V119" s="729" t="s">
        <v>301</v>
      </c>
      <c r="W119" s="730"/>
      <c r="X119" s="730"/>
      <c r="Y119" s="731"/>
      <c r="Z119" s="59"/>
    </row>
    <row r="120" spans="2:56" ht="20.25" customHeight="1">
      <c r="B120" s="21"/>
      <c r="C120" s="729" t="s">
        <v>300</v>
      </c>
      <c r="D120" s="731"/>
      <c r="E120" s="746">
        <f>SUMIFS($AU$14:$AV$113,$C$14:$D$113,"介護支援専門員",$E$14:$F$113,"C")</f>
        <v>0</v>
      </c>
      <c r="F120" s="747"/>
      <c r="G120" s="748">
        <f>SUMIFS($AW$14:$AX$113,$C$14:$D$113,"介護支援専門員",$E$14:$F$113,"C")</f>
        <v>0</v>
      </c>
      <c r="H120" s="749"/>
      <c r="I120" s="58"/>
      <c r="J120" s="750">
        <v>0</v>
      </c>
      <c r="K120" s="751"/>
      <c r="L120" s="752">
        <v>0</v>
      </c>
      <c r="M120" s="753"/>
      <c r="N120" s="58"/>
      <c r="O120" s="58"/>
      <c r="P120" s="746" t="s">
        <v>302</v>
      </c>
      <c r="Q120" s="747"/>
      <c r="R120" s="21"/>
      <c r="S120" s="21"/>
      <c r="T120" s="729" t="s">
        <v>303</v>
      </c>
      <c r="U120" s="731"/>
      <c r="V120" s="729" t="s">
        <v>304</v>
      </c>
      <c r="W120" s="730"/>
      <c r="X120" s="730"/>
      <c r="Y120" s="731"/>
      <c r="Z120" s="60"/>
    </row>
    <row r="121" spans="2:56" ht="20.25" customHeight="1">
      <c r="B121" s="21"/>
      <c r="C121" s="729" t="s">
        <v>303</v>
      </c>
      <c r="D121" s="731"/>
      <c r="E121" s="746">
        <f>SUMIFS($AU$14:$AV$113,$C$14:$D$113,"介護支援専門員",$E$14:$F$113,"D")</f>
        <v>0</v>
      </c>
      <c r="F121" s="747"/>
      <c r="G121" s="748">
        <f>SUMIFS($AW$14:$AX$113,$C$14:$D$113,"介護支援専門員",$E$14:$F$113,"D")</f>
        <v>0</v>
      </c>
      <c r="H121" s="749"/>
      <c r="I121" s="58"/>
      <c r="J121" s="750">
        <v>0</v>
      </c>
      <c r="K121" s="751"/>
      <c r="L121" s="752">
        <v>0</v>
      </c>
      <c r="M121" s="753"/>
      <c r="N121" s="58"/>
      <c r="O121" s="58"/>
      <c r="P121" s="746" t="s">
        <v>302</v>
      </c>
      <c r="Q121" s="747"/>
      <c r="R121" s="21"/>
      <c r="S121" s="21"/>
      <c r="T121" s="21"/>
      <c r="U121" s="744"/>
      <c r="V121" s="744"/>
      <c r="W121" s="745"/>
      <c r="X121" s="745"/>
      <c r="Y121" s="61"/>
      <c r="Z121" s="61"/>
    </row>
    <row r="122" spans="2:56" ht="20.25" customHeight="1">
      <c r="B122" s="21"/>
      <c r="C122" s="729" t="s">
        <v>305</v>
      </c>
      <c r="D122" s="731"/>
      <c r="E122" s="746">
        <f>SUM(E118:F121)</f>
        <v>0</v>
      </c>
      <c r="F122" s="747"/>
      <c r="G122" s="748">
        <f>SUM(G118:H121)</f>
        <v>0</v>
      </c>
      <c r="H122" s="749"/>
      <c r="I122" s="58"/>
      <c r="J122" s="746">
        <f>SUM(J118:K121)</f>
        <v>0</v>
      </c>
      <c r="K122" s="747"/>
      <c r="L122" s="746">
        <f>SUM(L118:M121)</f>
        <v>0</v>
      </c>
      <c r="M122" s="747"/>
      <c r="N122" s="58"/>
      <c r="O122" s="58"/>
      <c r="P122" s="746">
        <f>SUM(P118:Q119)</f>
        <v>0</v>
      </c>
      <c r="Q122" s="747"/>
      <c r="R122" s="21"/>
      <c r="S122" s="21"/>
      <c r="T122" s="21"/>
      <c r="U122" s="744"/>
      <c r="V122" s="744"/>
      <c r="W122" s="745"/>
      <c r="X122" s="745"/>
      <c r="Y122" s="62"/>
      <c r="Z122" s="62"/>
    </row>
    <row r="123" spans="2:56" ht="20.25" customHeight="1">
      <c r="B123" s="21"/>
      <c r="C123" s="21"/>
      <c r="D123" s="21"/>
      <c r="E123" s="21"/>
      <c r="F123" s="21"/>
      <c r="G123" s="21"/>
      <c r="H123" s="21"/>
      <c r="I123" s="21"/>
      <c r="J123" s="21"/>
      <c r="K123" s="21"/>
      <c r="L123" s="28"/>
      <c r="M123" s="21"/>
      <c r="N123" s="21"/>
      <c r="O123" s="21"/>
      <c r="P123" s="21"/>
      <c r="Q123" s="21"/>
      <c r="R123" s="21"/>
      <c r="S123" s="21"/>
      <c r="T123" s="21"/>
      <c r="U123" s="54"/>
      <c r="V123" s="54"/>
      <c r="W123" s="54"/>
      <c r="X123" s="54"/>
      <c r="Y123" s="54"/>
      <c r="Z123" s="54"/>
    </row>
    <row r="124" spans="2:56" ht="20.25" customHeight="1">
      <c r="B124" s="21"/>
      <c r="C124" s="28" t="s">
        <v>306</v>
      </c>
      <c r="D124" s="21"/>
      <c r="E124" s="21"/>
      <c r="F124" s="21"/>
      <c r="G124" s="21"/>
      <c r="H124" s="21"/>
      <c r="I124" s="63" t="s">
        <v>307</v>
      </c>
      <c r="J124" s="738" t="s">
        <v>308</v>
      </c>
      <c r="K124" s="739"/>
      <c r="L124" s="64"/>
      <c r="M124" s="63"/>
      <c r="N124" s="21"/>
      <c r="O124" s="21"/>
      <c r="P124" s="21"/>
      <c r="Q124" s="21"/>
      <c r="R124" s="21"/>
      <c r="S124" s="21"/>
      <c r="T124" s="21"/>
      <c r="U124" s="65"/>
      <c r="V124" s="54"/>
      <c r="W124" s="54"/>
      <c r="X124" s="54"/>
      <c r="Y124" s="54"/>
      <c r="Z124" s="54"/>
    </row>
    <row r="125" spans="2:56" ht="20.25" customHeight="1">
      <c r="B125" s="21"/>
      <c r="C125" s="21" t="s">
        <v>309</v>
      </c>
      <c r="D125" s="21"/>
      <c r="E125" s="21"/>
      <c r="F125" s="21"/>
      <c r="G125" s="21"/>
      <c r="H125" s="21" t="s">
        <v>310</v>
      </c>
      <c r="I125" s="21"/>
      <c r="J125" s="21"/>
      <c r="K125" s="21"/>
      <c r="L125" s="28"/>
      <c r="M125" s="21"/>
      <c r="N125" s="21"/>
      <c r="O125" s="21"/>
      <c r="P125" s="21"/>
      <c r="Q125" s="21"/>
      <c r="R125" s="21"/>
      <c r="S125" s="21"/>
      <c r="T125" s="21"/>
      <c r="U125" s="54"/>
      <c r="V125" s="54"/>
      <c r="W125" s="54"/>
      <c r="X125" s="54"/>
      <c r="Y125" s="54"/>
      <c r="Z125" s="54"/>
    </row>
    <row r="126" spans="2:56" ht="20.25" customHeight="1">
      <c r="B126" s="21"/>
      <c r="C126" s="21" t="str">
        <f>IF($J$124="週","対象時間数（週平均）","対象時間数（当月合計）")</f>
        <v>対象時間数（週平均）</v>
      </c>
      <c r="D126" s="21"/>
      <c r="E126" s="21"/>
      <c r="F126" s="21"/>
      <c r="G126" s="21"/>
      <c r="H126" s="21" t="str">
        <f>IF($J$124="週","週に勤務すべき時間数","当月に勤務すべき時間数")</f>
        <v>週に勤務すべき時間数</v>
      </c>
      <c r="I126" s="21"/>
      <c r="J126" s="21"/>
      <c r="K126" s="21"/>
      <c r="L126" s="28"/>
      <c r="M126" s="728" t="s">
        <v>311</v>
      </c>
      <c r="N126" s="728"/>
      <c r="O126" s="728"/>
      <c r="P126" s="728"/>
      <c r="Q126" s="21"/>
      <c r="R126" s="21"/>
      <c r="S126" s="21"/>
      <c r="T126" s="21"/>
      <c r="U126" s="54"/>
      <c r="V126" s="54"/>
      <c r="W126" s="54"/>
      <c r="X126" s="54"/>
      <c r="Y126" s="54"/>
      <c r="Z126" s="54"/>
    </row>
    <row r="127" spans="2:56" ht="20.25" customHeight="1">
      <c r="B127" s="21"/>
      <c r="C127" s="740">
        <f>IF($J$124="週",L122,J122)</f>
        <v>0</v>
      </c>
      <c r="D127" s="741"/>
      <c r="E127" s="741"/>
      <c r="F127" s="742"/>
      <c r="G127" s="55" t="s">
        <v>312</v>
      </c>
      <c r="H127" s="729">
        <f>IF($J$124="週",$AV$5,$AZ$5)</f>
        <v>40</v>
      </c>
      <c r="I127" s="730"/>
      <c r="J127" s="730"/>
      <c r="K127" s="731"/>
      <c r="L127" s="55" t="s">
        <v>313</v>
      </c>
      <c r="M127" s="732">
        <f>ROUNDDOWN(C127/H127,1)</f>
        <v>0</v>
      </c>
      <c r="N127" s="733"/>
      <c r="O127" s="733"/>
      <c r="P127" s="734"/>
      <c r="Q127" s="21"/>
      <c r="R127" s="21"/>
      <c r="S127" s="21"/>
      <c r="T127" s="21"/>
      <c r="U127" s="743"/>
      <c r="V127" s="743"/>
      <c r="W127" s="743"/>
      <c r="X127" s="743"/>
      <c r="Y127" s="59"/>
      <c r="Z127" s="54"/>
    </row>
    <row r="128" spans="2:56" ht="20.25" customHeight="1">
      <c r="B128" s="21"/>
      <c r="C128" s="21"/>
      <c r="D128" s="21"/>
      <c r="E128" s="21"/>
      <c r="F128" s="21"/>
      <c r="G128" s="21"/>
      <c r="H128" s="21"/>
      <c r="I128" s="21"/>
      <c r="J128" s="21"/>
      <c r="K128" s="21"/>
      <c r="L128" s="28"/>
      <c r="M128" s="21" t="s">
        <v>314</v>
      </c>
      <c r="N128" s="21"/>
      <c r="O128" s="21"/>
      <c r="P128" s="21"/>
      <c r="Q128" s="21"/>
      <c r="R128" s="21"/>
      <c r="S128" s="21"/>
      <c r="T128" s="21"/>
      <c r="U128" s="54"/>
      <c r="V128" s="54"/>
      <c r="W128" s="54"/>
      <c r="X128" s="54"/>
      <c r="Y128" s="54"/>
      <c r="Z128" s="54"/>
    </row>
    <row r="129" spans="2:58" ht="20.25" customHeight="1">
      <c r="B129" s="21"/>
      <c r="C129" s="21" t="s">
        <v>315</v>
      </c>
      <c r="D129" s="21"/>
      <c r="E129" s="21"/>
      <c r="F129" s="21"/>
      <c r="G129" s="21"/>
      <c r="H129" s="21"/>
      <c r="I129" s="21"/>
      <c r="J129" s="21"/>
      <c r="K129" s="21"/>
      <c r="L129" s="28"/>
      <c r="M129" s="21"/>
      <c r="N129" s="21"/>
      <c r="O129" s="21"/>
      <c r="P129" s="21"/>
      <c r="Q129" s="21"/>
      <c r="R129" s="21"/>
      <c r="S129" s="21"/>
      <c r="T129" s="21"/>
      <c r="U129" s="21"/>
      <c r="V129" s="66"/>
      <c r="W129" s="67"/>
      <c r="X129" s="67"/>
      <c r="Y129" s="21"/>
      <c r="Z129" s="21"/>
    </row>
    <row r="130" spans="2:58" ht="20.25" customHeight="1">
      <c r="B130" s="21"/>
      <c r="C130" s="21" t="s">
        <v>290</v>
      </c>
      <c r="D130" s="21"/>
      <c r="E130" s="21"/>
      <c r="F130" s="21"/>
      <c r="G130" s="21"/>
      <c r="H130" s="21"/>
      <c r="I130" s="21"/>
      <c r="J130" s="21"/>
      <c r="K130" s="21"/>
      <c r="L130" s="28"/>
      <c r="M130" s="55"/>
      <c r="N130" s="55"/>
      <c r="O130" s="55"/>
      <c r="P130" s="55"/>
      <c r="Q130" s="21"/>
      <c r="R130" s="21"/>
      <c r="S130" s="21"/>
      <c r="T130" s="21"/>
      <c r="U130" s="21"/>
      <c r="V130" s="66"/>
      <c r="W130" s="67"/>
      <c r="X130" s="67"/>
      <c r="Y130" s="21"/>
      <c r="Z130" s="21"/>
    </row>
    <row r="131" spans="2:58" ht="20.25" customHeight="1">
      <c r="B131" s="21"/>
      <c r="C131" s="21" t="s">
        <v>316</v>
      </c>
      <c r="D131" s="21"/>
      <c r="E131" s="21"/>
      <c r="F131" s="21"/>
      <c r="G131" s="21"/>
      <c r="H131" s="21" t="s">
        <v>317</v>
      </c>
      <c r="I131" s="21"/>
      <c r="J131" s="21"/>
      <c r="K131" s="21"/>
      <c r="L131" s="21"/>
      <c r="M131" s="728" t="s">
        <v>305</v>
      </c>
      <c r="N131" s="728"/>
      <c r="O131" s="728"/>
      <c r="P131" s="728"/>
      <c r="Q131" s="21"/>
      <c r="R131" s="21"/>
      <c r="S131" s="21"/>
      <c r="T131" s="21"/>
      <c r="U131" s="21"/>
      <c r="V131" s="66"/>
      <c r="W131" s="67"/>
      <c r="X131" s="67"/>
      <c r="Y131" s="21"/>
      <c r="Z131" s="21"/>
    </row>
    <row r="132" spans="2:58" ht="20.25" customHeight="1">
      <c r="B132" s="21"/>
      <c r="C132" s="729">
        <f>P122</f>
        <v>0</v>
      </c>
      <c r="D132" s="730"/>
      <c r="E132" s="730"/>
      <c r="F132" s="731"/>
      <c r="G132" s="55" t="s">
        <v>318</v>
      </c>
      <c r="H132" s="732">
        <f>M127</f>
        <v>0</v>
      </c>
      <c r="I132" s="733"/>
      <c r="J132" s="733"/>
      <c r="K132" s="734"/>
      <c r="L132" s="55" t="s">
        <v>313</v>
      </c>
      <c r="M132" s="735">
        <f>ROUNDDOWN(C132+H132,1)</f>
        <v>0</v>
      </c>
      <c r="N132" s="736"/>
      <c r="O132" s="736"/>
      <c r="P132" s="737"/>
      <c r="Q132" s="21"/>
      <c r="R132" s="21"/>
      <c r="S132" s="21"/>
      <c r="T132" s="21"/>
      <c r="U132" s="21"/>
      <c r="V132" s="66"/>
      <c r="W132" s="67"/>
      <c r="X132" s="67"/>
      <c r="Y132" s="21"/>
      <c r="Z132" s="21"/>
    </row>
    <row r="133" spans="2:58" ht="20.25" customHeight="1">
      <c r="B133" s="21"/>
      <c r="C133" s="21"/>
      <c r="D133" s="21"/>
      <c r="E133" s="21"/>
      <c r="F133" s="21"/>
      <c r="G133" s="21"/>
      <c r="H133" s="21"/>
      <c r="I133" s="21"/>
      <c r="J133" s="21"/>
      <c r="K133" s="21"/>
      <c r="L133" s="21"/>
      <c r="M133" s="21"/>
      <c r="N133" s="28"/>
      <c r="O133" s="21"/>
      <c r="P133" s="21"/>
      <c r="Q133" s="21"/>
      <c r="R133" s="21"/>
      <c r="S133" s="21"/>
      <c r="T133" s="21"/>
      <c r="U133" s="21"/>
      <c r="V133" s="66"/>
      <c r="W133" s="67"/>
      <c r="X133" s="67"/>
      <c r="Y133" s="21"/>
      <c r="Z133" s="21"/>
    </row>
    <row r="134" spans="2:58" ht="20.25" customHeight="1">
      <c r="C134" s="30"/>
      <c r="D134" s="30"/>
      <c r="T134" s="30"/>
      <c r="AJ134" s="68"/>
      <c r="AK134" s="69"/>
      <c r="AL134" s="69"/>
      <c r="BE134" s="69"/>
    </row>
    <row r="135" spans="2:58" ht="20.25" customHeight="1">
      <c r="C135" s="30"/>
      <c r="D135" s="30"/>
      <c r="U135" s="30"/>
      <c r="AK135" s="68"/>
      <c r="AL135" s="69"/>
      <c r="AM135" s="69"/>
      <c r="BF135" s="69"/>
    </row>
    <row r="136" spans="2:58" ht="20.25" customHeight="1">
      <c r="D136" s="30"/>
      <c r="U136" s="30"/>
      <c r="AK136" s="68"/>
      <c r="AL136" s="69"/>
      <c r="AM136" s="69"/>
      <c r="BF136" s="69"/>
    </row>
    <row r="137" spans="2:58" ht="20.25" customHeight="1">
      <c r="C137" s="30"/>
      <c r="D137" s="30"/>
      <c r="U137" s="30"/>
      <c r="AK137" s="68"/>
      <c r="AL137" s="69"/>
      <c r="AM137" s="69"/>
      <c r="BF137" s="69"/>
    </row>
    <row r="138" spans="2:58" ht="20.25" customHeight="1">
      <c r="C138" s="68"/>
      <c r="D138" s="68"/>
      <c r="E138" s="68"/>
      <c r="F138" s="68"/>
      <c r="G138" s="68"/>
      <c r="H138" s="68"/>
      <c r="I138" s="68"/>
      <c r="J138" s="68"/>
      <c r="K138" s="68"/>
      <c r="L138" s="68"/>
      <c r="M138" s="68"/>
      <c r="N138" s="68"/>
      <c r="O138" s="68"/>
      <c r="P138" s="68"/>
      <c r="Q138" s="68"/>
      <c r="R138" s="68"/>
      <c r="S138" s="68"/>
      <c r="T138" s="68"/>
      <c r="U138" s="69"/>
      <c r="V138" s="69"/>
      <c r="W138" s="68"/>
      <c r="X138" s="68"/>
      <c r="Y138" s="68"/>
      <c r="Z138" s="68"/>
      <c r="AA138" s="68"/>
      <c r="AB138" s="68"/>
      <c r="AC138" s="68"/>
      <c r="AD138" s="68"/>
      <c r="AE138" s="68"/>
      <c r="AF138" s="68"/>
      <c r="AG138" s="68"/>
      <c r="AH138" s="68"/>
      <c r="AI138" s="68"/>
      <c r="AJ138" s="68"/>
      <c r="AK138" s="68"/>
      <c r="AL138" s="69"/>
      <c r="AM138" s="69"/>
      <c r="BF138" s="69"/>
    </row>
    <row r="139" spans="2:58" ht="20.25" customHeight="1">
      <c r="C139" s="68"/>
      <c r="D139" s="68"/>
      <c r="E139" s="68"/>
      <c r="F139" s="68"/>
      <c r="G139" s="68"/>
      <c r="H139" s="68"/>
      <c r="I139" s="68"/>
      <c r="J139" s="68"/>
      <c r="K139" s="68"/>
      <c r="L139" s="68"/>
      <c r="M139" s="68"/>
      <c r="N139" s="68"/>
      <c r="O139" s="68"/>
      <c r="P139" s="68"/>
      <c r="Q139" s="68"/>
      <c r="R139" s="68"/>
      <c r="S139" s="68"/>
      <c r="T139" s="68"/>
      <c r="U139" s="69"/>
      <c r="V139" s="69"/>
      <c r="W139" s="68"/>
      <c r="X139" s="68"/>
      <c r="Y139" s="68"/>
      <c r="Z139" s="68"/>
      <c r="AA139" s="68"/>
      <c r="AB139" s="68"/>
      <c r="AC139" s="68"/>
      <c r="AD139" s="68"/>
      <c r="AE139" s="68"/>
      <c r="AF139" s="68"/>
      <c r="AG139" s="68"/>
      <c r="AH139" s="68"/>
      <c r="AI139" s="68"/>
      <c r="AJ139" s="68"/>
      <c r="AK139" s="68"/>
      <c r="AL139" s="69"/>
      <c r="AM139" s="69"/>
      <c r="BF139" s="69"/>
    </row>
  </sheetData>
  <sheetProtection insertRows="0"/>
  <mergeCells count="786">
    <mergeCell ref="AM1:BA1"/>
    <mergeCell ref="U2:V2"/>
    <mergeCell ref="X2:Y2"/>
    <mergeCell ref="AB2:AC2"/>
    <mergeCell ref="AM2:BA2"/>
    <mergeCell ref="AZ3:BC3"/>
    <mergeCell ref="AZ4:BC4"/>
    <mergeCell ref="AV5:AW5"/>
    <mergeCell ref="AZ5:BA5"/>
    <mergeCell ref="AZ6:BA6"/>
    <mergeCell ref="AZ7:BA7"/>
    <mergeCell ref="B9:B13"/>
    <mergeCell ref="C9:D13"/>
    <mergeCell ref="E9:F13"/>
    <mergeCell ref="G9:K13"/>
    <mergeCell ref="L9:O13"/>
    <mergeCell ref="P9:AT9"/>
    <mergeCell ref="AU9:AV13"/>
    <mergeCell ref="AW9:AX13"/>
    <mergeCell ref="AY9:BD13"/>
    <mergeCell ref="P10:V10"/>
    <mergeCell ref="W10:AC10"/>
    <mergeCell ref="AD10:AJ10"/>
    <mergeCell ref="AK10:AQ10"/>
    <mergeCell ref="AR10:AT10"/>
    <mergeCell ref="AY14:BD14"/>
    <mergeCell ref="C15:D15"/>
    <mergeCell ref="E15:F15"/>
    <mergeCell ref="G15:K15"/>
    <mergeCell ref="L15:O15"/>
    <mergeCell ref="AU15:AV15"/>
    <mergeCell ref="AW15:AX15"/>
    <mergeCell ref="AY15:BD15"/>
    <mergeCell ref="C14:D14"/>
    <mergeCell ref="E14:F14"/>
    <mergeCell ref="G14:K14"/>
    <mergeCell ref="L14:O14"/>
    <mergeCell ref="AU14:AV14"/>
    <mergeCell ref="AW14:AX14"/>
    <mergeCell ref="AY16:BD16"/>
    <mergeCell ref="C17:D17"/>
    <mergeCell ref="E17:F17"/>
    <mergeCell ref="G17:K17"/>
    <mergeCell ref="L17:O17"/>
    <mergeCell ref="AU17:AV17"/>
    <mergeCell ref="AW17:AX17"/>
    <mergeCell ref="AY17:BD17"/>
    <mergeCell ref="C16:D16"/>
    <mergeCell ref="E16:F16"/>
    <mergeCell ref="G16:K16"/>
    <mergeCell ref="L16:O16"/>
    <mergeCell ref="AU16:AV16"/>
    <mergeCell ref="AW16:AX16"/>
    <mergeCell ref="AY18:BD18"/>
    <mergeCell ref="C19:D19"/>
    <mergeCell ref="E19:F19"/>
    <mergeCell ref="G19:K19"/>
    <mergeCell ref="L19:O19"/>
    <mergeCell ref="AU19:AV19"/>
    <mergeCell ref="AW19:AX19"/>
    <mergeCell ref="AY19:BD19"/>
    <mergeCell ref="C18:D18"/>
    <mergeCell ref="E18:F18"/>
    <mergeCell ref="G18:K18"/>
    <mergeCell ref="L18:O18"/>
    <mergeCell ref="AU18:AV18"/>
    <mergeCell ref="AW18:AX18"/>
    <mergeCell ref="AY20:BD20"/>
    <mergeCell ref="C21:D21"/>
    <mergeCell ref="E21:F21"/>
    <mergeCell ref="G21:K21"/>
    <mergeCell ref="L21:O21"/>
    <mergeCell ref="AU21:AV21"/>
    <mergeCell ref="AW21:AX21"/>
    <mergeCell ref="AY21:BD21"/>
    <mergeCell ref="C20:D20"/>
    <mergeCell ref="E20:F20"/>
    <mergeCell ref="G20:K20"/>
    <mergeCell ref="L20:O20"/>
    <mergeCell ref="AU20:AV20"/>
    <mergeCell ref="AW20:AX20"/>
    <mergeCell ref="AY22:BD22"/>
    <mergeCell ref="C23:D23"/>
    <mergeCell ref="E23:F23"/>
    <mergeCell ref="G23:K23"/>
    <mergeCell ref="L23:O23"/>
    <mergeCell ref="AU23:AV23"/>
    <mergeCell ref="AW23:AX23"/>
    <mergeCell ref="AY23:BD23"/>
    <mergeCell ref="C22:D22"/>
    <mergeCell ref="E22:F22"/>
    <mergeCell ref="G22:K22"/>
    <mergeCell ref="L22:O22"/>
    <mergeCell ref="AU22:AV22"/>
    <mergeCell ref="AW22:AX22"/>
    <mergeCell ref="AY24:BD24"/>
    <mergeCell ref="C25:D25"/>
    <mergeCell ref="E25:F25"/>
    <mergeCell ref="G25:K25"/>
    <mergeCell ref="L25:O25"/>
    <mergeCell ref="AU25:AV25"/>
    <mergeCell ref="AW25:AX25"/>
    <mergeCell ref="AY25:BD25"/>
    <mergeCell ref="C24:D24"/>
    <mergeCell ref="E24:F24"/>
    <mergeCell ref="G24:K24"/>
    <mergeCell ref="L24:O24"/>
    <mergeCell ref="AU24:AV24"/>
    <mergeCell ref="AW24:AX24"/>
    <mergeCell ref="AY26:BD26"/>
    <mergeCell ref="C27:D27"/>
    <mergeCell ref="E27:F27"/>
    <mergeCell ref="G27:K27"/>
    <mergeCell ref="L27:O27"/>
    <mergeCell ref="AU27:AV27"/>
    <mergeCell ref="AW27:AX27"/>
    <mergeCell ref="AY27:BD27"/>
    <mergeCell ref="C26:D26"/>
    <mergeCell ref="E26:F26"/>
    <mergeCell ref="G26:K26"/>
    <mergeCell ref="L26:O26"/>
    <mergeCell ref="AU26:AV26"/>
    <mergeCell ref="AW26:AX26"/>
    <mergeCell ref="AY28:BD28"/>
    <mergeCell ref="C29:D29"/>
    <mergeCell ref="E29:F29"/>
    <mergeCell ref="G29:K29"/>
    <mergeCell ref="L29:O29"/>
    <mergeCell ref="AU29:AV29"/>
    <mergeCell ref="AW29:AX29"/>
    <mergeCell ref="AY29:BD29"/>
    <mergeCell ref="C28:D28"/>
    <mergeCell ref="E28:F28"/>
    <mergeCell ref="G28:K28"/>
    <mergeCell ref="L28:O28"/>
    <mergeCell ref="AU28:AV28"/>
    <mergeCell ref="AW28:AX28"/>
    <mergeCell ref="AY30:BD30"/>
    <mergeCell ref="C31:D31"/>
    <mergeCell ref="E31:F31"/>
    <mergeCell ref="G31:K31"/>
    <mergeCell ref="L31:O31"/>
    <mergeCell ref="AU31:AV31"/>
    <mergeCell ref="AW31:AX31"/>
    <mergeCell ref="AY31:BD31"/>
    <mergeCell ref="C30:D30"/>
    <mergeCell ref="E30:F30"/>
    <mergeCell ref="G30:K30"/>
    <mergeCell ref="L30:O30"/>
    <mergeCell ref="AU30:AV30"/>
    <mergeCell ref="AW30:AX30"/>
    <mergeCell ref="AY32:BD32"/>
    <mergeCell ref="C33:D33"/>
    <mergeCell ref="E33:F33"/>
    <mergeCell ref="G33:K33"/>
    <mergeCell ref="L33:O33"/>
    <mergeCell ref="AU33:AV33"/>
    <mergeCell ref="AW33:AX33"/>
    <mergeCell ref="AY33:BD33"/>
    <mergeCell ref="C32:D32"/>
    <mergeCell ref="E32:F32"/>
    <mergeCell ref="G32:K32"/>
    <mergeCell ref="L32:O32"/>
    <mergeCell ref="AU32:AV32"/>
    <mergeCell ref="AW32:AX32"/>
    <mergeCell ref="AY34:BD34"/>
    <mergeCell ref="C35:D35"/>
    <mergeCell ref="E35:F35"/>
    <mergeCell ref="G35:K35"/>
    <mergeCell ref="L35:O35"/>
    <mergeCell ref="AU35:AV35"/>
    <mergeCell ref="AW35:AX35"/>
    <mergeCell ref="AY35:BD35"/>
    <mergeCell ref="C34:D34"/>
    <mergeCell ref="E34:F34"/>
    <mergeCell ref="G34:K34"/>
    <mergeCell ref="L34:O34"/>
    <mergeCell ref="AU34:AV34"/>
    <mergeCell ref="AW34:AX34"/>
    <mergeCell ref="AY36:BD36"/>
    <mergeCell ref="C37:D37"/>
    <mergeCell ref="E37:F37"/>
    <mergeCell ref="G37:K37"/>
    <mergeCell ref="L37:O37"/>
    <mergeCell ref="AU37:AV37"/>
    <mergeCell ref="AW37:AX37"/>
    <mergeCell ref="AY37:BD37"/>
    <mergeCell ref="C36:D36"/>
    <mergeCell ref="E36:F36"/>
    <mergeCell ref="G36:K36"/>
    <mergeCell ref="L36:O36"/>
    <mergeCell ref="AU36:AV36"/>
    <mergeCell ref="AW36:AX36"/>
    <mergeCell ref="AY38:BD38"/>
    <mergeCell ref="C39:D39"/>
    <mergeCell ref="E39:F39"/>
    <mergeCell ref="G39:K39"/>
    <mergeCell ref="L39:O39"/>
    <mergeCell ref="AU39:AV39"/>
    <mergeCell ref="AW39:AX39"/>
    <mergeCell ref="AY39:BD39"/>
    <mergeCell ref="C38:D38"/>
    <mergeCell ref="E38:F38"/>
    <mergeCell ref="G38:K38"/>
    <mergeCell ref="L38:O38"/>
    <mergeCell ref="AU38:AV38"/>
    <mergeCell ref="AW38:AX38"/>
    <mergeCell ref="AY40:BD40"/>
    <mergeCell ref="C41:D41"/>
    <mergeCell ref="E41:F41"/>
    <mergeCell ref="G41:K41"/>
    <mergeCell ref="L41:O41"/>
    <mergeCell ref="AU41:AV41"/>
    <mergeCell ref="AW41:AX41"/>
    <mergeCell ref="AY41:BD41"/>
    <mergeCell ref="C40:D40"/>
    <mergeCell ref="E40:F40"/>
    <mergeCell ref="G40:K40"/>
    <mergeCell ref="L40:O40"/>
    <mergeCell ref="AU40:AV40"/>
    <mergeCell ref="AW40:AX40"/>
    <mergeCell ref="AY42:BD42"/>
    <mergeCell ref="C43:D43"/>
    <mergeCell ref="E43:F43"/>
    <mergeCell ref="G43:K43"/>
    <mergeCell ref="L43:O43"/>
    <mergeCell ref="AU43:AV43"/>
    <mergeCell ref="AW43:AX43"/>
    <mergeCell ref="AY43:BD43"/>
    <mergeCell ref="C42:D42"/>
    <mergeCell ref="E42:F42"/>
    <mergeCell ref="G42:K42"/>
    <mergeCell ref="L42:O42"/>
    <mergeCell ref="AU42:AV42"/>
    <mergeCell ref="AW42:AX42"/>
    <mergeCell ref="AY44:BD44"/>
    <mergeCell ref="C45:D45"/>
    <mergeCell ref="E45:F45"/>
    <mergeCell ref="G45:K45"/>
    <mergeCell ref="L45:O45"/>
    <mergeCell ref="AU45:AV45"/>
    <mergeCell ref="AW45:AX45"/>
    <mergeCell ref="AY45:BD45"/>
    <mergeCell ref="C44:D44"/>
    <mergeCell ref="E44:F44"/>
    <mergeCell ref="G44:K44"/>
    <mergeCell ref="L44:O44"/>
    <mergeCell ref="AU44:AV44"/>
    <mergeCell ref="AW44:AX44"/>
    <mergeCell ref="AY46:BD46"/>
    <mergeCell ref="C47:D47"/>
    <mergeCell ref="E47:F47"/>
    <mergeCell ref="G47:K47"/>
    <mergeCell ref="L47:O47"/>
    <mergeCell ref="AU47:AV47"/>
    <mergeCell ref="AW47:AX47"/>
    <mergeCell ref="AY47:BD47"/>
    <mergeCell ref="C46:D46"/>
    <mergeCell ref="E46:F46"/>
    <mergeCell ref="G46:K46"/>
    <mergeCell ref="L46:O46"/>
    <mergeCell ref="AU46:AV46"/>
    <mergeCell ref="AW46:AX46"/>
    <mergeCell ref="AY48:BD48"/>
    <mergeCell ref="C49:D49"/>
    <mergeCell ref="E49:F49"/>
    <mergeCell ref="G49:K49"/>
    <mergeCell ref="L49:O49"/>
    <mergeCell ref="AU49:AV49"/>
    <mergeCell ref="AW49:AX49"/>
    <mergeCell ref="AY49:BD49"/>
    <mergeCell ref="C48:D48"/>
    <mergeCell ref="E48:F48"/>
    <mergeCell ref="G48:K48"/>
    <mergeCell ref="L48:O48"/>
    <mergeCell ref="AU48:AV48"/>
    <mergeCell ref="AW48:AX48"/>
    <mergeCell ref="AY50:BD50"/>
    <mergeCell ref="C51:D51"/>
    <mergeCell ref="E51:F51"/>
    <mergeCell ref="G51:K51"/>
    <mergeCell ref="L51:O51"/>
    <mergeCell ref="AU51:AV51"/>
    <mergeCell ref="AW51:AX51"/>
    <mergeCell ref="AY51:BD51"/>
    <mergeCell ref="C50:D50"/>
    <mergeCell ref="E50:F50"/>
    <mergeCell ref="G50:K50"/>
    <mergeCell ref="L50:O50"/>
    <mergeCell ref="AU50:AV50"/>
    <mergeCell ref="AW50:AX50"/>
    <mergeCell ref="AY52:BD52"/>
    <mergeCell ref="C53:D53"/>
    <mergeCell ref="E53:F53"/>
    <mergeCell ref="G53:K53"/>
    <mergeCell ref="L53:O53"/>
    <mergeCell ref="AU53:AV53"/>
    <mergeCell ref="AW53:AX53"/>
    <mergeCell ref="AY53:BD53"/>
    <mergeCell ref="C52:D52"/>
    <mergeCell ref="E52:F52"/>
    <mergeCell ref="G52:K52"/>
    <mergeCell ref="L52:O52"/>
    <mergeCell ref="AU52:AV52"/>
    <mergeCell ref="AW52:AX52"/>
    <mergeCell ref="AY54:BD54"/>
    <mergeCell ref="C55:D55"/>
    <mergeCell ref="E55:F55"/>
    <mergeCell ref="G55:K55"/>
    <mergeCell ref="L55:O55"/>
    <mergeCell ref="AU55:AV55"/>
    <mergeCell ref="AW55:AX55"/>
    <mergeCell ref="AY55:BD55"/>
    <mergeCell ref="C54:D54"/>
    <mergeCell ref="E54:F54"/>
    <mergeCell ref="G54:K54"/>
    <mergeCell ref="L54:O54"/>
    <mergeCell ref="AU54:AV54"/>
    <mergeCell ref="AW54:AX54"/>
    <mergeCell ref="AY56:BD56"/>
    <mergeCell ref="C57:D57"/>
    <mergeCell ref="E57:F57"/>
    <mergeCell ref="G57:K57"/>
    <mergeCell ref="L57:O57"/>
    <mergeCell ref="AU57:AV57"/>
    <mergeCell ref="AW57:AX57"/>
    <mergeCell ref="AY57:BD57"/>
    <mergeCell ref="C56:D56"/>
    <mergeCell ref="E56:F56"/>
    <mergeCell ref="G56:K56"/>
    <mergeCell ref="L56:O56"/>
    <mergeCell ref="AU56:AV56"/>
    <mergeCell ref="AW56:AX56"/>
    <mergeCell ref="AY58:BD58"/>
    <mergeCell ref="C59:D59"/>
    <mergeCell ref="E59:F59"/>
    <mergeCell ref="G59:K59"/>
    <mergeCell ref="L59:O59"/>
    <mergeCell ref="AU59:AV59"/>
    <mergeCell ref="AW59:AX59"/>
    <mergeCell ref="AY59:BD59"/>
    <mergeCell ref="C58:D58"/>
    <mergeCell ref="E58:F58"/>
    <mergeCell ref="G58:K58"/>
    <mergeCell ref="L58:O58"/>
    <mergeCell ref="AU58:AV58"/>
    <mergeCell ref="AW58:AX58"/>
    <mergeCell ref="AY60:BD60"/>
    <mergeCell ref="C61:D61"/>
    <mergeCell ref="E61:F61"/>
    <mergeCell ref="G61:K61"/>
    <mergeCell ref="L61:O61"/>
    <mergeCell ref="AU61:AV61"/>
    <mergeCell ref="AW61:AX61"/>
    <mergeCell ref="AY61:BD61"/>
    <mergeCell ref="C60:D60"/>
    <mergeCell ref="E60:F60"/>
    <mergeCell ref="G60:K60"/>
    <mergeCell ref="L60:O60"/>
    <mergeCell ref="AU60:AV60"/>
    <mergeCell ref="AW60:AX60"/>
    <mergeCell ref="AY62:BD62"/>
    <mergeCell ref="C63:D63"/>
    <mergeCell ref="E63:F63"/>
    <mergeCell ref="G63:K63"/>
    <mergeCell ref="L63:O63"/>
    <mergeCell ref="AU63:AV63"/>
    <mergeCell ref="AW63:AX63"/>
    <mergeCell ref="AY63:BD63"/>
    <mergeCell ref="C62:D62"/>
    <mergeCell ref="E62:F62"/>
    <mergeCell ref="G62:K62"/>
    <mergeCell ref="L62:O62"/>
    <mergeCell ref="AU62:AV62"/>
    <mergeCell ref="AW62:AX62"/>
    <mergeCell ref="AY64:BD64"/>
    <mergeCell ref="C65:D65"/>
    <mergeCell ref="E65:F65"/>
    <mergeCell ref="G65:K65"/>
    <mergeCell ref="L65:O65"/>
    <mergeCell ref="AU65:AV65"/>
    <mergeCell ref="AW65:AX65"/>
    <mergeCell ref="AY65:BD65"/>
    <mergeCell ref="C64:D64"/>
    <mergeCell ref="E64:F64"/>
    <mergeCell ref="G64:K64"/>
    <mergeCell ref="L64:O64"/>
    <mergeCell ref="AU64:AV64"/>
    <mergeCell ref="AW64:AX64"/>
    <mergeCell ref="AY66:BD66"/>
    <mergeCell ref="C67:D67"/>
    <mergeCell ref="E67:F67"/>
    <mergeCell ref="G67:K67"/>
    <mergeCell ref="L67:O67"/>
    <mergeCell ref="AU67:AV67"/>
    <mergeCell ref="AW67:AX67"/>
    <mergeCell ref="AY67:BD67"/>
    <mergeCell ref="C66:D66"/>
    <mergeCell ref="E66:F66"/>
    <mergeCell ref="G66:K66"/>
    <mergeCell ref="L66:O66"/>
    <mergeCell ref="AU66:AV66"/>
    <mergeCell ref="AW66:AX66"/>
    <mergeCell ref="AY68:BD68"/>
    <mergeCell ref="C69:D69"/>
    <mergeCell ref="E69:F69"/>
    <mergeCell ref="G69:K69"/>
    <mergeCell ref="L69:O69"/>
    <mergeCell ref="AU69:AV69"/>
    <mergeCell ref="AW69:AX69"/>
    <mergeCell ref="AY69:BD69"/>
    <mergeCell ref="C68:D68"/>
    <mergeCell ref="E68:F68"/>
    <mergeCell ref="G68:K68"/>
    <mergeCell ref="L68:O68"/>
    <mergeCell ref="AU68:AV68"/>
    <mergeCell ref="AW68:AX68"/>
    <mergeCell ref="AY70:BD70"/>
    <mergeCell ref="C71:D71"/>
    <mergeCell ref="E71:F71"/>
    <mergeCell ref="G71:K71"/>
    <mergeCell ref="L71:O71"/>
    <mergeCell ref="AU71:AV71"/>
    <mergeCell ref="AW71:AX71"/>
    <mergeCell ref="AY71:BD71"/>
    <mergeCell ref="C70:D70"/>
    <mergeCell ref="E70:F70"/>
    <mergeCell ref="G70:K70"/>
    <mergeCell ref="L70:O70"/>
    <mergeCell ref="AU70:AV70"/>
    <mergeCell ref="AW70:AX70"/>
    <mergeCell ref="AY72:BD72"/>
    <mergeCell ref="C73:D73"/>
    <mergeCell ref="E73:F73"/>
    <mergeCell ref="G73:K73"/>
    <mergeCell ref="L73:O73"/>
    <mergeCell ref="AU73:AV73"/>
    <mergeCell ref="AW73:AX73"/>
    <mergeCell ref="AY73:BD73"/>
    <mergeCell ref="C72:D72"/>
    <mergeCell ref="E72:F72"/>
    <mergeCell ref="G72:K72"/>
    <mergeCell ref="L72:O72"/>
    <mergeCell ref="AU72:AV72"/>
    <mergeCell ref="AW72:AX72"/>
    <mergeCell ref="AY74:BD74"/>
    <mergeCell ref="C75:D75"/>
    <mergeCell ref="E75:F75"/>
    <mergeCell ref="G75:K75"/>
    <mergeCell ref="L75:O75"/>
    <mergeCell ref="AU75:AV75"/>
    <mergeCell ref="AW75:AX75"/>
    <mergeCell ref="AY75:BD75"/>
    <mergeCell ref="C74:D74"/>
    <mergeCell ref="E74:F74"/>
    <mergeCell ref="G74:K74"/>
    <mergeCell ref="L74:O74"/>
    <mergeCell ref="AU74:AV74"/>
    <mergeCell ref="AW74:AX74"/>
    <mergeCell ref="AY76:BD76"/>
    <mergeCell ref="C77:D77"/>
    <mergeCell ref="E77:F77"/>
    <mergeCell ref="G77:K77"/>
    <mergeCell ref="L77:O77"/>
    <mergeCell ref="AU77:AV77"/>
    <mergeCell ref="AW77:AX77"/>
    <mergeCell ref="AY77:BD77"/>
    <mergeCell ref="C76:D76"/>
    <mergeCell ref="E76:F76"/>
    <mergeCell ref="G76:K76"/>
    <mergeCell ref="L76:O76"/>
    <mergeCell ref="AU76:AV76"/>
    <mergeCell ref="AW76:AX76"/>
    <mergeCell ref="AY78:BD78"/>
    <mergeCell ref="C79:D79"/>
    <mergeCell ref="E79:F79"/>
    <mergeCell ref="G79:K79"/>
    <mergeCell ref="L79:O79"/>
    <mergeCell ref="AU79:AV79"/>
    <mergeCell ref="AW79:AX79"/>
    <mergeCell ref="AY79:BD79"/>
    <mergeCell ref="C78:D78"/>
    <mergeCell ref="E78:F78"/>
    <mergeCell ref="G78:K78"/>
    <mergeCell ref="L78:O78"/>
    <mergeCell ref="AU78:AV78"/>
    <mergeCell ref="AW78:AX78"/>
    <mergeCell ref="AY80:BD80"/>
    <mergeCell ref="C81:D81"/>
    <mergeCell ref="E81:F81"/>
    <mergeCell ref="G81:K81"/>
    <mergeCell ref="L81:O81"/>
    <mergeCell ref="AU81:AV81"/>
    <mergeCell ref="AW81:AX81"/>
    <mergeCell ref="AY81:BD81"/>
    <mergeCell ref="C80:D80"/>
    <mergeCell ref="E80:F80"/>
    <mergeCell ref="G80:K80"/>
    <mergeCell ref="L80:O80"/>
    <mergeCell ref="AU80:AV80"/>
    <mergeCell ref="AW80:AX80"/>
    <mergeCell ref="AY82:BD82"/>
    <mergeCell ref="C83:D83"/>
    <mergeCell ref="E83:F83"/>
    <mergeCell ref="G83:K83"/>
    <mergeCell ref="L83:O83"/>
    <mergeCell ref="AU83:AV83"/>
    <mergeCell ref="AW83:AX83"/>
    <mergeCell ref="AY83:BD83"/>
    <mergeCell ref="C82:D82"/>
    <mergeCell ref="E82:F82"/>
    <mergeCell ref="G82:K82"/>
    <mergeCell ref="L82:O82"/>
    <mergeCell ref="AU82:AV82"/>
    <mergeCell ref="AW82:AX82"/>
    <mergeCell ref="AY84:BD84"/>
    <mergeCell ref="C85:D85"/>
    <mergeCell ref="E85:F85"/>
    <mergeCell ref="G85:K85"/>
    <mergeCell ref="L85:O85"/>
    <mergeCell ref="AU85:AV85"/>
    <mergeCell ref="AW85:AX85"/>
    <mergeCell ref="AY85:BD85"/>
    <mergeCell ref="C84:D84"/>
    <mergeCell ref="E84:F84"/>
    <mergeCell ref="G84:K84"/>
    <mergeCell ref="L84:O84"/>
    <mergeCell ref="AU84:AV84"/>
    <mergeCell ref="AW84:AX84"/>
    <mergeCell ref="AY86:BD86"/>
    <mergeCell ref="C87:D87"/>
    <mergeCell ref="E87:F87"/>
    <mergeCell ref="G87:K87"/>
    <mergeCell ref="L87:O87"/>
    <mergeCell ref="AU87:AV87"/>
    <mergeCell ref="AW87:AX87"/>
    <mergeCell ref="AY87:BD87"/>
    <mergeCell ref="C86:D86"/>
    <mergeCell ref="E86:F86"/>
    <mergeCell ref="G86:K86"/>
    <mergeCell ref="L86:O86"/>
    <mergeCell ref="AU86:AV86"/>
    <mergeCell ref="AW86:AX86"/>
    <mergeCell ref="AY88:BD88"/>
    <mergeCell ref="C89:D89"/>
    <mergeCell ref="E89:F89"/>
    <mergeCell ref="G89:K89"/>
    <mergeCell ref="L89:O89"/>
    <mergeCell ref="AU89:AV89"/>
    <mergeCell ref="AW89:AX89"/>
    <mergeCell ref="AY89:BD89"/>
    <mergeCell ref="C88:D88"/>
    <mergeCell ref="E88:F88"/>
    <mergeCell ref="G88:K88"/>
    <mergeCell ref="L88:O88"/>
    <mergeCell ref="AU88:AV88"/>
    <mergeCell ref="AW88:AX88"/>
    <mergeCell ref="AY90:BD90"/>
    <mergeCell ref="C91:D91"/>
    <mergeCell ref="E91:F91"/>
    <mergeCell ref="G91:K91"/>
    <mergeCell ref="L91:O91"/>
    <mergeCell ref="AU91:AV91"/>
    <mergeCell ref="AW91:AX91"/>
    <mergeCell ref="AY91:BD91"/>
    <mergeCell ref="C90:D90"/>
    <mergeCell ref="E90:F90"/>
    <mergeCell ref="G90:K90"/>
    <mergeCell ref="L90:O90"/>
    <mergeCell ref="AU90:AV90"/>
    <mergeCell ref="AW90:AX90"/>
    <mergeCell ref="AY92:BD92"/>
    <mergeCell ref="C93:D93"/>
    <mergeCell ref="E93:F93"/>
    <mergeCell ref="G93:K93"/>
    <mergeCell ref="L93:O93"/>
    <mergeCell ref="AU93:AV93"/>
    <mergeCell ref="AW93:AX93"/>
    <mergeCell ref="AY93:BD93"/>
    <mergeCell ref="C92:D92"/>
    <mergeCell ref="E92:F92"/>
    <mergeCell ref="G92:K92"/>
    <mergeCell ref="L92:O92"/>
    <mergeCell ref="AU92:AV92"/>
    <mergeCell ref="AW92:AX92"/>
    <mergeCell ref="AY94:BD94"/>
    <mergeCell ref="C95:D95"/>
    <mergeCell ref="E95:F95"/>
    <mergeCell ref="G95:K95"/>
    <mergeCell ref="L95:O95"/>
    <mergeCell ref="AU95:AV95"/>
    <mergeCell ref="AW95:AX95"/>
    <mergeCell ref="AY95:BD95"/>
    <mergeCell ref="C94:D94"/>
    <mergeCell ref="E94:F94"/>
    <mergeCell ref="G94:K94"/>
    <mergeCell ref="L94:O94"/>
    <mergeCell ref="AU94:AV94"/>
    <mergeCell ref="AW94:AX94"/>
    <mergeCell ref="AY96:BD96"/>
    <mergeCell ref="C97:D97"/>
    <mergeCell ref="E97:F97"/>
    <mergeCell ref="G97:K97"/>
    <mergeCell ref="L97:O97"/>
    <mergeCell ref="AU97:AV97"/>
    <mergeCell ref="AW97:AX97"/>
    <mergeCell ref="AY97:BD97"/>
    <mergeCell ref="C96:D96"/>
    <mergeCell ref="E96:F96"/>
    <mergeCell ref="G96:K96"/>
    <mergeCell ref="L96:O96"/>
    <mergeCell ref="AU96:AV96"/>
    <mergeCell ref="AW96:AX96"/>
    <mergeCell ref="AY98:BD98"/>
    <mergeCell ref="C99:D99"/>
    <mergeCell ref="E99:F99"/>
    <mergeCell ref="G99:K99"/>
    <mergeCell ref="L99:O99"/>
    <mergeCell ref="AU99:AV99"/>
    <mergeCell ref="AW99:AX99"/>
    <mergeCell ref="AY99:BD99"/>
    <mergeCell ref="C98:D98"/>
    <mergeCell ref="E98:F98"/>
    <mergeCell ref="G98:K98"/>
    <mergeCell ref="L98:O98"/>
    <mergeCell ref="AU98:AV98"/>
    <mergeCell ref="AW98:AX98"/>
    <mergeCell ref="AY100:BD100"/>
    <mergeCell ref="C101:D101"/>
    <mergeCell ref="E101:F101"/>
    <mergeCell ref="G101:K101"/>
    <mergeCell ref="L101:O101"/>
    <mergeCell ref="AU101:AV101"/>
    <mergeCell ref="AW101:AX101"/>
    <mergeCell ref="AY101:BD101"/>
    <mergeCell ref="C100:D100"/>
    <mergeCell ref="E100:F100"/>
    <mergeCell ref="G100:K100"/>
    <mergeCell ref="L100:O100"/>
    <mergeCell ref="AU100:AV100"/>
    <mergeCell ref="AW100:AX100"/>
    <mergeCell ref="AY102:BD102"/>
    <mergeCell ref="C103:D103"/>
    <mergeCell ref="E103:F103"/>
    <mergeCell ref="G103:K103"/>
    <mergeCell ref="L103:O103"/>
    <mergeCell ref="AU103:AV103"/>
    <mergeCell ref="AW103:AX103"/>
    <mergeCell ref="AY103:BD103"/>
    <mergeCell ref="C102:D102"/>
    <mergeCell ref="E102:F102"/>
    <mergeCell ref="G102:K102"/>
    <mergeCell ref="L102:O102"/>
    <mergeCell ref="AU102:AV102"/>
    <mergeCell ref="AW102:AX102"/>
    <mergeCell ref="AY104:BD104"/>
    <mergeCell ref="C105:D105"/>
    <mergeCell ref="E105:F105"/>
    <mergeCell ref="G105:K105"/>
    <mergeCell ref="L105:O105"/>
    <mergeCell ref="AU105:AV105"/>
    <mergeCell ref="AW105:AX105"/>
    <mergeCell ref="AY105:BD105"/>
    <mergeCell ref="C104:D104"/>
    <mergeCell ref="E104:F104"/>
    <mergeCell ref="G104:K104"/>
    <mergeCell ref="L104:O104"/>
    <mergeCell ref="AU104:AV104"/>
    <mergeCell ref="AW104:AX104"/>
    <mergeCell ref="AY106:BD106"/>
    <mergeCell ref="C107:D107"/>
    <mergeCell ref="E107:F107"/>
    <mergeCell ref="G107:K107"/>
    <mergeCell ref="L107:O107"/>
    <mergeCell ref="AU107:AV107"/>
    <mergeCell ref="AW107:AX107"/>
    <mergeCell ref="AY107:BD107"/>
    <mergeCell ref="C106:D106"/>
    <mergeCell ref="E106:F106"/>
    <mergeCell ref="G106:K106"/>
    <mergeCell ref="L106:O106"/>
    <mergeCell ref="AU106:AV106"/>
    <mergeCell ref="AW106:AX106"/>
    <mergeCell ref="AY108:BD108"/>
    <mergeCell ref="C109:D109"/>
    <mergeCell ref="E109:F109"/>
    <mergeCell ref="G109:K109"/>
    <mergeCell ref="L109:O109"/>
    <mergeCell ref="AU109:AV109"/>
    <mergeCell ref="AW109:AX109"/>
    <mergeCell ref="AY109:BD109"/>
    <mergeCell ref="C108:D108"/>
    <mergeCell ref="E108:F108"/>
    <mergeCell ref="G108:K108"/>
    <mergeCell ref="L108:O108"/>
    <mergeCell ref="AU108:AV108"/>
    <mergeCell ref="AW108:AX108"/>
    <mergeCell ref="AY110:BD110"/>
    <mergeCell ref="C111:D111"/>
    <mergeCell ref="E111:F111"/>
    <mergeCell ref="G111:K111"/>
    <mergeCell ref="L111:O111"/>
    <mergeCell ref="AU111:AV111"/>
    <mergeCell ref="AW111:AX111"/>
    <mergeCell ref="AY111:BD111"/>
    <mergeCell ref="C110:D110"/>
    <mergeCell ref="E110:F110"/>
    <mergeCell ref="G110:K110"/>
    <mergeCell ref="L110:O110"/>
    <mergeCell ref="AU110:AV110"/>
    <mergeCell ref="AW110:AX110"/>
    <mergeCell ref="AY112:BD112"/>
    <mergeCell ref="C113:D113"/>
    <mergeCell ref="E113:F113"/>
    <mergeCell ref="G113:K113"/>
    <mergeCell ref="L113:O113"/>
    <mergeCell ref="AU113:AV113"/>
    <mergeCell ref="AW113:AX113"/>
    <mergeCell ref="AY113:BD113"/>
    <mergeCell ref="C112:D112"/>
    <mergeCell ref="E112:F112"/>
    <mergeCell ref="G112:K112"/>
    <mergeCell ref="L112:O112"/>
    <mergeCell ref="AU112:AV112"/>
    <mergeCell ref="AW112:AX112"/>
    <mergeCell ref="V117:Y117"/>
    <mergeCell ref="C118:D118"/>
    <mergeCell ref="E118:F118"/>
    <mergeCell ref="G118:H118"/>
    <mergeCell ref="J118:K118"/>
    <mergeCell ref="L118:M118"/>
    <mergeCell ref="P118:Q118"/>
    <mergeCell ref="T118:U118"/>
    <mergeCell ref="V118:Y118"/>
    <mergeCell ref="C116:D117"/>
    <mergeCell ref="E116:H116"/>
    <mergeCell ref="J116:M116"/>
    <mergeCell ref="T116:U116"/>
    <mergeCell ref="V116:Y116"/>
    <mergeCell ref="E117:F117"/>
    <mergeCell ref="G117:H117"/>
    <mergeCell ref="J117:K117"/>
    <mergeCell ref="L117:M117"/>
    <mergeCell ref="T117:U117"/>
    <mergeCell ref="T119:U119"/>
    <mergeCell ref="V119:Y119"/>
    <mergeCell ref="C120:D120"/>
    <mergeCell ref="E120:F120"/>
    <mergeCell ref="G120:H120"/>
    <mergeCell ref="J120:K120"/>
    <mergeCell ref="L120:M120"/>
    <mergeCell ref="P120:Q120"/>
    <mergeCell ref="T120:U120"/>
    <mergeCell ref="V120:Y120"/>
    <mergeCell ref="C119:D119"/>
    <mergeCell ref="E119:F119"/>
    <mergeCell ref="G119:H119"/>
    <mergeCell ref="J119:K119"/>
    <mergeCell ref="L119:M119"/>
    <mergeCell ref="P119:Q119"/>
    <mergeCell ref="U127:X127"/>
    <mergeCell ref="U121:V121"/>
    <mergeCell ref="W121:X121"/>
    <mergeCell ref="C122:D122"/>
    <mergeCell ref="E122:F122"/>
    <mergeCell ref="G122:H122"/>
    <mergeCell ref="J122:K122"/>
    <mergeCell ref="L122:M122"/>
    <mergeCell ref="P122:Q122"/>
    <mergeCell ref="U122:V122"/>
    <mergeCell ref="W122:X122"/>
    <mergeCell ref="C121:D121"/>
    <mergeCell ref="E121:F121"/>
    <mergeCell ref="G121:H121"/>
    <mergeCell ref="J121:K121"/>
    <mergeCell ref="L121:M121"/>
    <mergeCell ref="P121:Q121"/>
    <mergeCell ref="M131:P131"/>
    <mergeCell ref="C132:F132"/>
    <mergeCell ref="H132:K132"/>
    <mergeCell ref="M132:P132"/>
    <mergeCell ref="J124:K124"/>
    <mergeCell ref="M126:P126"/>
    <mergeCell ref="C127:F127"/>
    <mergeCell ref="H127:K127"/>
    <mergeCell ref="M127:P127"/>
  </mergeCells>
  <phoneticPr fontId="9"/>
  <conditionalFormatting sqref="C127:F127">
    <cfRule type="expression" dxfId="5" priority="1">
      <formula>INDIRECT(ADDRESS(ROW(),COLUMN()))=TRUNC(INDIRECT(ADDRESS(ROW(),COLUMN())))</formula>
    </cfRule>
  </conditionalFormatting>
  <conditionalFormatting sqref="E118:Q122">
    <cfRule type="expression" dxfId="4" priority="2">
      <formula>INDIRECT(ADDRESS(ROW(),COLUMN()))=TRUNC(INDIRECT(ADDRESS(ROW(),COLUMN())))</formula>
    </cfRule>
  </conditionalFormatting>
  <conditionalFormatting sqref="P14:AX113">
    <cfRule type="expression" dxfId="3" priority="3">
      <formula>INDIRECT(ADDRESS(ROW(),COLUMN()))=TRUNC(INDIRECT(ADDRESS(ROW(),COLUMN())))</formula>
    </cfRule>
  </conditionalFormatting>
  <dataValidations count="8">
    <dataValidation allowBlank="1" showInputMessage="1" showErrorMessage="1" error="入力可能範囲　32～40" sqref="AZ6" xr:uid="{6761A34E-3F7E-498C-8139-2E2EB4B0A0B6}"/>
    <dataValidation type="list" allowBlank="1" showInputMessage="1" sqref="E14:F113" xr:uid="{890BDE88-63E7-46E5-B62E-8C1E6DDB96DC}">
      <formula1>"A, B, C, D"</formula1>
    </dataValidation>
    <dataValidation type="list" allowBlank="1" showInputMessage="1" showErrorMessage="1" sqref="AZ4:BC4" xr:uid="{CDB5156A-B178-49AD-87AA-1E81B3E17462}">
      <formula1>"予定,実績,予定・実績"</formula1>
    </dataValidation>
    <dataValidation type="list" errorStyle="warning" allowBlank="1" showInputMessage="1" error="リストにない場合のみ、入力してください。" sqref="G15:K113 G14:K14" xr:uid="{653773EB-AB75-41E7-AE1A-AF2F4F278C8D}">
      <formula1>INDIRECT(C14)</formula1>
    </dataValidation>
    <dataValidation type="list" allowBlank="1" showInputMessage="1" sqref="C14:D113" xr:uid="{2085B002-A576-4A64-9922-3D3660EAF616}">
      <formula1>職種</formula1>
    </dataValidation>
    <dataValidation type="decimal" allowBlank="1" showInputMessage="1" showErrorMessage="1" error="入力可能範囲　32～40" sqref="AV5" xr:uid="{BA2BF40A-CD31-42EF-9040-9608594C1DD6}">
      <formula1>32</formula1>
      <formula2>40</formula2>
    </dataValidation>
    <dataValidation type="list" allowBlank="1" showInputMessage="1" showErrorMessage="1" sqref="J124:K124" xr:uid="{3D2C4259-5724-47A6-A498-AE8F102FE75E}">
      <formula1>"週,暦月"</formula1>
    </dataValidation>
    <dataValidation type="list" allowBlank="1" showInputMessage="1" showErrorMessage="1" sqref="AZ3" xr:uid="{945B61C3-7367-4017-9546-A575BCDF0042}">
      <formula1>"４週,暦月"</formula1>
    </dataValidation>
  </dataValidations>
  <printOptions horizontalCentered="1"/>
  <pageMargins left="0.23622047244094491" right="0.23622047244094491" top="0.43307086614173229" bottom="0.27559055118110237" header="0.31496062992125984" footer="0.31496062992125984"/>
  <headerFooter>
    <oddFooter>&amp;R&amp;16&amp;P/&amp;N</oddFooter>
  </headerFooter>
  <colBreaks count="1" manualBreakCount="1">
    <brk id="58"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31553-EEC7-4DEE-B439-1D0FA01CF065}">
  <sheetPr>
    <pageSetUpPr fitToPage="1"/>
  </sheetPr>
  <dimension ref="A1:K29"/>
  <sheetViews>
    <sheetView zoomScale="85" zoomScaleNormal="85" workbookViewId="0"/>
  </sheetViews>
  <sheetFormatPr defaultColWidth="9" defaultRowHeight="18.75"/>
  <cols>
    <col min="1" max="1" width="2" style="168" customWidth="1"/>
    <col min="2" max="2" width="8.625" style="168" customWidth="1"/>
    <col min="3" max="11" width="40.625" style="168" customWidth="1"/>
    <col min="12" max="16384" width="9" style="168"/>
  </cols>
  <sheetData>
    <row r="1" spans="1:11">
      <c r="A1" s="168" t="s">
        <v>367</v>
      </c>
    </row>
    <row r="2" spans="1:11">
      <c r="B2" s="168" t="s">
        <v>368</v>
      </c>
    </row>
    <row r="4" spans="1:11">
      <c r="B4" s="169" t="s">
        <v>269</v>
      </c>
      <c r="C4" s="169" t="s">
        <v>369</v>
      </c>
    </row>
    <row r="5" spans="1:11">
      <c r="B5" s="169">
        <v>1</v>
      </c>
      <c r="C5" s="170" t="s">
        <v>251</v>
      </c>
    </row>
    <row r="6" spans="1:11">
      <c r="B6" s="169">
        <v>2</v>
      </c>
      <c r="C6" s="170" t="s">
        <v>370</v>
      </c>
    </row>
    <row r="7" spans="1:11">
      <c r="B7" s="169">
        <v>3</v>
      </c>
      <c r="C7" s="170"/>
    </row>
    <row r="8" spans="1:11">
      <c r="B8" s="169">
        <v>4</v>
      </c>
      <c r="C8" s="170"/>
    </row>
    <row r="9" spans="1:11">
      <c r="B9" s="169">
        <v>5</v>
      </c>
      <c r="C9" s="170"/>
    </row>
    <row r="10" spans="1:11">
      <c r="B10" s="169">
        <v>6</v>
      </c>
      <c r="C10" s="170"/>
    </row>
    <row r="11" spans="1:11">
      <c r="B11" s="169">
        <v>7</v>
      </c>
      <c r="C11" s="170"/>
    </row>
    <row r="12" spans="1:11">
      <c r="B12" s="169">
        <v>8</v>
      </c>
      <c r="C12" s="170"/>
    </row>
    <row r="14" spans="1:11">
      <c r="B14" s="168" t="s">
        <v>371</v>
      </c>
    </row>
    <row r="15" spans="1:11" ht="19.5" thickBot="1">
      <c r="E15" s="171"/>
    </row>
    <row r="16" spans="1:11" ht="19.5" thickBot="1">
      <c r="B16" s="172" t="s">
        <v>331</v>
      </c>
      <c r="C16" s="173" t="s">
        <v>282</v>
      </c>
      <c r="D16" s="174" t="s">
        <v>332</v>
      </c>
      <c r="E16" s="175" t="s">
        <v>372</v>
      </c>
      <c r="F16" s="176" t="s">
        <v>372</v>
      </c>
      <c r="G16" s="176" t="s">
        <v>372</v>
      </c>
      <c r="H16" s="176" t="s">
        <v>372</v>
      </c>
      <c r="I16" s="176" t="s">
        <v>372</v>
      </c>
      <c r="J16" s="176" t="s">
        <v>372</v>
      </c>
      <c r="K16" s="177" t="s">
        <v>372</v>
      </c>
    </row>
    <row r="17" spans="2:11">
      <c r="B17" s="845" t="s">
        <v>373</v>
      </c>
      <c r="C17" s="178" t="s">
        <v>284</v>
      </c>
      <c r="D17" s="179" t="s">
        <v>284</v>
      </c>
      <c r="E17" s="180"/>
      <c r="F17" s="179"/>
      <c r="G17" s="179"/>
      <c r="H17" s="179"/>
      <c r="I17" s="181"/>
      <c r="J17" s="181"/>
      <c r="K17" s="182"/>
    </row>
    <row r="18" spans="2:11">
      <c r="B18" s="845"/>
      <c r="C18" s="183" t="s">
        <v>374</v>
      </c>
      <c r="D18" s="179" t="s">
        <v>332</v>
      </c>
      <c r="E18" s="179"/>
      <c r="F18" s="179"/>
      <c r="G18" s="179"/>
      <c r="H18" s="179"/>
      <c r="I18" s="184"/>
      <c r="J18" s="184"/>
      <c r="K18" s="185"/>
    </row>
    <row r="19" spans="2:11">
      <c r="B19" s="845"/>
      <c r="C19" s="183" t="s">
        <v>374</v>
      </c>
      <c r="D19" s="179" t="s">
        <v>372</v>
      </c>
      <c r="E19" s="179"/>
      <c r="F19" s="179"/>
      <c r="G19" s="179"/>
      <c r="H19" s="179"/>
      <c r="I19" s="184"/>
      <c r="J19" s="184"/>
      <c r="K19" s="185"/>
    </row>
    <row r="20" spans="2:11">
      <c r="B20" s="845"/>
      <c r="C20" s="183" t="s">
        <v>372</v>
      </c>
      <c r="D20" s="179" t="s">
        <v>372</v>
      </c>
      <c r="E20" s="179"/>
      <c r="F20" s="179"/>
      <c r="G20" s="179"/>
      <c r="H20" s="179"/>
      <c r="I20" s="184"/>
      <c r="J20" s="184"/>
      <c r="K20" s="185"/>
    </row>
    <row r="21" spans="2:11">
      <c r="B21" s="845"/>
      <c r="C21" s="183" t="s">
        <v>372</v>
      </c>
      <c r="D21" s="179" t="s">
        <v>372</v>
      </c>
      <c r="E21" s="179"/>
      <c r="F21" s="179"/>
      <c r="G21" s="179"/>
      <c r="H21" s="179"/>
      <c r="I21" s="184"/>
      <c r="J21" s="184"/>
      <c r="K21" s="185"/>
    </row>
    <row r="22" spans="2:11">
      <c r="B22" s="845"/>
      <c r="C22" s="183" t="s">
        <v>372</v>
      </c>
      <c r="D22" s="179" t="s">
        <v>372</v>
      </c>
      <c r="E22" s="179"/>
      <c r="F22" s="179"/>
      <c r="G22" s="179"/>
      <c r="H22" s="179"/>
      <c r="I22" s="184"/>
      <c r="J22" s="184"/>
      <c r="K22" s="185"/>
    </row>
    <row r="23" spans="2:11">
      <c r="B23" s="845"/>
      <c r="C23" s="183" t="s">
        <v>372</v>
      </c>
      <c r="D23" s="179" t="s">
        <v>372</v>
      </c>
      <c r="E23" s="179"/>
      <c r="F23" s="179"/>
      <c r="G23" s="179"/>
      <c r="H23" s="179"/>
      <c r="I23" s="184"/>
      <c r="J23" s="184"/>
      <c r="K23" s="185"/>
    </row>
    <row r="24" spans="2:11">
      <c r="B24" s="845"/>
      <c r="C24" s="183" t="s">
        <v>372</v>
      </c>
      <c r="D24" s="179" t="s">
        <v>372</v>
      </c>
      <c r="E24" s="179"/>
      <c r="F24" s="179"/>
      <c r="G24" s="179"/>
      <c r="H24" s="179"/>
      <c r="I24" s="184"/>
      <c r="J24" s="184"/>
      <c r="K24" s="185"/>
    </row>
    <row r="25" spans="2:11">
      <c r="B25" s="845"/>
      <c r="C25" s="183" t="s">
        <v>372</v>
      </c>
      <c r="D25" s="179" t="s">
        <v>372</v>
      </c>
      <c r="E25" s="179"/>
      <c r="F25" s="179"/>
      <c r="G25" s="179"/>
      <c r="H25" s="179"/>
      <c r="I25" s="184"/>
      <c r="J25" s="184"/>
      <c r="K25" s="185"/>
    </row>
    <row r="26" spans="2:11">
      <c r="B26" s="845"/>
      <c r="C26" s="183" t="s">
        <v>372</v>
      </c>
      <c r="D26" s="186" t="s">
        <v>372</v>
      </c>
      <c r="E26" s="186"/>
      <c r="F26" s="186"/>
      <c r="G26" s="186"/>
      <c r="H26" s="186"/>
      <c r="I26" s="184"/>
      <c r="J26" s="184"/>
      <c r="K26" s="185"/>
    </row>
    <row r="27" spans="2:11">
      <c r="B27" s="845"/>
      <c r="C27" s="183" t="s">
        <v>372</v>
      </c>
      <c r="D27" s="186" t="s">
        <v>372</v>
      </c>
      <c r="E27" s="186"/>
      <c r="F27" s="186"/>
      <c r="G27" s="186"/>
      <c r="H27" s="186"/>
      <c r="I27" s="184"/>
      <c r="J27" s="184"/>
      <c r="K27" s="185"/>
    </row>
    <row r="28" spans="2:11">
      <c r="B28" s="845"/>
      <c r="C28" s="183" t="s">
        <v>372</v>
      </c>
      <c r="D28" s="186" t="s">
        <v>372</v>
      </c>
      <c r="E28" s="186"/>
      <c r="F28" s="186"/>
      <c r="G28" s="186"/>
      <c r="H28" s="186"/>
      <c r="I28" s="184"/>
      <c r="J28" s="184"/>
      <c r="K28" s="185"/>
    </row>
    <row r="29" spans="2:11" ht="19.5" thickBot="1">
      <c r="B29" s="846"/>
      <c r="C29" s="187" t="s">
        <v>372</v>
      </c>
      <c r="D29" s="188" t="s">
        <v>372</v>
      </c>
      <c r="E29" s="188"/>
      <c r="F29" s="188"/>
      <c r="G29" s="188"/>
      <c r="H29" s="188"/>
      <c r="I29" s="188"/>
      <c r="J29" s="188"/>
      <c r="K29" s="189"/>
    </row>
  </sheetData>
  <mergeCells count="1">
    <mergeCell ref="B17:B29"/>
  </mergeCells>
  <phoneticPr fontId="9"/>
  <pageMargins left="0.70866141732283472" right="0.70866141732283472" top="0.74803149606299213" bottom="0.74803149606299213" header="0.31496062992125984" footer="0.3149606299212598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2673BB-C1A4-4799-9B88-03B277D78C27}">
  <sheetPr>
    <pageSetUpPr fitToPage="1"/>
  </sheetPr>
  <dimension ref="A1:BF57"/>
  <sheetViews>
    <sheetView showGridLines="0" view="pageBreakPreview" zoomScale="55" zoomScaleNormal="55" zoomScaleSheetLayoutView="55" workbookViewId="0">
      <selection activeCell="AO24" sqref="AO24"/>
    </sheetView>
  </sheetViews>
  <sheetFormatPr defaultColWidth="4.5" defaultRowHeight="20.25" customHeight="1"/>
  <cols>
    <col min="1" max="1" width="1.375" style="130" customWidth="1"/>
    <col min="2" max="56" width="5.625" style="130" customWidth="1"/>
    <col min="57" max="16384" width="4.5" style="130"/>
  </cols>
  <sheetData>
    <row r="1" spans="1:57" s="100" customFormat="1" ht="20.25" customHeight="1">
      <c r="A1" s="95"/>
      <c r="B1" s="95"/>
      <c r="C1" s="96" t="s">
        <v>247</v>
      </c>
      <c r="D1" s="96"/>
      <c r="E1" s="95"/>
      <c r="F1" s="95"/>
      <c r="G1" s="97" t="s">
        <v>248</v>
      </c>
      <c r="H1" s="95"/>
      <c r="I1" s="95"/>
      <c r="J1" s="96"/>
      <c r="K1" s="96"/>
      <c r="L1" s="96"/>
      <c r="M1" s="96"/>
      <c r="N1" s="95"/>
      <c r="O1" s="95"/>
      <c r="P1" s="95"/>
      <c r="Q1" s="95"/>
      <c r="R1" s="95"/>
      <c r="S1" s="95"/>
      <c r="T1" s="95"/>
      <c r="U1" s="95"/>
      <c r="V1" s="95"/>
      <c r="W1" s="95"/>
      <c r="X1" s="95"/>
      <c r="Y1" s="95"/>
      <c r="Z1" s="95"/>
      <c r="AA1" s="95"/>
      <c r="AB1" s="95"/>
      <c r="AC1" s="95"/>
      <c r="AD1" s="95"/>
      <c r="AE1" s="95"/>
      <c r="AF1" s="95"/>
      <c r="AG1" s="95"/>
      <c r="AH1" s="95"/>
      <c r="AI1" s="95"/>
      <c r="AJ1" s="95"/>
      <c r="AK1" s="98" t="s">
        <v>249</v>
      </c>
      <c r="AL1" s="98" t="s">
        <v>250</v>
      </c>
      <c r="AM1" s="950" t="s">
        <v>251</v>
      </c>
      <c r="AN1" s="950"/>
      <c r="AO1" s="950"/>
      <c r="AP1" s="950"/>
      <c r="AQ1" s="950"/>
      <c r="AR1" s="950"/>
      <c r="AS1" s="950"/>
      <c r="AT1" s="950"/>
      <c r="AU1" s="950"/>
      <c r="AV1" s="950"/>
      <c r="AW1" s="950"/>
      <c r="AX1" s="950"/>
      <c r="AY1" s="950"/>
      <c r="AZ1" s="950"/>
      <c r="BA1" s="950"/>
      <c r="BB1" s="99" t="s">
        <v>252</v>
      </c>
      <c r="BC1" s="95"/>
      <c r="BD1" s="95"/>
    </row>
    <row r="2" spans="1:57" s="104" customFormat="1" ht="20.25" customHeight="1">
      <c r="A2" s="101"/>
      <c r="B2" s="101"/>
      <c r="C2" s="101"/>
      <c r="D2" s="97"/>
      <c r="E2" s="101"/>
      <c r="F2" s="101"/>
      <c r="G2" s="101"/>
      <c r="H2" s="97"/>
      <c r="I2" s="98"/>
      <c r="J2" s="98"/>
      <c r="K2" s="98"/>
      <c r="L2" s="98"/>
      <c r="M2" s="98"/>
      <c r="N2" s="101"/>
      <c r="O2" s="101"/>
      <c r="P2" s="101"/>
      <c r="Q2" s="101"/>
      <c r="R2" s="101"/>
      <c r="S2" s="101"/>
      <c r="T2" s="98" t="s">
        <v>253</v>
      </c>
      <c r="U2" s="951">
        <v>6</v>
      </c>
      <c r="V2" s="951"/>
      <c r="W2" s="98" t="s">
        <v>250</v>
      </c>
      <c r="X2" s="952">
        <f>IF(U2=0,"",YEAR(DATE(2018+U2,1,1)))</f>
        <v>2024</v>
      </c>
      <c r="Y2" s="952"/>
      <c r="Z2" s="101" t="s">
        <v>254</v>
      </c>
      <c r="AA2" s="101" t="s">
        <v>255</v>
      </c>
      <c r="AB2" s="951">
        <v>5</v>
      </c>
      <c r="AC2" s="951"/>
      <c r="AD2" s="101" t="s">
        <v>256</v>
      </c>
      <c r="AE2" s="101"/>
      <c r="AF2" s="101"/>
      <c r="AG2" s="101"/>
      <c r="AH2" s="101"/>
      <c r="AI2" s="101"/>
      <c r="AJ2" s="99"/>
      <c r="AK2" s="98" t="s">
        <v>257</v>
      </c>
      <c r="AL2" s="98" t="s">
        <v>250</v>
      </c>
      <c r="AM2" s="951" t="s">
        <v>360</v>
      </c>
      <c r="AN2" s="951"/>
      <c r="AO2" s="951"/>
      <c r="AP2" s="951"/>
      <c r="AQ2" s="951"/>
      <c r="AR2" s="951"/>
      <c r="AS2" s="951"/>
      <c r="AT2" s="951"/>
      <c r="AU2" s="951"/>
      <c r="AV2" s="951"/>
      <c r="AW2" s="951"/>
      <c r="AX2" s="951"/>
      <c r="AY2" s="951"/>
      <c r="AZ2" s="951"/>
      <c r="BA2" s="951"/>
      <c r="BB2" s="99" t="s">
        <v>252</v>
      </c>
      <c r="BC2" s="98"/>
      <c r="BD2" s="98"/>
      <c r="BE2" s="103"/>
    </row>
    <row r="3" spans="1:57" s="104" customFormat="1" ht="20.25" customHeight="1">
      <c r="A3" s="101"/>
      <c r="B3" s="101"/>
      <c r="C3" s="101"/>
      <c r="D3" s="97"/>
      <c r="E3" s="101"/>
      <c r="F3" s="101"/>
      <c r="G3" s="101"/>
      <c r="H3" s="97"/>
      <c r="I3" s="98"/>
      <c r="J3" s="98"/>
      <c r="K3" s="98"/>
      <c r="L3" s="98"/>
      <c r="M3" s="98"/>
      <c r="N3" s="101"/>
      <c r="O3" s="101"/>
      <c r="P3" s="101"/>
      <c r="Q3" s="101"/>
      <c r="R3" s="101"/>
      <c r="S3" s="101"/>
      <c r="T3" s="105"/>
      <c r="U3" s="106"/>
      <c r="V3" s="106"/>
      <c r="W3" s="107"/>
      <c r="X3" s="106"/>
      <c r="Y3" s="106"/>
      <c r="Z3" s="108"/>
      <c r="AA3" s="108"/>
      <c r="AB3" s="106"/>
      <c r="AC3" s="106"/>
      <c r="AD3" s="109"/>
      <c r="AE3" s="101"/>
      <c r="AF3" s="101"/>
      <c r="AG3" s="101"/>
      <c r="AH3" s="101"/>
      <c r="AI3" s="101"/>
      <c r="AJ3" s="99"/>
      <c r="AK3" s="98"/>
      <c r="AL3" s="98"/>
      <c r="AM3" s="102"/>
      <c r="AN3" s="102"/>
      <c r="AO3" s="102"/>
      <c r="AP3" s="102"/>
      <c r="AQ3" s="102"/>
      <c r="AR3" s="102"/>
      <c r="AS3" s="102"/>
      <c r="AT3" s="102"/>
      <c r="AU3" s="102"/>
      <c r="AV3" s="102"/>
      <c r="AW3" s="102"/>
      <c r="AX3" s="102"/>
      <c r="AY3" s="110" t="s">
        <v>258</v>
      </c>
      <c r="AZ3" s="953" t="s">
        <v>259</v>
      </c>
      <c r="BA3" s="953"/>
      <c r="BB3" s="953"/>
      <c r="BC3" s="953"/>
      <c r="BD3" s="98"/>
      <c r="BE3" s="103"/>
    </row>
    <row r="4" spans="1:57" s="104" customFormat="1" ht="20.25" customHeight="1">
      <c r="A4" s="101"/>
      <c r="B4" s="111"/>
      <c r="C4" s="111"/>
      <c r="D4" s="111"/>
      <c r="E4" s="111"/>
      <c r="F4" s="111"/>
      <c r="G4" s="111"/>
      <c r="H4" s="111"/>
      <c r="I4" s="111"/>
      <c r="J4" s="112"/>
      <c r="K4" s="113"/>
      <c r="L4" s="113"/>
      <c r="M4" s="113"/>
      <c r="N4" s="113"/>
      <c r="O4" s="113"/>
      <c r="P4" s="114"/>
      <c r="Q4" s="113"/>
      <c r="R4" s="113"/>
      <c r="S4" s="101"/>
      <c r="T4" s="101"/>
      <c r="U4" s="101"/>
      <c r="V4" s="101"/>
      <c r="W4" s="101"/>
      <c r="X4" s="101"/>
      <c r="Y4" s="101"/>
      <c r="Z4" s="108"/>
      <c r="AA4" s="108"/>
      <c r="AB4" s="106"/>
      <c r="AC4" s="106"/>
      <c r="AD4" s="109"/>
      <c r="AE4" s="101"/>
      <c r="AF4" s="101"/>
      <c r="AG4" s="101"/>
      <c r="AH4" s="101"/>
      <c r="AI4" s="101"/>
      <c r="AJ4" s="99"/>
      <c r="AK4" s="98"/>
      <c r="AL4" s="98"/>
      <c r="AM4" s="102"/>
      <c r="AN4" s="102"/>
      <c r="AO4" s="102"/>
      <c r="AP4" s="102"/>
      <c r="AQ4" s="102"/>
      <c r="AR4" s="102"/>
      <c r="AS4" s="102"/>
      <c r="AT4" s="102"/>
      <c r="AU4" s="102"/>
      <c r="AV4" s="102"/>
      <c r="AW4" s="102"/>
      <c r="AX4" s="102"/>
      <c r="AY4" s="110" t="s">
        <v>260</v>
      </c>
      <c r="AZ4" s="953" t="s">
        <v>261</v>
      </c>
      <c r="BA4" s="953"/>
      <c r="BB4" s="953"/>
      <c r="BC4" s="953"/>
      <c r="BD4" s="98"/>
      <c r="BE4" s="103"/>
    </row>
    <row r="5" spans="1:57" s="104" customFormat="1" ht="20.25" customHeight="1">
      <c r="A5" s="101"/>
      <c r="B5" s="115"/>
      <c r="C5" s="115"/>
      <c r="D5" s="115"/>
      <c r="E5" s="115"/>
      <c r="F5" s="115"/>
      <c r="G5" s="115"/>
      <c r="H5" s="115"/>
      <c r="I5" s="115"/>
      <c r="J5" s="113"/>
      <c r="K5" s="116"/>
      <c r="L5" s="117"/>
      <c r="M5" s="117"/>
      <c r="N5" s="117"/>
      <c r="O5" s="117"/>
      <c r="P5" s="115"/>
      <c r="Q5" s="111"/>
      <c r="R5" s="111"/>
      <c r="S5" s="95"/>
      <c r="T5" s="101"/>
      <c r="U5" s="101"/>
      <c r="V5" s="101"/>
      <c r="W5" s="101"/>
      <c r="X5" s="101"/>
      <c r="Y5" s="101"/>
      <c r="Z5" s="108"/>
      <c r="AA5" s="108"/>
      <c r="AB5" s="106"/>
      <c r="AC5" s="106"/>
      <c r="AD5" s="95"/>
      <c r="AE5" s="95"/>
      <c r="AF5" s="95"/>
      <c r="AG5" s="95"/>
      <c r="AH5" s="101"/>
      <c r="AI5" s="101"/>
      <c r="AJ5" s="95" t="s">
        <v>262</v>
      </c>
      <c r="AK5" s="95"/>
      <c r="AL5" s="95"/>
      <c r="AM5" s="95"/>
      <c r="AN5" s="95"/>
      <c r="AO5" s="95"/>
      <c r="AP5" s="95"/>
      <c r="AQ5" s="95"/>
      <c r="AR5" s="111"/>
      <c r="AS5" s="111"/>
      <c r="AT5" s="118"/>
      <c r="AU5" s="95"/>
      <c r="AV5" s="916">
        <v>40</v>
      </c>
      <c r="AW5" s="917"/>
      <c r="AX5" s="118" t="s">
        <v>263</v>
      </c>
      <c r="AY5" s="95"/>
      <c r="AZ5" s="954">
        <v>168</v>
      </c>
      <c r="BA5" s="955"/>
      <c r="BB5" s="118" t="s">
        <v>264</v>
      </c>
      <c r="BC5" s="95"/>
      <c r="BD5" s="101"/>
      <c r="BE5" s="103"/>
    </row>
    <row r="6" spans="1:57" s="104" customFormat="1" ht="20.25" customHeight="1">
      <c r="A6" s="101"/>
      <c r="B6" s="115"/>
      <c r="C6" s="115"/>
      <c r="D6" s="115"/>
      <c r="E6" s="115"/>
      <c r="F6" s="115"/>
      <c r="G6" s="115"/>
      <c r="H6" s="115"/>
      <c r="I6" s="115"/>
      <c r="J6" s="113"/>
      <c r="K6" s="116"/>
      <c r="L6" s="117"/>
      <c r="M6" s="117"/>
      <c r="N6" s="117"/>
      <c r="O6" s="117"/>
      <c r="P6" s="115"/>
      <c r="Q6" s="111"/>
      <c r="R6" s="111"/>
      <c r="S6" s="95"/>
      <c r="T6" s="101"/>
      <c r="U6" s="101"/>
      <c r="V6" s="101"/>
      <c r="W6" s="101"/>
      <c r="X6" s="101"/>
      <c r="Y6" s="101"/>
      <c r="Z6" s="108"/>
      <c r="AA6" s="108"/>
      <c r="AB6" s="106"/>
      <c r="AC6" s="106"/>
      <c r="AD6" s="95"/>
      <c r="AE6" s="95"/>
      <c r="AF6" s="95"/>
      <c r="AG6" s="95"/>
      <c r="AH6" s="101"/>
      <c r="AI6" s="101"/>
      <c r="AJ6" s="95"/>
      <c r="AK6" s="95"/>
      <c r="AL6" s="95"/>
      <c r="AM6" s="95"/>
      <c r="AN6" s="95"/>
      <c r="AO6" s="95"/>
      <c r="AP6" s="95"/>
      <c r="AQ6" s="95" t="s">
        <v>265</v>
      </c>
      <c r="AR6" s="95"/>
      <c r="AS6" s="119"/>
      <c r="AT6" s="119"/>
      <c r="AU6" s="119"/>
      <c r="AV6" s="95"/>
      <c r="AW6" s="95"/>
      <c r="AX6" s="120"/>
      <c r="AY6" s="95"/>
      <c r="AZ6" s="916">
        <v>100</v>
      </c>
      <c r="BA6" s="917"/>
      <c r="BB6" s="118" t="s">
        <v>266</v>
      </c>
      <c r="BC6" s="95"/>
      <c r="BD6" s="101"/>
      <c r="BE6" s="103"/>
    </row>
    <row r="7" spans="1:57" s="104" customFormat="1" ht="20.25" customHeight="1">
      <c r="A7" s="101"/>
      <c r="B7" s="115"/>
      <c r="C7" s="115"/>
      <c r="D7" s="115"/>
      <c r="E7" s="115"/>
      <c r="F7" s="115"/>
      <c r="G7" s="115"/>
      <c r="H7" s="115"/>
      <c r="I7" s="115"/>
      <c r="J7" s="115"/>
      <c r="K7" s="121"/>
      <c r="L7" s="121"/>
      <c r="M7" s="121"/>
      <c r="N7" s="115"/>
      <c r="O7" s="122"/>
      <c r="P7" s="123"/>
      <c r="Q7" s="123"/>
      <c r="R7" s="124"/>
      <c r="S7" s="119"/>
      <c r="T7" s="101"/>
      <c r="U7" s="101"/>
      <c r="V7" s="101"/>
      <c r="W7" s="101"/>
      <c r="X7" s="101"/>
      <c r="Y7" s="101"/>
      <c r="Z7" s="108"/>
      <c r="AA7" s="108"/>
      <c r="AB7" s="106"/>
      <c r="AC7" s="106"/>
      <c r="AD7" s="118"/>
      <c r="AE7" s="95"/>
      <c r="AF7" s="95"/>
      <c r="AG7" s="95"/>
      <c r="AH7" s="101"/>
      <c r="AI7" s="101"/>
      <c r="AJ7" s="101"/>
      <c r="AK7" s="101"/>
      <c r="AL7" s="95"/>
      <c r="AM7" s="95"/>
      <c r="AN7" s="125"/>
      <c r="AO7" s="120"/>
      <c r="AP7" s="120"/>
      <c r="AQ7" s="119"/>
      <c r="AR7" s="119"/>
      <c r="AS7" s="119"/>
      <c r="AT7" s="119"/>
      <c r="AU7" s="119"/>
      <c r="AV7" s="119"/>
      <c r="AW7" s="95" t="s">
        <v>267</v>
      </c>
      <c r="AX7" s="95"/>
      <c r="AY7" s="95"/>
      <c r="AZ7" s="918">
        <f>DAY(EOMONTH(DATE(X2,AB2,1),0))</f>
        <v>31</v>
      </c>
      <c r="BA7" s="919"/>
      <c r="BB7" s="118" t="s">
        <v>268</v>
      </c>
      <c r="BC7" s="101"/>
      <c r="BD7" s="101"/>
      <c r="BE7" s="103"/>
    </row>
    <row r="8" spans="1:57" ht="5.0999999999999996" customHeight="1" thickBot="1">
      <c r="A8" s="126"/>
      <c r="B8" s="126"/>
      <c r="C8" s="127"/>
      <c r="D8" s="127"/>
      <c r="E8" s="126"/>
      <c r="F8" s="126"/>
      <c r="G8" s="126"/>
      <c r="H8" s="126"/>
      <c r="I8" s="126"/>
      <c r="J8" s="126"/>
      <c r="K8" s="126"/>
      <c r="L8" s="126"/>
      <c r="M8" s="126"/>
      <c r="N8" s="126"/>
      <c r="O8" s="126"/>
      <c r="P8" s="126"/>
      <c r="Q8" s="126"/>
      <c r="R8" s="126"/>
      <c r="S8" s="127"/>
      <c r="T8" s="126"/>
      <c r="U8" s="126"/>
      <c r="V8" s="126"/>
      <c r="W8" s="126"/>
      <c r="X8" s="126"/>
      <c r="Y8" s="126"/>
      <c r="Z8" s="126"/>
      <c r="AA8" s="126"/>
      <c r="AB8" s="126"/>
      <c r="AC8" s="126"/>
      <c r="AD8" s="126"/>
      <c r="AE8" s="126"/>
      <c r="AF8" s="126"/>
      <c r="AG8" s="126"/>
      <c r="AH8" s="126"/>
      <c r="AI8" s="126"/>
      <c r="AJ8" s="127"/>
      <c r="AK8" s="126"/>
      <c r="AL8" s="126"/>
      <c r="AM8" s="126"/>
      <c r="AN8" s="126"/>
      <c r="AO8" s="126"/>
      <c r="AP8" s="126"/>
      <c r="AQ8" s="126"/>
      <c r="AR8" s="126"/>
      <c r="AS8" s="126"/>
      <c r="AT8" s="126"/>
      <c r="AU8" s="126"/>
      <c r="AV8" s="126"/>
      <c r="AW8" s="126"/>
      <c r="AX8" s="126"/>
      <c r="AY8" s="126"/>
      <c r="AZ8" s="126"/>
      <c r="BA8" s="126"/>
      <c r="BB8" s="126"/>
      <c r="BC8" s="128"/>
      <c r="BD8" s="128"/>
      <c r="BE8" s="129"/>
    </row>
    <row r="9" spans="1:57" ht="20.25" customHeight="1" thickBot="1">
      <c r="A9" s="126"/>
      <c r="B9" s="920" t="s">
        <v>269</v>
      </c>
      <c r="C9" s="923" t="s">
        <v>270</v>
      </c>
      <c r="D9" s="924"/>
      <c r="E9" s="929" t="s">
        <v>271</v>
      </c>
      <c r="F9" s="924"/>
      <c r="G9" s="929" t="s">
        <v>272</v>
      </c>
      <c r="H9" s="923"/>
      <c r="I9" s="923"/>
      <c r="J9" s="923"/>
      <c r="K9" s="924"/>
      <c r="L9" s="929" t="s">
        <v>273</v>
      </c>
      <c r="M9" s="923"/>
      <c r="N9" s="923"/>
      <c r="O9" s="932"/>
      <c r="P9" s="935" t="s">
        <v>274</v>
      </c>
      <c r="Q9" s="936"/>
      <c r="R9" s="936"/>
      <c r="S9" s="936"/>
      <c r="T9" s="936"/>
      <c r="U9" s="936"/>
      <c r="V9" s="936"/>
      <c r="W9" s="936"/>
      <c r="X9" s="936"/>
      <c r="Y9" s="936"/>
      <c r="Z9" s="936"/>
      <c r="AA9" s="936"/>
      <c r="AB9" s="936"/>
      <c r="AC9" s="936"/>
      <c r="AD9" s="936"/>
      <c r="AE9" s="936"/>
      <c r="AF9" s="936"/>
      <c r="AG9" s="936"/>
      <c r="AH9" s="936"/>
      <c r="AI9" s="936"/>
      <c r="AJ9" s="936"/>
      <c r="AK9" s="936"/>
      <c r="AL9" s="936"/>
      <c r="AM9" s="936"/>
      <c r="AN9" s="936"/>
      <c r="AO9" s="936"/>
      <c r="AP9" s="936"/>
      <c r="AQ9" s="936"/>
      <c r="AR9" s="936"/>
      <c r="AS9" s="936"/>
      <c r="AT9" s="936"/>
      <c r="AU9" s="937" t="str">
        <f>IF(AZ3="４週","(10)1～4週目の勤務時間数合計","(10)1か月の勤務時間数合計")</f>
        <v>(10)1か月の勤務時間数合計</v>
      </c>
      <c r="AV9" s="938"/>
      <c r="AW9" s="937" t="s">
        <v>275</v>
      </c>
      <c r="AX9" s="938"/>
      <c r="AY9" s="945" t="s">
        <v>276</v>
      </c>
      <c r="AZ9" s="945"/>
      <c r="BA9" s="945"/>
      <c r="BB9" s="945"/>
      <c r="BC9" s="945"/>
      <c r="BD9" s="945"/>
    </row>
    <row r="10" spans="1:57" ht="20.25" customHeight="1" thickBot="1">
      <c r="A10" s="126"/>
      <c r="B10" s="921"/>
      <c r="C10" s="925"/>
      <c r="D10" s="926"/>
      <c r="E10" s="930"/>
      <c r="F10" s="926"/>
      <c r="G10" s="930"/>
      <c r="H10" s="925"/>
      <c r="I10" s="925"/>
      <c r="J10" s="925"/>
      <c r="K10" s="926"/>
      <c r="L10" s="930"/>
      <c r="M10" s="925"/>
      <c r="N10" s="925"/>
      <c r="O10" s="933"/>
      <c r="P10" s="947" t="s">
        <v>277</v>
      </c>
      <c r="Q10" s="948"/>
      <c r="R10" s="948"/>
      <c r="S10" s="948"/>
      <c r="T10" s="948"/>
      <c r="U10" s="948"/>
      <c r="V10" s="949"/>
      <c r="W10" s="947" t="s">
        <v>278</v>
      </c>
      <c r="X10" s="948"/>
      <c r="Y10" s="948"/>
      <c r="Z10" s="948"/>
      <c r="AA10" s="948"/>
      <c r="AB10" s="948"/>
      <c r="AC10" s="949"/>
      <c r="AD10" s="947" t="s">
        <v>279</v>
      </c>
      <c r="AE10" s="948"/>
      <c r="AF10" s="948"/>
      <c r="AG10" s="948"/>
      <c r="AH10" s="948"/>
      <c r="AI10" s="948"/>
      <c r="AJ10" s="949"/>
      <c r="AK10" s="947" t="s">
        <v>280</v>
      </c>
      <c r="AL10" s="948"/>
      <c r="AM10" s="948"/>
      <c r="AN10" s="948"/>
      <c r="AO10" s="948"/>
      <c r="AP10" s="948"/>
      <c r="AQ10" s="949"/>
      <c r="AR10" s="947" t="s">
        <v>281</v>
      </c>
      <c r="AS10" s="948"/>
      <c r="AT10" s="949"/>
      <c r="AU10" s="939"/>
      <c r="AV10" s="940"/>
      <c r="AW10" s="939"/>
      <c r="AX10" s="940"/>
      <c r="AY10" s="945"/>
      <c r="AZ10" s="945"/>
      <c r="BA10" s="945"/>
      <c r="BB10" s="945"/>
      <c r="BC10" s="945"/>
      <c r="BD10" s="945"/>
    </row>
    <row r="11" spans="1:57" ht="20.25" customHeight="1" thickBot="1">
      <c r="A11" s="126"/>
      <c r="B11" s="921"/>
      <c r="C11" s="925"/>
      <c r="D11" s="926"/>
      <c r="E11" s="930"/>
      <c r="F11" s="926"/>
      <c r="G11" s="930"/>
      <c r="H11" s="925"/>
      <c r="I11" s="925"/>
      <c r="J11" s="925"/>
      <c r="K11" s="926"/>
      <c r="L11" s="930"/>
      <c r="M11" s="925"/>
      <c r="N11" s="925"/>
      <c r="O11" s="933"/>
      <c r="P11" s="131">
        <f>DAY(DATE($X$2,$AB$2,1))</f>
        <v>1</v>
      </c>
      <c r="Q11" s="132">
        <f>DAY(DATE($X$2,$AB$2,2))</f>
        <v>2</v>
      </c>
      <c r="R11" s="132">
        <f>DAY(DATE($X$2,$AB$2,3))</f>
        <v>3</v>
      </c>
      <c r="S11" s="132">
        <f>DAY(DATE($X$2,$AB$2,4))</f>
        <v>4</v>
      </c>
      <c r="T11" s="132">
        <f>DAY(DATE($X$2,$AB$2,5))</f>
        <v>5</v>
      </c>
      <c r="U11" s="132">
        <f>DAY(DATE($X$2,$AB$2,6))</f>
        <v>6</v>
      </c>
      <c r="V11" s="133">
        <f>DAY(DATE($X$2,$AB$2,7))</f>
        <v>7</v>
      </c>
      <c r="W11" s="131">
        <f>DAY(DATE($X$2,$AB$2,8))</f>
        <v>8</v>
      </c>
      <c r="X11" s="132">
        <f>DAY(DATE($X$2,$AB$2,9))</f>
        <v>9</v>
      </c>
      <c r="Y11" s="132">
        <f>DAY(DATE($X$2,$AB$2,10))</f>
        <v>10</v>
      </c>
      <c r="Z11" s="132">
        <f>DAY(DATE($X$2,$AB$2,11))</f>
        <v>11</v>
      </c>
      <c r="AA11" s="132">
        <f>DAY(DATE($X$2,$AB$2,12))</f>
        <v>12</v>
      </c>
      <c r="AB11" s="132">
        <f>DAY(DATE($X$2,$AB$2,13))</f>
        <v>13</v>
      </c>
      <c r="AC11" s="133">
        <f>DAY(DATE($X$2,$AB$2,14))</f>
        <v>14</v>
      </c>
      <c r="AD11" s="131">
        <f>DAY(DATE($X$2,$AB$2,15))</f>
        <v>15</v>
      </c>
      <c r="AE11" s="132">
        <f>DAY(DATE($X$2,$AB$2,16))</f>
        <v>16</v>
      </c>
      <c r="AF11" s="132">
        <f>DAY(DATE($X$2,$AB$2,17))</f>
        <v>17</v>
      </c>
      <c r="AG11" s="132">
        <f>DAY(DATE($X$2,$AB$2,18))</f>
        <v>18</v>
      </c>
      <c r="AH11" s="132">
        <f>DAY(DATE($X$2,$AB$2,19))</f>
        <v>19</v>
      </c>
      <c r="AI11" s="132">
        <f>DAY(DATE($X$2,$AB$2,20))</f>
        <v>20</v>
      </c>
      <c r="AJ11" s="133">
        <f>DAY(DATE($X$2,$AB$2,21))</f>
        <v>21</v>
      </c>
      <c r="AK11" s="131">
        <f>DAY(DATE($X$2,$AB$2,22))</f>
        <v>22</v>
      </c>
      <c r="AL11" s="132">
        <f>DAY(DATE($X$2,$AB$2,23))</f>
        <v>23</v>
      </c>
      <c r="AM11" s="132">
        <f>DAY(DATE($X$2,$AB$2,24))</f>
        <v>24</v>
      </c>
      <c r="AN11" s="132">
        <f>DAY(DATE($X$2,$AB$2,25))</f>
        <v>25</v>
      </c>
      <c r="AO11" s="132">
        <f>DAY(DATE($X$2,$AB$2,26))</f>
        <v>26</v>
      </c>
      <c r="AP11" s="132">
        <f>DAY(DATE($X$2,$AB$2,27))</f>
        <v>27</v>
      </c>
      <c r="AQ11" s="133">
        <f>DAY(DATE($X$2,$AB$2,28))</f>
        <v>28</v>
      </c>
      <c r="AR11" s="131">
        <f>IF(AZ3="暦月",IF(DAY(DATE($X$2,$AB$2,29))=29,29,""),"")</f>
        <v>29</v>
      </c>
      <c r="AS11" s="132">
        <f>IF(AZ3="暦月",IF(DAY(DATE($X$2,$AB$2,30))=30,30,""),"")</f>
        <v>30</v>
      </c>
      <c r="AT11" s="133">
        <f>IF(AZ3="暦月",IF(DAY(DATE($X$2,$AB$2,31))=31,31,""),"")</f>
        <v>31</v>
      </c>
      <c r="AU11" s="939"/>
      <c r="AV11" s="940"/>
      <c r="AW11" s="939"/>
      <c r="AX11" s="940"/>
      <c r="AY11" s="945"/>
      <c r="AZ11" s="945"/>
      <c r="BA11" s="945"/>
      <c r="BB11" s="945"/>
      <c r="BC11" s="945"/>
      <c r="BD11" s="945"/>
    </row>
    <row r="12" spans="1:57" ht="20.25" hidden="1" customHeight="1" thickBot="1">
      <c r="A12" s="126"/>
      <c r="B12" s="921"/>
      <c r="C12" s="925"/>
      <c r="D12" s="926"/>
      <c r="E12" s="930"/>
      <c r="F12" s="926"/>
      <c r="G12" s="930"/>
      <c r="H12" s="925"/>
      <c r="I12" s="925"/>
      <c r="J12" s="925"/>
      <c r="K12" s="926"/>
      <c r="L12" s="930"/>
      <c r="M12" s="925"/>
      <c r="N12" s="925"/>
      <c r="O12" s="933"/>
      <c r="P12" s="131">
        <f>WEEKDAY(DATE($X$2,$AB$2,1))</f>
        <v>4</v>
      </c>
      <c r="Q12" s="132">
        <f>WEEKDAY(DATE($X$2,$AB$2,2))</f>
        <v>5</v>
      </c>
      <c r="R12" s="132">
        <f>WEEKDAY(DATE($X$2,$AB$2,3))</f>
        <v>6</v>
      </c>
      <c r="S12" s="132">
        <f>WEEKDAY(DATE($X$2,$AB$2,4))</f>
        <v>7</v>
      </c>
      <c r="T12" s="132">
        <f>WEEKDAY(DATE($X$2,$AB$2,5))</f>
        <v>1</v>
      </c>
      <c r="U12" s="132">
        <f>WEEKDAY(DATE($X$2,$AB$2,6))</f>
        <v>2</v>
      </c>
      <c r="V12" s="133">
        <f>WEEKDAY(DATE($X$2,$AB$2,7))</f>
        <v>3</v>
      </c>
      <c r="W12" s="131">
        <f>WEEKDAY(DATE($X$2,$AB$2,8))</f>
        <v>4</v>
      </c>
      <c r="X12" s="132">
        <f>WEEKDAY(DATE($X$2,$AB$2,9))</f>
        <v>5</v>
      </c>
      <c r="Y12" s="132">
        <f>WEEKDAY(DATE($X$2,$AB$2,10))</f>
        <v>6</v>
      </c>
      <c r="Z12" s="132">
        <f>WEEKDAY(DATE($X$2,$AB$2,11))</f>
        <v>7</v>
      </c>
      <c r="AA12" s="132">
        <f>WEEKDAY(DATE($X$2,$AB$2,12))</f>
        <v>1</v>
      </c>
      <c r="AB12" s="132">
        <f>WEEKDAY(DATE($X$2,$AB$2,13))</f>
        <v>2</v>
      </c>
      <c r="AC12" s="133">
        <f>WEEKDAY(DATE($X$2,$AB$2,14))</f>
        <v>3</v>
      </c>
      <c r="AD12" s="131">
        <f>WEEKDAY(DATE($X$2,$AB$2,15))</f>
        <v>4</v>
      </c>
      <c r="AE12" s="132">
        <f>WEEKDAY(DATE($X$2,$AB$2,16))</f>
        <v>5</v>
      </c>
      <c r="AF12" s="132">
        <f>WEEKDAY(DATE($X$2,$AB$2,17))</f>
        <v>6</v>
      </c>
      <c r="AG12" s="132">
        <f>WEEKDAY(DATE($X$2,$AB$2,18))</f>
        <v>7</v>
      </c>
      <c r="AH12" s="132">
        <f>WEEKDAY(DATE($X$2,$AB$2,19))</f>
        <v>1</v>
      </c>
      <c r="AI12" s="132">
        <f>WEEKDAY(DATE($X$2,$AB$2,20))</f>
        <v>2</v>
      </c>
      <c r="AJ12" s="133">
        <f>WEEKDAY(DATE($X$2,$AB$2,21))</f>
        <v>3</v>
      </c>
      <c r="AK12" s="131">
        <f>WEEKDAY(DATE($X$2,$AB$2,22))</f>
        <v>4</v>
      </c>
      <c r="AL12" s="132">
        <f>WEEKDAY(DATE($X$2,$AB$2,23))</f>
        <v>5</v>
      </c>
      <c r="AM12" s="132">
        <f>WEEKDAY(DATE($X$2,$AB$2,24))</f>
        <v>6</v>
      </c>
      <c r="AN12" s="132">
        <f>WEEKDAY(DATE($X$2,$AB$2,25))</f>
        <v>7</v>
      </c>
      <c r="AO12" s="132">
        <f>WEEKDAY(DATE($X$2,$AB$2,26))</f>
        <v>1</v>
      </c>
      <c r="AP12" s="132">
        <f>WEEKDAY(DATE($X$2,$AB$2,27))</f>
        <v>2</v>
      </c>
      <c r="AQ12" s="133">
        <f>WEEKDAY(DATE($X$2,$AB$2,28))</f>
        <v>3</v>
      </c>
      <c r="AR12" s="131">
        <f>IF(AR11=29,WEEKDAY(DATE($X$2,$AB$2,29)),0)</f>
        <v>4</v>
      </c>
      <c r="AS12" s="132">
        <f>IF(AS11=30,WEEKDAY(DATE($X$2,$AB$2,30)),0)</f>
        <v>5</v>
      </c>
      <c r="AT12" s="133">
        <f>IF(AT11=31,WEEKDAY(DATE($X$2,$AB$2,31)),0)</f>
        <v>6</v>
      </c>
      <c r="AU12" s="941"/>
      <c r="AV12" s="942"/>
      <c r="AW12" s="941"/>
      <c r="AX12" s="942"/>
      <c r="AY12" s="946"/>
      <c r="AZ12" s="946"/>
      <c r="BA12" s="946"/>
      <c r="BB12" s="946"/>
      <c r="BC12" s="946"/>
      <c r="BD12" s="946"/>
    </row>
    <row r="13" spans="1:57" ht="20.25" customHeight="1" thickBot="1">
      <c r="A13" s="126"/>
      <c r="B13" s="922"/>
      <c r="C13" s="927"/>
      <c r="D13" s="928"/>
      <c r="E13" s="931"/>
      <c r="F13" s="928"/>
      <c r="G13" s="931"/>
      <c r="H13" s="927"/>
      <c r="I13" s="927"/>
      <c r="J13" s="927"/>
      <c r="K13" s="928"/>
      <c r="L13" s="931"/>
      <c r="M13" s="927"/>
      <c r="N13" s="927"/>
      <c r="O13" s="934"/>
      <c r="P13" s="134" t="str">
        <f>IF(P12=1,"日",IF(P12=2,"月",IF(P12=3,"火",IF(P12=4,"水",IF(P12=5,"木",IF(P12=6,"金","土"))))))</f>
        <v>水</v>
      </c>
      <c r="Q13" s="135" t="str">
        <f t="shared" ref="Q13:AQ13" si="0">IF(Q12=1,"日",IF(Q12=2,"月",IF(Q12=3,"火",IF(Q12=4,"水",IF(Q12=5,"木",IF(Q12=6,"金","土"))))))</f>
        <v>木</v>
      </c>
      <c r="R13" s="135" t="str">
        <f t="shared" si="0"/>
        <v>金</v>
      </c>
      <c r="S13" s="135" t="str">
        <f t="shared" si="0"/>
        <v>土</v>
      </c>
      <c r="T13" s="135" t="str">
        <f t="shared" si="0"/>
        <v>日</v>
      </c>
      <c r="U13" s="135" t="str">
        <f t="shared" si="0"/>
        <v>月</v>
      </c>
      <c r="V13" s="136" t="str">
        <f t="shared" si="0"/>
        <v>火</v>
      </c>
      <c r="W13" s="134" t="str">
        <f t="shared" si="0"/>
        <v>水</v>
      </c>
      <c r="X13" s="135" t="str">
        <f t="shared" si="0"/>
        <v>木</v>
      </c>
      <c r="Y13" s="135" t="str">
        <f t="shared" si="0"/>
        <v>金</v>
      </c>
      <c r="Z13" s="135" t="str">
        <f t="shared" si="0"/>
        <v>土</v>
      </c>
      <c r="AA13" s="135" t="str">
        <f t="shared" si="0"/>
        <v>日</v>
      </c>
      <c r="AB13" s="135" t="str">
        <f t="shared" si="0"/>
        <v>月</v>
      </c>
      <c r="AC13" s="136" t="str">
        <f t="shared" si="0"/>
        <v>火</v>
      </c>
      <c r="AD13" s="134" t="str">
        <f t="shared" si="0"/>
        <v>水</v>
      </c>
      <c r="AE13" s="135" t="str">
        <f t="shared" si="0"/>
        <v>木</v>
      </c>
      <c r="AF13" s="135" t="str">
        <f t="shared" si="0"/>
        <v>金</v>
      </c>
      <c r="AG13" s="135" t="str">
        <f t="shared" si="0"/>
        <v>土</v>
      </c>
      <c r="AH13" s="135" t="str">
        <f t="shared" si="0"/>
        <v>日</v>
      </c>
      <c r="AI13" s="135" t="str">
        <f t="shared" si="0"/>
        <v>月</v>
      </c>
      <c r="AJ13" s="136" t="str">
        <f t="shared" si="0"/>
        <v>火</v>
      </c>
      <c r="AK13" s="134" t="str">
        <f t="shared" si="0"/>
        <v>水</v>
      </c>
      <c r="AL13" s="135" t="str">
        <f t="shared" si="0"/>
        <v>木</v>
      </c>
      <c r="AM13" s="135" t="str">
        <f t="shared" si="0"/>
        <v>金</v>
      </c>
      <c r="AN13" s="135" t="str">
        <f t="shared" si="0"/>
        <v>土</v>
      </c>
      <c r="AO13" s="135" t="str">
        <f t="shared" si="0"/>
        <v>日</v>
      </c>
      <c r="AP13" s="135" t="str">
        <f t="shared" si="0"/>
        <v>月</v>
      </c>
      <c r="AQ13" s="136" t="str">
        <f t="shared" si="0"/>
        <v>火</v>
      </c>
      <c r="AR13" s="135" t="str">
        <f>IF(AR12=1,"日",IF(AR12=2,"月",IF(AR12=3,"火",IF(AR12=4,"水",IF(AR12=5,"木",IF(AR12=6,"金",IF(AR12=0,"","土")))))))</f>
        <v>水</v>
      </c>
      <c r="AS13" s="135" t="str">
        <f>IF(AS12=1,"日",IF(AS12=2,"月",IF(AS12=3,"火",IF(AS12=4,"水",IF(AS12=5,"木",IF(AS12=6,"金",IF(AS12=0,"","土")))))))</f>
        <v>木</v>
      </c>
      <c r="AT13" s="135" t="str">
        <f>IF(AT12=1,"日",IF(AT12=2,"月",IF(AT12=3,"火",IF(AT12=4,"水",IF(AT12=5,"木",IF(AT12=6,"金",IF(AT12=0,"","土")))))))</f>
        <v>金</v>
      </c>
      <c r="AU13" s="943"/>
      <c r="AV13" s="944"/>
      <c r="AW13" s="943"/>
      <c r="AX13" s="944"/>
      <c r="AY13" s="946"/>
      <c r="AZ13" s="946"/>
      <c r="BA13" s="946"/>
      <c r="BB13" s="946"/>
      <c r="BC13" s="946"/>
      <c r="BD13" s="946"/>
    </row>
    <row r="14" spans="1:57" ht="39.950000000000003" customHeight="1">
      <c r="A14" s="126"/>
      <c r="B14" s="137">
        <v>1</v>
      </c>
      <c r="C14" s="904" t="s">
        <v>282</v>
      </c>
      <c r="D14" s="905"/>
      <c r="E14" s="906" t="s">
        <v>283</v>
      </c>
      <c r="F14" s="907"/>
      <c r="G14" s="908" t="s">
        <v>284</v>
      </c>
      <c r="H14" s="909"/>
      <c r="I14" s="909"/>
      <c r="J14" s="909"/>
      <c r="K14" s="910"/>
      <c r="L14" s="911" t="s">
        <v>361</v>
      </c>
      <c r="M14" s="912"/>
      <c r="N14" s="912"/>
      <c r="O14" s="913"/>
      <c r="P14" s="138">
        <v>8</v>
      </c>
      <c r="Q14" s="139">
        <v>8</v>
      </c>
      <c r="R14" s="139"/>
      <c r="S14" s="139"/>
      <c r="T14" s="139"/>
      <c r="U14" s="139"/>
      <c r="V14" s="140">
        <v>8</v>
      </c>
      <c r="W14" s="138">
        <v>8</v>
      </c>
      <c r="X14" s="139">
        <v>8</v>
      </c>
      <c r="Y14" s="139">
        <v>8</v>
      </c>
      <c r="Z14" s="139"/>
      <c r="AA14" s="139"/>
      <c r="AB14" s="139">
        <v>8</v>
      </c>
      <c r="AC14" s="140">
        <v>8</v>
      </c>
      <c r="AD14" s="138">
        <v>8</v>
      </c>
      <c r="AE14" s="139">
        <v>8</v>
      </c>
      <c r="AF14" s="139">
        <v>8</v>
      </c>
      <c r="AG14" s="139"/>
      <c r="AH14" s="139"/>
      <c r="AI14" s="139">
        <v>8</v>
      </c>
      <c r="AJ14" s="140">
        <v>8</v>
      </c>
      <c r="AK14" s="138">
        <v>8</v>
      </c>
      <c r="AL14" s="139">
        <v>8</v>
      </c>
      <c r="AM14" s="139">
        <v>8</v>
      </c>
      <c r="AN14" s="139"/>
      <c r="AO14" s="139"/>
      <c r="AP14" s="139">
        <v>8</v>
      </c>
      <c r="AQ14" s="140">
        <v>8</v>
      </c>
      <c r="AR14" s="138">
        <v>8</v>
      </c>
      <c r="AS14" s="139">
        <v>8</v>
      </c>
      <c r="AT14" s="140">
        <v>8</v>
      </c>
      <c r="AU14" s="914">
        <f>IF($AZ$3="４週",SUM(P14:AQ14),IF($AZ$3="暦月",SUM(P14:AT14),""))</f>
        <v>168</v>
      </c>
      <c r="AV14" s="915"/>
      <c r="AW14" s="805">
        <f t="shared" ref="AW14:AW31" si="1">IF($AZ$3="４週",AU14/4,IF($AZ$3="暦月",AU14/($AZ$7/7),""))</f>
        <v>37.935483870967737</v>
      </c>
      <c r="AX14" s="806"/>
      <c r="AY14" s="901"/>
      <c r="AZ14" s="902"/>
      <c r="BA14" s="902"/>
      <c r="BB14" s="902"/>
      <c r="BC14" s="902"/>
      <c r="BD14" s="903"/>
    </row>
    <row r="15" spans="1:57" ht="39.950000000000003" customHeight="1">
      <c r="A15" s="126"/>
      <c r="B15" s="141">
        <f t="shared" ref="B15:B31" si="2">B14+1</f>
        <v>2</v>
      </c>
      <c r="C15" s="889" t="s">
        <v>332</v>
      </c>
      <c r="D15" s="890"/>
      <c r="E15" s="891" t="s">
        <v>283</v>
      </c>
      <c r="F15" s="892"/>
      <c r="G15" s="893" t="s">
        <v>284</v>
      </c>
      <c r="H15" s="894"/>
      <c r="I15" s="894"/>
      <c r="J15" s="894"/>
      <c r="K15" s="895"/>
      <c r="L15" s="896" t="s">
        <v>362</v>
      </c>
      <c r="M15" s="897"/>
      <c r="N15" s="897"/>
      <c r="O15" s="898"/>
      <c r="P15" s="142">
        <v>8</v>
      </c>
      <c r="Q15" s="143">
        <v>8</v>
      </c>
      <c r="R15" s="143"/>
      <c r="S15" s="143"/>
      <c r="T15" s="143"/>
      <c r="U15" s="143"/>
      <c r="V15" s="144">
        <v>8</v>
      </c>
      <c r="W15" s="142">
        <v>8</v>
      </c>
      <c r="X15" s="143">
        <v>8</v>
      </c>
      <c r="Y15" s="143">
        <v>8</v>
      </c>
      <c r="Z15" s="143"/>
      <c r="AA15" s="143"/>
      <c r="AB15" s="143">
        <v>8</v>
      </c>
      <c r="AC15" s="144">
        <v>8</v>
      </c>
      <c r="AD15" s="142">
        <v>8</v>
      </c>
      <c r="AE15" s="143">
        <v>8</v>
      </c>
      <c r="AF15" s="143">
        <v>8</v>
      </c>
      <c r="AG15" s="143"/>
      <c r="AH15" s="143"/>
      <c r="AI15" s="143">
        <v>8</v>
      </c>
      <c r="AJ15" s="144">
        <v>8</v>
      </c>
      <c r="AK15" s="142">
        <v>8</v>
      </c>
      <c r="AL15" s="143">
        <v>8</v>
      </c>
      <c r="AM15" s="143">
        <v>8</v>
      </c>
      <c r="AN15" s="143"/>
      <c r="AO15" s="143"/>
      <c r="AP15" s="143">
        <v>8</v>
      </c>
      <c r="AQ15" s="144">
        <v>8</v>
      </c>
      <c r="AR15" s="142">
        <v>8</v>
      </c>
      <c r="AS15" s="143">
        <v>8</v>
      </c>
      <c r="AT15" s="144">
        <v>8</v>
      </c>
      <c r="AU15" s="899">
        <f>IF($AZ$3="４週",SUM(P15:AQ15),IF($AZ$3="暦月",SUM(P15:AT15),""))</f>
        <v>168</v>
      </c>
      <c r="AV15" s="900"/>
      <c r="AW15" s="788">
        <f t="shared" si="1"/>
        <v>37.935483870967737</v>
      </c>
      <c r="AX15" s="789"/>
      <c r="AY15" s="871"/>
      <c r="AZ15" s="872"/>
      <c r="BA15" s="872"/>
      <c r="BB15" s="872"/>
      <c r="BC15" s="872"/>
      <c r="BD15" s="873"/>
    </row>
    <row r="16" spans="1:57" ht="39.950000000000003" customHeight="1">
      <c r="A16" s="126"/>
      <c r="B16" s="141">
        <f t="shared" si="2"/>
        <v>3</v>
      </c>
      <c r="C16" s="889" t="s">
        <v>332</v>
      </c>
      <c r="D16" s="890"/>
      <c r="E16" s="891" t="s">
        <v>283</v>
      </c>
      <c r="F16" s="892"/>
      <c r="G16" s="893" t="s">
        <v>332</v>
      </c>
      <c r="H16" s="894"/>
      <c r="I16" s="894"/>
      <c r="J16" s="894"/>
      <c r="K16" s="895"/>
      <c r="L16" s="896" t="s">
        <v>363</v>
      </c>
      <c r="M16" s="897"/>
      <c r="N16" s="897"/>
      <c r="O16" s="898"/>
      <c r="P16" s="142">
        <v>8</v>
      </c>
      <c r="Q16" s="143">
        <v>8</v>
      </c>
      <c r="R16" s="143"/>
      <c r="S16" s="143"/>
      <c r="T16" s="143"/>
      <c r="U16" s="143"/>
      <c r="V16" s="144">
        <v>8</v>
      </c>
      <c r="W16" s="142">
        <v>8</v>
      </c>
      <c r="X16" s="143">
        <v>8</v>
      </c>
      <c r="Y16" s="143">
        <v>8</v>
      </c>
      <c r="Z16" s="143"/>
      <c r="AA16" s="143"/>
      <c r="AB16" s="143">
        <v>8</v>
      </c>
      <c r="AC16" s="144">
        <v>8</v>
      </c>
      <c r="AD16" s="142">
        <v>8</v>
      </c>
      <c r="AE16" s="143">
        <v>8</v>
      </c>
      <c r="AF16" s="143">
        <v>8</v>
      </c>
      <c r="AG16" s="143"/>
      <c r="AH16" s="143"/>
      <c r="AI16" s="143">
        <v>8</v>
      </c>
      <c r="AJ16" s="144">
        <v>8</v>
      </c>
      <c r="AK16" s="142">
        <v>8</v>
      </c>
      <c r="AL16" s="143">
        <v>8</v>
      </c>
      <c r="AM16" s="143">
        <v>8</v>
      </c>
      <c r="AN16" s="143"/>
      <c r="AO16" s="143"/>
      <c r="AP16" s="143">
        <v>8</v>
      </c>
      <c r="AQ16" s="144">
        <v>8</v>
      </c>
      <c r="AR16" s="142">
        <v>8</v>
      </c>
      <c r="AS16" s="143">
        <v>8</v>
      </c>
      <c r="AT16" s="144">
        <v>8</v>
      </c>
      <c r="AU16" s="899">
        <f>IF($AZ$3="４週",SUM(P16:AQ16),IF($AZ$3="暦月",SUM(P16:AT16),""))</f>
        <v>168</v>
      </c>
      <c r="AV16" s="900"/>
      <c r="AW16" s="788">
        <f t="shared" si="1"/>
        <v>37.935483870967737</v>
      </c>
      <c r="AX16" s="789"/>
      <c r="AY16" s="871"/>
      <c r="AZ16" s="872"/>
      <c r="BA16" s="872"/>
      <c r="BB16" s="872"/>
      <c r="BC16" s="872"/>
      <c r="BD16" s="873"/>
    </row>
    <row r="17" spans="1:56" ht="39.950000000000003" customHeight="1">
      <c r="A17" s="126"/>
      <c r="B17" s="141">
        <f t="shared" si="2"/>
        <v>4</v>
      </c>
      <c r="C17" s="889" t="s">
        <v>332</v>
      </c>
      <c r="D17" s="890"/>
      <c r="E17" s="891" t="s">
        <v>283</v>
      </c>
      <c r="F17" s="892"/>
      <c r="G17" s="893" t="s">
        <v>332</v>
      </c>
      <c r="H17" s="894"/>
      <c r="I17" s="894"/>
      <c r="J17" s="894"/>
      <c r="K17" s="895"/>
      <c r="L17" s="896" t="s">
        <v>364</v>
      </c>
      <c r="M17" s="897"/>
      <c r="N17" s="897"/>
      <c r="O17" s="898"/>
      <c r="P17" s="142">
        <v>8</v>
      </c>
      <c r="Q17" s="143">
        <v>8</v>
      </c>
      <c r="R17" s="143"/>
      <c r="S17" s="143"/>
      <c r="T17" s="143"/>
      <c r="U17" s="143"/>
      <c r="V17" s="144">
        <v>8</v>
      </c>
      <c r="W17" s="142">
        <v>8</v>
      </c>
      <c r="X17" s="143">
        <v>8</v>
      </c>
      <c r="Y17" s="143">
        <v>8</v>
      </c>
      <c r="Z17" s="143"/>
      <c r="AA17" s="143"/>
      <c r="AB17" s="143">
        <v>8</v>
      </c>
      <c r="AC17" s="144">
        <v>8</v>
      </c>
      <c r="AD17" s="142">
        <v>8</v>
      </c>
      <c r="AE17" s="143">
        <v>8</v>
      </c>
      <c r="AF17" s="143">
        <v>8</v>
      </c>
      <c r="AG17" s="143"/>
      <c r="AH17" s="143"/>
      <c r="AI17" s="143">
        <v>8</v>
      </c>
      <c r="AJ17" s="144">
        <v>8</v>
      </c>
      <c r="AK17" s="142">
        <v>8</v>
      </c>
      <c r="AL17" s="143">
        <v>8</v>
      </c>
      <c r="AM17" s="143">
        <v>8</v>
      </c>
      <c r="AN17" s="143"/>
      <c r="AO17" s="143"/>
      <c r="AP17" s="143">
        <v>8</v>
      </c>
      <c r="AQ17" s="144">
        <v>8</v>
      </c>
      <c r="AR17" s="142">
        <v>8</v>
      </c>
      <c r="AS17" s="143">
        <v>8</v>
      </c>
      <c r="AT17" s="144">
        <v>8</v>
      </c>
      <c r="AU17" s="899">
        <f>IF($AZ$3="４週",SUM(P17:AQ17),IF($AZ$3="暦月",SUM(P17:AT17),""))</f>
        <v>168</v>
      </c>
      <c r="AV17" s="900"/>
      <c r="AW17" s="788">
        <f t="shared" si="1"/>
        <v>37.935483870967737</v>
      </c>
      <c r="AX17" s="789"/>
      <c r="AY17" s="871"/>
      <c r="AZ17" s="872"/>
      <c r="BA17" s="872"/>
      <c r="BB17" s="872"/>
      <c r="BC17" s="872"/>
      <c r="BD17" s="873"/>
    </row>
    <row r="18" spans="1:56" ht="39.950000000000003" customHeight="1">
      <c r="A18" s="126"/>
      <c r="B18" s="141">
        <f t="shared" si="2"/>
        <v>5</v>
      </c>
      <c r="C18" s="889" t="s">
        <v>332</v>
      </c>
      <c r="D18" s="890"/>
      <c r="E18" s="891" t="s">
        <v>365</v>
      </c>
      <c r="F18" s="892"/>
      <c r="G18" s="893" t="s">
        <v>332</v>
      </c>
      <c r="H18" s="894"/>
      <c r="I18" s="894"/>
      <c r="J18" s="894"/>
      <c r="K18" s="895"/>
      <c r="L18" s="896" t="s">
        <v>366</v>
      </c>
      <c r="M18" s="897"/>
      <c r="N18" s="897"/>
      <c r="O18" s="898"/>
      <c r="P18" s="142">
        <v>4</v>
      </c>
      <c r="Q18" s="143">
        <v>4</v>
      </c>
      <c r="R18" s="143"/>
      <c r="S18" s="143"/>
      <c r="T18" s="143"/>
      <c r="U18" s="143"/>
      <c r="V18" s="144">
        <v>4</v>
      </c>
      <c r="W18" s="142">
        <v>4</v>
      </c>
      <c r="X18" s="143">
        <v>4</v>
      </c>
      <c r="Y18" s="143">
        <v>4</v>
      </c>
      <c r="Z18" s="143"/>
      <c r="AA18" s="143"/>
      <c r="AB18" s="143">
        <v>4</v>
      </c>
      <c r="AC18" s="144">
        <v>4</v>
      </c>
      <c r="AD18" s="142">
        <v>4</v>
      </c>
      <c r="AE18" s="143">
        <v>4</v>
      </c>
      <c r="AF18" s="143">
        <v>4</v>
      </c>
      <c r="AG18" s="143"/>
      <c r="AH18" s="143"/>
      <c r="AI18" s="143">
        <v>4</v>
      </c>
      <c r="AJ18" s="144">
        <v>4</v>
      </c>
      <c r="AK18" s="142">
        <v>4</v>
      </c>
      <c r="AL18" s="143">
        <v>4</v>
      </c>
      <c r="AM18" s="143">
        <v>4</v>
      </c>
      <c r="AN18" s="143"/>
      <c r="AO18" s="143"/>
      <c r="AP18" s="143">
        <v>4</v>
      </c>
      <c r="AQ18" s="144">
        <v>4</v>
      </c>
      <c r="AR18" s="142">
        <v>4</v>
      </c>
      <c r="AS18" s="143">
        <v>4</v>
      </c>
      <c r="AT18" s="144">
        <v>4</v>
      </c>
      <c r="AU18" s="899">
        <f t="shared" ref="AU18:AU31" si="3">IF($AZ$3="４週",SUM(P18:AQ18),IF($AZ$3="暦月",SUM(P18:AT18),""))</f>
        <v>84</v>
      </c>
      <c r="AV18" s="900"/>
      <c r="AW18" s="788">
        <f t="shared" si="1"/>
        <v>18.967741935483868</v>
      </c>
      <c r="AX18" s="789"/>
      <c r="AY18" s="871"/>
      <c r="AZ18" s="872"/>
      <c r="BA18" s="872"/>
      <c r="BB18" s="872"/>
      <c r="BC18" s="872"/>
      <c r="BD18" s="873"/>
    </row>
    <row r="19" spans="1:56" ht="39.950000000000003" customHeight="1">
      <c r="A19" s="126"/>
      <c r="B19" s="141">
        <f t="shared" si="2"/>
        <v>6</v>
      </c>
      <c r="C19" s="889"/>
      <c r="D19" s="890"/>
      <c r="E19" s="891"/>
      <c r="F19" s="892"/>
      <c r="G19" s="893"/>
      <c r="H19" s="894"/>
      <c r="I19" s="894"/>
      <c r="J19" s="894"/>
      <c r="K19" s="895"/>
      <c r="L19" s="896"/>
      <c r="M19" s="897"/>
      <c r="N19" s="897"/>
      <c r="O19" s="898"/>
      <c r="P19" s="142"/>
      <c r="Q19" s="143"/>
      <c r="R19" s="143"/>
      <c r="S19" s="143"/>
      <c r="T19" s="143"/>
      <c r="U19" s="143"/>
      <c r="V19" s="144"/>
      <c r="W19" s="142"/>
      <c r="X19" s="143"/>
      <c r="Y19" s="143"/>
      <c r="Z19" s="143"/>
      <c r="AA19" s="143"/>
      <c r="AB19" s="143"/>
      <c r="AC19" s="144"/>
      <c r="AD19" s="142"/>
      <c r="AE19" s="143"/>
      <c r="AF19" s="143"/>
      <c r="AG19" s="143"/>
      <c r="AH19" s="143"/>
      <c r="AI19" s="143"/>
      <c r="AJ19" s="144"/>
      <c r="AK19" s="142"/>
      <c r="AL19" s="143"/>
      <c r="AM19" s="143"/>
      <c r="AN19" s="143"/>
      <c r="AO19" s="143"/>
      <c r="AP19" s="143"/>
      <c r="AQ19" s="144"/>
      <c r="AR19" s="142"/>
      <c r="AS19" s="143"/>
      <c r="AT19" s="144"/>
      <c r="AU19" s="899">
        <f t="shared" si="3"/>
        <v>0</v>
      </c>
      <c r="AV19" s="900"/>
      <c r="AW19" s="788">
        <f t="shared" si="1"/>
        <v>0</v>
      </c>
      <c r="AX19" s="789"/>
      <c r="AY19" s="871"/>
      <c r="AZ19" s="872"/>
      <c r="BA19" s="872"/>
      <c r="BB19" s="872"/>
      <c r="BC19" s="872"/>
      <c r="BD19" s="873"/>
    </row>
    <row r="20" spans="1:56" ht="39.950000000000003" customHeight="1">
      <c r="A20" s="126"/>
      <c r="B20" s="141">
        <f t="shared" si="2"/>
        <v>7</v>
      </c>
      <c r="C20" s="889"/>
      <c r="D20" s="890"/>
      <c r="E20" s="891"/>
      <c r="F20" s="892"/>
      <c r="G20" s="893"/>
      <c r="H20" s="894"/>
      <c r="I20" s="894"/>
      <c r="J20" s="894"/>
      <c r="K20" s="895"/>
      <c r="L20" s="896"/>
      <c r="M20" s="897"/>
      <c r="N20" s="897"/>
      <c r="O20" s="898"/>
      <c r="P20" s="142"/>
      <c r="Q20" s="143"/>
      <c r="R20" s="143"/>
      <c r="S20" s="143"/>
      <c r="T20" s="143"/>
      <c r="U20" s="143"/>
      <c r="V20" s="144"/>
      <c r="W20" s="142"/>
      <c r="X20" s="143"/>
      <c r="Y20" s="143"/>
      <c r="Z20" s="143"/>
      <c r="AA20" s="143"/>
      <c r="AB20" s="143"/>
      <c r="AC20" s="144"/>
      <c r="AD20" s="142"/>
      <c r="AE20" s="143"/>
      <c r="AF20" s="143"/>
      <c r="AG20" s="143"/>
      <c r="AH20" s="143"/>
      <c r="AI20" s="143"/>
      <c r="AJ20" s="144"/>
      <c r="AK20" s="142"/>
      <c r="AL20" s="143"/>
      <c r="AM20" s="143"/>
      <c r="AN20" s="143"/>
      <c r="AO20" s="143"/>
      <c r="AP20" s="143"/>
      <c r="AQ20" s="144"/>
      <c r="AR20" s="142"/>
      <c r="AS20" s="143"/>
      <c r="AT20" s="144"/>
      <c r="AU20" s="899">
        <f>IF($AZ$3="４週",SUM(P20:AQ20),IF($AZ$3="暦月",SUM(P20:AT20),""))</f>
        <v>0</v>
      </c>
      <c r="AV20" s="900"/>
      <c r="AW20" s="788">
        <f t="shared" si="1"/>
        <v>0</v>
      </c>
      <c r="AX20" s="789"/>
      <c r="AY20" s="871"/>
      <c r="AZ20" s="872"/>
      <c r="BA20" s="872"/>
      <c r="BB20" s="872"/>
      <c r="BC20" s="872"/>
      <c r="BD20" s="873"/>
    </row>
    <row r="21" spans="1:56" ht="39.950000000000003" customHeight="1">
      <c r="A21" s="126"/>
      <c r="B21" s="141">
        <f t="shared" si="2"/>
        <v>8</v>
      </c>
      <c r="C21" s="889"/>
      <c r="D21" s="890"/>
      <c r="E21" s="891"/>
      <c r="F21" s="892"/>
      <c r="G21" s="893"/>
      <c r="H21" s="894"/>
      <c r="I21" s="894"/>
      <c r="J21" s="894"/>
      <c r="K21" s="895"/>
      <c r="L21" s="896"/>
      <c r="M21" s="897"/>
      <c r="N21" s="897"/>
      <c r="O21" s="898"/>
      <c r="P21" s="142"/>
      <c r="Q21" s="143"/>
      <c r="R21" s="143"/>
      <c r="S21" s="143"/>
      <c r="T21" s="143"/>
      <c r="U21" s="143"/>
      <c r="V21" s="144"/>
      <c r="W21" s="142"/>
      <c r="X21" s="143"/>
      <c r="Y21" s="143"/>
      <c r="Z21" s="143"/>
      <c r="AA21" s="143"/>
      <c r="AB21" s="143"/>
      <c r="AC21" s="144"/>
      <c r="AD21" s="142"/>
      <c r="AE21" s="143"/>
      <c r="AF21" s="143"/>
      <c r="AG21" s="143"/>
      <c r="AH21" s="143"/>
      <c r="AI21" s="143"/>
      <c r="AJ21" s="144"/>
      <c r="AK21" s="142"/>
      <c r="AL21" s="143"/>
      <c r="AM21" s="143"/>
      <c r="AN21" s="143"/>
      <c r="AO21" s="143"/>
      <c r="AP21" s="143"/>
      <c r="AQ21" s="144"/>
      <c r="AR21" s="142"/>
      <c r="AS21" s="143"/>
      <c r="AT21" s="144"/>
      <c r="AU21" s="899">
        <f t="shared" si="3"/>
        <v>0</v>
      </c>
      <c r="AV21" s="900"/>
      <c r="AW21" s="788">
        <f t="shared" si="1"/>
        <v>0</v>
      </c>
      <c r="AX21" s="789"/>
      <c r="AY21" s="871"/>
      <c r="AZ21" s="872"/>
      <c r="BA21" s="872"/>
      <c r="BB21" s="872"/>
      <c r="BC21" s="872"/>
      <c r="BD21" s="873"/>
    </row>
    <row r="22" spans="1:56" ht="39.950000000000003" customHeight="1">
      <c r="A22" s="126"/>
      <c r="B22" s="141">
        <f t="shared" si="2"/>
        <v>9</v>
      </c>
      <c r="C22" s="889"/>
      <c r="D22" s="890"/>
      <c r="E22" s="891"/>
      <c r="F22" s="892"/>
      <c r="G22" s="893"/>
      <c r="H22" s="894"/>
      <c r="I22" s="894"/>
      <c r="J22" s="894"/>
      <c r="K22" s="895"/>
      <c r="L22" s="896"/>
      <c r="M22" s="897"/>
      <c r="N22" s="897"/>
      <c r="O22" s="898"/>
      <c r="P22" s="142"/>
      <c r="Q22" s="143"/>
      <c r="R22" s="143"/>
      <c r="S22" s="143"/>
      <c r="T22" s="143"/>
      <c r="U22" s="143"/>
      <c r="V22" s="144"/>
      <c r="W22" s="142"/>
      <c r="X22" s="143"/>
      <c r="Y22" s="143"/>
      <c r="Z22" s="143"/>
      <c r="AA22" s="143"/>
      <c r="AB22" s="143"/>
      <c r="AC22" s="144"/>
      <c r="AD22" s="142"/>
      <c r="AE22" s="143"/>
      <c r="AF22" s="143"/>
      <c r="AG22" s="143"/>
      <c r="AH22" s="143"/>
      <c r="AI22" s="143"/>
      <c r="AJ22" s="144"/>
      <c r="AK22" s="142"/>
      <c r="AL22" s="143"/>
      <c r="AM22" s="143"/>
      <c r="AN22" s="143"/>
      <c r="AO22" s="143"/>
      <c r="AP22" s="143"/>
      <c r="AQ22" s="144"/>
      <c r="AR22" s="142"/>
      <c r="AS22" s="143"/>
      <c r="AT22" s="144"/>
      <c r="AU22" s="899">
        <f t="shared" si="3"/>
        <v>0</v>
      </c>
      <c r="AV22" s="900"/>
      <c r="AW22" s="788">
        <f t="shared" si="1"/>
        <v>0</v>
      </c>
      <c r="AX22" s="789"/>
      <c r="AY22" s="871"/>
      <c r="AZ22" s="872"/>
      <c r="BA22" s="872"/>
      <c r="BB22" s="872"/>
      <c r="BC22" s="872"/>
      <c r="BD22" s="873"/>
    </row>
    <row r="23" spans="1:56" ht="39.950000000000003" customHeight="1">
      <c r="A23" s="126"/>
      <c r="B23" s="141">
        <f t="shared" si="2"/>
        <v>10</v>
      </c>
      <c r="C23" s="889"/>
      <c r="D23" s="890"/>
      <c r="E23" s="891"/>
      <c r="F23" s="892"/>
      <c r="G23" s="893"/>
      <c r="H23" s="894"/>
      <c r="I23" s="894"/>
      <c r="J23" s="894"/>
      <c r="K23" s="895"/>
      <c r="L23" s="896"/>
      <c r="M23" s="897"/>
      <c r="N23" s="897"/>
      <c r="O23" s="898"/>
      <c r="P23" s="142"/>
      <c r="Q23" s="143"/>
      <c r="R23" s="143"/>
      <c r="S23" s="143"/>
      <c r="T23" s="143"/>
      <c r="U23" s="143"/>
      <c r="V23" s="144"/>
      <c r="W23" s="142"/>
      <c r="X23" s="143"/>
      <c r="Y23" s="143"/>
      <c r="Z23" s="143"/>
      <c r="AA23" s="143"/>
      <c r="AB23" s="143"/>
      <c r="AC23" s="144"/>
      <c r="AD23" s="142"/>
      <c r="AE23" s="143"/>
      <c r="AF23" s="143"/>
      <c r="AG23" s="143"/>
      <c r="AH23" s="143"/>
      <c r="AI23" s="143"/>
      <c r="AJ23" s="144"/>
      <c r="AK23" s="142"/>
      <c r="AL23" s="143"/>
      <c r="AM23" s="143"/>
      <c r="AN23" s="143"/>
      <c r="AO23" s="143"/>
      <c r="AP23" s="143"/>
      <c r="AQ23" s="144"/>
      <c r="AR23" s="142"/>
      <c r="AS23" s="143"/>
      <c r="AT23" s="144"/>
      <c r="AU23" s="899">
        <f t="shared" si="3"/>
        <v>0</v>
      </c>
      <c r="AV23" s="900"/>
      <c r="AW23" s="788">
        <f t="shared" si="1"/>
        <v>0</v>
      </c>
      <c r="AX23" s="789"/>
      <c r="AY23" s="871"/>
      <c r="AZ23" s="872"/>
      <c r="BA23" s="872"/>
      <c r="BB23" s="872"/>
      <c r="BC23" s="872"/>
      <c r="BD23" s="873"/>
    </row>
    <row r="24" spans="1:56" ht="39.950000000000003" customHeight="1">
      <c r="A24" s="126"/>
      <c r="B24" s="141">
        <f t="shared" si="2"/>
        <v>11</v>
      </c>
      <c r="C24" s="889"/>
      <c r="D24" s="890"/>
      <c r="E24" s="891"/>
      <c r="F24" s="892"/>
      <c r="G24" s="893"/>
      <c r="H24" s="894"/>
      <c r="I24" s="894"/>
      <c r="J24" s="894"/>
      <c r="K24" s="895"/>
      <c r="L24" s="896"/>
      <c r="M24" s="897"/>
      <c r="N24" s="897"/>
      <c r="O24" s="898"/>
      <c r="P24" s="142"/>
      <c r="Q24" s="143"/>
      <c r="R24" s="143"/>
      <c r="S24" s="143"/>
      <c r="T24" s="143"/>
      <c r="U24" s="143"/>
      <c r="V24" s="144"/>
      <c r="W24" s="142"/>
      <c r="X24" s="143"/>
      <c r="Y24" s="143"/>
      <c r="Z24" s="143"/>
      <c r="AA24" s="143"/>
      <c r="AB24" s="143"/>
      <c r="AC24" s="144"/>
      <c r="AD24" s="142"/>
      <c r="AE24" s="143"/>
      <c r="AF24" s="143"/>
      <c r="AG24" s="143"/>
      <c r="AH24" s="143"/>
      <c r="AI24" s="143"/>
      <c r="AJ24" s="144"/>
      <c r="AK24" s="142"/>
      <c r="AL24" s="143"/>
      <c r="AM24" s="143"/>
      <c r="AN24" s="143"/>
      <c r="AO24" s="143"/>
      <c r="AP24" s="143"/>
      <c r="AQ24" s="144"/>
      <c r="AR24" s="142"/>
      <c r="AS24" s="143"/>
      <c r="AT24" s="144"/>
      <c r="AU24" s="899">
        <f t="shared" si="3"/>
        <v>0</v>
      </c>
      <c r="AV24" s="900"/>
      <c r="AW24" s="788">
        <f t="shared" si="1"/>
        <v>0</v>
      </c>
      <c r="AX24" s="789"/>
      <c r="AY24" s="871"/>
      <c r="AZ24" s="872"/>
      <c r="BA24" s="872"/>
      <c r="BB24" s="872"/>
      <c r="BC24" s="872"/>
      <c r="BD24" s="873"/>
    </row>
    <row r="25" spans="1:56" ht="39.950000000000003" customHeight="1">
      <c r="A25" s="126"/>
      <c r="B25" s="141">
        <f t="shared" si="2"/>
        <v>12</v>
      </c>
      <c r="C25" s="889"/>
      <c r="D25" s="890"/>
      <c r="E25" s="891"/>
      <c r="F25" s="892"/>
      <c r="G25" s="893"/>
      <c r="H25" s="894"/>
      <c r="I25" s="894"/>
      <c r="J25" s="894"/>
      <c r="K25" s="895"/>
      <c r="L25" s="896"/>
      <c r="M25" s="897"/>
      <c r="N25" s="897"/>
      <c r="O25" s="898"/>
      <c r="P25" s="142"/>
      <c r="Q25" s="143"/>
      <c r="R25" s="143"/>
      <c r="S25" s="143"/>
      <c r="T25" s="143"/>
      <c r="U25" s="143"/>
      <c r="V25" s="144"/>
      <c r="W25" s="142"/>
      <c r="X25" s="143"/>
      <c r="Y25" s="143"/>
      <c r="Z25" s="143"/>
      <c r="AA25" s="143"/>
      <c r="AB25" s="143"/>
      <c r="AC25" s="144"/>
      <c r="AD25" s="142"/>
      <c r="AE25" s="143"/>
      <c r="AF25" s="143"/>
      <c r="AG25" s="143"/>
      <c r="AH25" s="143"/>
      <c r="AI25" s="143"/>
      <c r="AJ25" s="144"/>
      <c r="AK25" s="142"/>
      <c r="AL25" s="143"/>
      <c r="AM25" s="143"/>
      <c r="AN25" s="143"/>
      <c r="AO25" s="143"/>
      <c r="AP25" s="143"/>
      <c r="AQ25" s="144"/>
      <c r="AR25" s="142"/>
      <c r="AS25" s="143"/>
      <c r="AT25" s="144"/>
      <c r="AU25" s="899">
        <f t="shared" si="3"/>
        <v>0</v>
      </c>
      <c r="AV25" s="900"/>
      <c r="AW25" s="788">
        <f t="shared" si="1"/>
        <v>0</v>
      </c>
      <c r="AX25" s="789"/>
      <c r="AY25" s="871"/>
      <c r="AZ25" s="872"/>
      <c r="BA25" s="872"/>
      <c r="BB25" s="872"/>
      <c r="BC25" s="872"/>
      <c r="BD25" s="873"/>
    </row>
    <row r="26" spans="1:56" ht="39.950000000000003" customHeight="1">
      <c r="A26" s="126"/>
      <c r="B26" s="141">
        <f t="shared" si="2"/>
        <v>13</v>
      </c>
      <c r="C26" s="889"/>
      <c r="D26" s="890"/>
      <c r="E26" s="891"/>
      <c r="F26" s="892"/>
      <c r="G26" s="893"/>
      <c r="H26" s="894"/>
      <c r="I26" s="894"/>
      <c r="J26" s="894"/>
      <c r="K26" s="895"/>
      <c r="L26" s="896"/>
      <c r="M26" s="897"/>
      <c r="N26" s="897"/>
      <c r="O26" s="898"/>
      <c r="P26" s="142"/>
      <c r="Q26" s="143"/>
      <c r="R26" s="143"/>
      <c r="S26" s="143"/>
      <c r="T26" s="143"/>
      <c r="U26" s="143"/>
      <c r="V26" s="144"/>
      <c r="W26" s="142"/>
      <c r="X26" s="143"/>
      <c r="Y26" s="143"/>
      <c r="Z26" s="143"/>
      <c r="AA26" s="143"/>
      <c r="AB26" s="143"/>
      <c r="AC26" s="144"/>
      <c r="AD26" s="142"/>
      <c r="AE26" s="143"/>
      <c r="AF26" s="143"/>
      <c r="AG26" s="143"/>
      <c r="AH26" s="143"/>
      <c r="AI26" s="143"/>
      <c r="AJ26" s="144"/>
      <c r="AK26" s="142"/>
      <c r="AL26" s="143"/>
      <c r="AM26" s="143"/>
      <c r="AN26" s="143"/>
      <c r="AO26" s="143"/>
      <c r="AP26" s="143"/>
      <c r="AQ26" s="144"/>
      <c r="AR26" s="142"/>
      <c r="AS26" s="143"/>
      <c r="AT26" s="144"/>
      <c r="AU26" s="899">
        <f t="shared" si="3"/>
        <v>0</v>
      </c>
      <c r="AV26" s="900"/>
      <c r="AW26" s="788">
        <f t="shared" si="1"/>
        <v>0</v>
      </c>
      <c r="AX26" s="789"/>
      <c r="AY26" s="871"/>
      <c r="AZ26" s="872"/>
      <c r="BA26" s="872"/>
      <c r="BB26" s="872"/>
      <c r="BC26" s="872"/>
      <c r="BD26" s="873"/>
    </row>
    <row r="27" spans="1:56" ht="39.950000000000003" customHeight="1">
      <c r="A27" s="126"/>
      <c r="B27" s="141">
        <f t="shared" si="2"/>
        <v>14</v>
      </c>
      <c r="C27" s="889"/>
      <c r="D27" s="890"/>
      <c r="E27" s="891"/>
      <c r="F27" s="892"/>
      <c r="G27" s="893"/>
      <c r="H27" s="894"/>
      <c r="I27" s="894"/>
      <c r="J27" s="894"/>
      <c r="K27" s="895"/>
      <c r="L27" s="896"/>
      <c r="M27" s="897"/>
      <c r="N27" s="897"/>
      <c r="O27" s="898"/>
      <c r="P27" s="142"/>
      <c r="Q27" s="143"/>
      <c r="R27" s="143"/>
      <c r="S27" s="143"/>
      <c r="T27" s="143"/>
      <c r="U27" s="143"/>
      <c r="V27" s="144"/>
      <c r="W27" s="142"/>
      <c r="X27" s="143"/>
      <c r="Y27" s="143"/>
      <c r="Z27" s="143"/>
      <c r="AA27" s="143"/>
      <c r="AB27" s="143"/>
      <c r="AC27" s="144"/>
      <c r="AD27" s="142"/>
      <c r="AE27" s="143"/>
      <c r="AF27" s="143"/>
      <c r="AG27" s="143"/>
      <c r="AH27" s="143"/>
      <c r="AI27" s="143"/>
      <c r="AJ27" s="144"/>
      <c r="AK27" s="142"/>
      <c r="AL27" s="143"/>
      <c r="AM27" s="143"/>
      <c r="AN27" s="143"/>
      <c r="AO27" s="143"/>
      <c r="AP27" s="143"/>
      <c r="AQ27" s="144"/>
      <c r="AR27" s="142"/>
      <c r="AS27" s="143"/>
      <c r="AT27" s="144"/>
      <c r="AU27" s="899">
        <f t="shared" si="3"/>
        <v>0</v>
      </c>
      <c r="AV27" s="900"/>
      <c r="AW27" s="788">
        <f t="shared" si="1"/>
        <v>0</v>
      </c>
      <c r="AX27" s="789"/>
      <c r="AY27" s="871"/>
      <c r="AZ27" s="872"/>
      <c r="BA27" s="872"/>
      <c r="BB27" s="872"/>
      <c r="BC27" s="872"/>
      <c r="BD27" s="873"/>
    </row>
    <row r="28" spans="1:56" ht="39.950000000000003" customHeight="1">
      <c r="A28" s="126"/>
      <c r="B28" s="141">
        <f t="shared" si="2"/>
        <v>15</v>
      </c>
      <c r="C28" s="889"/>
      <c r="D28" s="890"/>
      <c r="E28" s="891"/>
      <c r="F28" s="892"/>
      <c r="G28" s="893"/>
      <c r="H28" s="894"/>
      <c r="I28" s="894"/>
      <c r="J28" s="894"/>
      <c r="K28" s="895"/>
      <c r="L28" s="896"/>
      <c r="M28" s="897"/>
      <c r="N28" s="897"/>
      <c r="O28" s="898"/>
      <c r="P28" s="142"/>
      <c r="Q28" s="143"/>
      <c r="R28" s="143"/>
      <c r="S28" s="143"/>
      <c r="T28" s="143"/>
      <c r="U28" s="143"/>
      <c r="V28" s="144"/>
      <c r="W28" s="142"/>
      <c r="X28" s="143"/>
      <c r="Y28" s="143"/>
      <c r="Z28" s="143"/>
      <c r="AA28" s="143"/>
      <c r="AB28" s="143"/>
      <c r="AC28" s="144"/>
      <c r="AD28" s="142"/>
      <c r="AE28" s="143"/>
      <c r="AF28" s="143"/>
      <c r="AG28" s="143"/>
      <c r="AH28" s="143"/>
      <c r="AI28" s="143"/>
      <c r="AJ28" s="144"/>
      <c r="AK28" s="142"/>
      <c r="AL28" s="143"/>
      <c r="AM28" s="143"/>
      <c r="AN28" s="143"/>
      <c r="AO28" s="143"/>
      <c r="AP28" s="143"/>
      <c r="AQ28" s="144"/>
      <c r="AR28" s="142"/>
      <c r="AS28" s="143"/>
      <c r="AT28" s="144"/>
      <c r="AU28" s="899">
        <f t="shared" si="3"/>
        <v>0</v>
      </c>
      <c r="AV28" s="900"/>
      <c r="AW28" s="788">
        <f t="shared" si="1"/>
        <v>0</v>
      </c>
      <c r="AX28" s="789"/>
      <c r="AY28" s="871"/>
      <c r="AZ28" s="872"/>
      <c r="BA28" s="872"/>
      <c r="BB28" s="872"/>
      <c r="BC28" s="872"/>
      <c r="BD28" s="873"/>
    </row>
    <row r="29" spans="1:56" ht="39.950000000000003" customHeight="1">
      <c r="A29" s="126"/>
      <c r="B29" s="141">
        <f t="shared" si="2"/>
        <v>16</v>
      </c>
      <c r="C29" s="889"/>
      <c r="D29" s="890"/>
      <c r="E29" s="891"/>
      <c r="F29" s="892"/>
      <c r="G29" s="893"/>
      <c r="H29" s="894"/>
      <c r="I29" s="894"/>
      <c r="J29" s="894"/>
      <c r="K29" s="895"/>
      <c r="L29" s="896"/>
      <c r="M29" s="897"/>
      <c r="N29" s="897"/>
      <c r="O29" s="898"/>
      <c r="P29" s="142"/>
      <c r="Q29" s="143"/>
      <c r="R29" s="143"/>
      <c r="S29" s="143"/>
      <c r="T29" s="143"/>
      <c r="U29" s="143"/>
      <c r="V29" s="144"/>
      <c r="W29" s="142"/>
      <c r="X29" s="143"/>
      <c r="Y29" s="143"/>
      <c r="Z29" s="143"/>
      <c r="AA29" s="143"/>
      <c r="AB29" s="143"/>
      <c r="AC29" s="144"/>
      <c r="AD29" s="142"/>
      <c r="AE29" s="143"/>
      <c r="AF29" s="143"/>
      <c r="AG29" s="143"/>
      <c r="AH29" s="143"/>
      <c r="AI29" s="143"/>
      <c r="AJ29" s="144"/>
      <c r="AK29" s="142"/>
      <c r="AL29" s="143"/>
      <c r="AM29" s="143"/>
      <c r="AN29" s="143"/>
      <c r="AO29" s="143"/>
      <c r="AP29" s="143"/>
      <c r="AQ29" s="144"/>
      <c r="AR29" s="142"/>
      <c r="AS29" s="143"/>
      <c r="AT29" s="144"/>
      <c r="AU29" s="899">
        <f t="shared" si="3"/>
        <v>0</v>
      </c>
      <c r="AV29" s="900"/>
      <c r="AW29" s="788">
        <f t="shared" si="1"/>
        <v>0</v>
      </c>
      <c r="AX29" s="789"/>
      <c r="AY29" s="871"/>
      <c r="AZ29" s="872"/>
      <c r="BA29" s="872"/>
      <c r="BB29" s="872"/>
      <c r="BC29" s="872"/>
      <c r="BD29" s="873"/>
    </row>
    <row r="30" spans="1:56" ht="39.950000000000003" customHeight="1">
      <c r="A30" s="126"/>
      <c r="B30" s="141">
        <f t="shared" si="2"/>
        <v>17</v>
      </c>
      <c r="C30" s="889"/>
      <c r="D30" s="890"/>
      <c r="E30" s="891"/>
      <c r="F30" s="892"/>
      <c r="G30" s="893"/>
      <c r="H30" s="894"/>
      <c r="I30" s="894"/>
      <c r="J30" s="894"/>
      <c r="K30" s="895"/>
      <c r="L30" s="896"/>
      <c r="M30" s="897"/>
      <c r="N30" s="897"/>
      <c r="O30" s="898"/>
      <c r="P30" s="142"/>
      <c r="Q30" s="143"/>
      <c r="R30" s="143"/>
      <c r="S30" s="143"/>
      <c r="T30" s="143"/>
      <c r="U30" s="143"/>
      <c r="V30" s="144"/>
      <c r="W30" s="142"/>
      <c r="X30" s="143"/>
      <c r="Y30" s="143"/>
      <c r="Z30" s="143"/>
      <c r="AA30" s="143"/>
      <c r="AB30" s="143"/>
      <c r="AC30" s="144"/>
      <c r="AD30" s="142"/>
      <c r="AE30" s="143"/>
      <c r="AF30" s="143"/>
      <c r="AG30" s="143"/>
      <c r="AH30" s="143"/>
      <c r="AI30" s="143"/>
      <c r="AJ30" s="144"/>
      <c r="AK30" s="142"/>
      <c r="AL30" s="143"/>
      <c r="AM30" s="143"/>
      <c r="AN30" s="143"/>
      <c r="AO30" s="143"/>
      <c r="AP30" s="143"/>
      <c r="AQ30" s="144"/>
      <c r="AR30" s="142"/>
      <c r="AS30" s="143"/>
      <c r="AT30" s="144"/>
      <c r="AU30" s="899">
        <f t="shared" si="3"/>
        <v>0</v>
      </c>
      <c r="AV30" s="900"/>
      <c r="AW30" s="788">
        <f t="shared" si="1"/>
        <v>0</v>
      </c>
      <c r="AX30" s="789"/>
      <c r="AY30" s="871"/>
      <c r="AZ30" s="872"/>
      <c r="BA30" s="872"/>
      <c r="BB30" s="872"/>
      <c r="BC30" s="872"/>
      <c r="BD30" s="873"/>
    </row>
    <row r="31" spans="1:56" ht="39.950000000000003" customHeight="1" thickBot="1">
      <c r="A31" s="126"/>
      <c r="B31" s="145">
        <f t="shared" si="2"/>
        <v>18</v>
      </c>
      <c r="C31" s="874"/>
      <c r="D31" s="875"/>
      <c r="E31" s="876"/>
      <c r="F31" s="877"/>
      <c r="G31" s="878"/>
      <c r="H31" s="879"/>
      <c r="I31" s="879"/>
      <c r="J31" s="879"/>
      <c r="K31" s="880"/>
      <c r="L31" s="881"/>
      <c r="M31" s="882"/>
      <c r="N31" s="882"/>
      <c r="O31" s="883"/>
      <c r="P31" s="146"/>
      <c r="Q31" s="147"/>
      <c r="R31" s="147"/>
      <c r="S31" s="147"/>
      <c r="T31" s="147"/>
      <c r="U31" s="147"/>
      <c r="V31" s="148"/>
      <c r="W31" s="146"/>
      <c r="X31" s="147"/>
      <c r="Y31" s="147"/>
      <c r="Z31" s="147"/>
      <c r="AA31" s="147"/>
      <c r="AB31" s="147"/>
      <c r="AC31" s="148"/>
      <c r="AD31" s="146"/>
      <c r="AE31" s="147"/>
      <c r="AF31" s="147"/>
      <c r="AG31" s="147"/>
      <c r="AH31" s="147"/>
      <c r="AI31" s="147"/>
      <c r="AJ31" s="148"/>
      <c r="AK31" s="146"/>
      <c r="AL31" s="147"/>
      <c r="AM31" s="147"/>
      <c r="AN31" s="147"/>
      <c r="AO31" s="147"/>
      <c r="AP31" s="147"/>
      <c r="AQ31" s="148"/>
      <c r="AR31" s="146"/>
      <c r="AS31" s="147"/>
      <c r="AT31" s="148"/>
      <c r="AU31" s="884">
        <f t="shared" si="3"/>
        <v>0</v>
      </c>
      <c r="AV31" s="885"/>
      <c r="AW31" s="771">
        <f t="shared" si="1"/>
        <v>0</v>
      </c>
      <c r="AX31" s="772"/>
      <c r="AY31" s="886"/>
      <c r="AZ31" s="887"/>
      <c r="BA31" s="887"/>
      <c r="BB31" s="887"/>
      <c r="BC31" s="887"/>
      <c r="BD31" s="888"/>
    </row>
    <row r="32" spans="1:56" ht="20.25" customHeight="1">
      <c r="A32" s="126"/>
      <c r="B32" s="126"/>
      <c r="C32" s="149"/>
      <c r="D32" s="150"/>
      <c r="E32" s="151"/>
      <c r="F32" s="126"/>
      <c r="G32" s="126"/>
      <c r="H32" s="126"/>
      <c r="I32" s="126"/>
      <c r="J32" s="126"/>
      <c r="K32" s="126"/>
      <c r="L32" s="126"/>
      <c r="M32" s="126"/>
      <c r="N32" s="126"/>
      <c r="O32" s="126"/>
      <c r="P32" s="126"/>
      <c r="Q32" s="126"/>
      <c r="R32" s="126"/>
      <c r="S32" s="126"/>
      <c r="T32" s="126"/>
      <c r="U32" s="126"/>
      <c r="V32" s="126"/>
      <c r="W32" s="126"/>
      <c r="X32" s="126"/>
      <c r="Y32" s="126"/>
      <c r="Z32" s="126"/>
      <c r="AA32" s="152"/>
      <c r="AB32" s="152"/>
      <c r="AC32" s="152"/>
      <c r="AD32" s="152"/>
      <c r="AE32" s="152"/>
      <c r="AF32" s="152"/>
      <c r="AG32" s="152"/>
      <c r="AH32" s="152"/>
      <c r="AI32" s="152"/>
      <c r="AJ32" s="152"/>
      <c r="AK32" s="152"/>
      <c r="AL32" s="152"/>
      <c r="AM32" s="152"/>
      <c r="AN32" s="152"/>
      <c r="AO32" s="152"/>
      <c r="AP32" s="152"/>
      <c r="AQ32" s="152"/>
      <c r="AR32" s="152"/>
      <c r="AS32" s="152"/>
      <c r="AT32" s="152"/>
      <c r="AU32" s="152"/>
      <c r="AV32" s="152"/>
      <c r="AW32" s="152"/>
      <c r="AX32" s="152"/>
      <c r="AY32" s="152"/>
      <c r="AZ32" s="152"/>
      <c r="BA32" s="152"/>
      <c r="BB32" s="152"/>
      <c r="BC32" s="152"/>
      <c r="BD32" s="152"/>
    </row>
    <row r="33" spans="1:56" ht="20.25" customHeight="1">
      <c r="A33" s="126"/>
      <c r="B33" s="118" t="s">
        <v>285</v>
      </c>
      <c r="C33" s="118"/>
      <c r="D33" s="118"/>
      <c r="E33" s="118"/>
      <c r="F33" s="118"/>
      <c r="G33" s="118"/>
      <c r="H33" s="118"/>
      <c r="I33" s="118"/>
      <c r="J33" s="118"/>
      <c r="K33" s="118"/>
      <c r="L33" s="125"/>
      <c r="M33" s="118"/>
      <c r="N33" s="118"/>
      <c r="O33" s="118"/>
      <c r="P33" s="118"/>
      <c r="Q33" s="118"/>
      <c r="R33" s="118"/>
      <c r="S33" s="118"/>
      <c r="T33" s="118" t="s">
        <v>286</v>
      </c>
      <c r="U33" s="118"/>
      <c r="V33" s="118"/>
      <c r="W33" s="118"/>
      <c r="X33" s="118"/>
      <c r="Y33" s="118"/>
      <c r="Z33" s="153"/>
      <c r="AA33" s="126"/>
      <c r="AB33" s="126"/>
      <c r="AC33" s="126"/>
      <c r="AD33" s="126"/>
      <c r="AE33" s="126"/>
      <c r="AF33" s="126"/>
      <c r="AG33" s="126"/>
      <c r="AH33" s="126"/>
      <c r="AI33" s="126"/>
      <c r="AJ33" s="126"/>
      <c r="AK33" s="126"/>
      <c r="AL33" s="126"/>
      <c r="AM33" s="126"/>
      <c r="AN33" s="126"/>
      <c r="AO33" s="126"/>
      <c r="AP33" s="126"/>
      <c r="AQ33" s="126"/>
      <c r="AR33" s="126"/>
      <c r="AS33" s="126"/>
      <c r="AT33" s="126"/>
      <c r="AU33" s="126"/>
      <c r="AV33" s="126"/>
      <c r="AW33" s="126"/>
      <c r="AX33" s="126"/>
      <c r="AY33" s="126"/>
      <c r="AZ33" s="126"/>
      <c r="BA33" s="126"/>
      <c r="BB33" s="126"/>
      <c r="BC33" s="126"/>
      <c r="BD33" s="126"/>
    </row>
    <row r="34" spans="1:56" ht="20.25" customHeight="1">
      <c r="A34" s="126"/>
      <c r="B34" s="118"/>
      <c r="C34" s="869" t="s">
        <v>287</v>
      </c>
      <c r="D34" s="869"/>
      <c r="E34" s="869" t="s">
        <v>288</v>
      </c>
      <c r="F34" s="869"/>
      <c r="G34" s="869"/>
      <c r="H34" s="869"/>
      <c r="I34" s="118"/>
      <c r="J34" s="870" t="s">
        <v>289</v>
      </c>
      <c r="K34" s="870"/>
      <c r="L34" s="870"/>
      <c r="M34" s="870"/>
      <c r="N34" s="118"/>
      <c r="O34" s="118"/>
      <c r="P34" s="155" t="s">
        <v>290</v>
      </c>
      <c r="Q34" s="155"/>
      <c r="R34" s="118"/>
      <c r="S34" s="118"/>
      <c r="T34" s="848" t="s">
        <v>291</v>
      </c>
      <c r="U34" s="850"/>
      <c r="V34" s="848" t="s">
        <v>292</v>
      </c>
      <c r="W34" s="849"/>
      <c r="X34" s="849"/>
      <c r="Y34" s="850"/>
      <c r="Z34" s="153"/>
      <c r="AA34" s="126"/>
      <c r="AB34" s="126"/>
      <c r="AC34" s="126"/>
      <c r="AD34" s="126"/>
      <c r="AE34" s="126"/>
      <c r="AF34" s="126"/>
      <c r="AG34" s="126"/>
      <c r="AH34" s="126"/>
      <c r="AI34" s="126"/>
      <c r="AJ34" s="126"/>
      <c r="AK34" s="126"/>
      <c r="AL34" s="126"/>
      <c r="AM34" s="126"/>
      <c r="AN34" s="126"/>
      <c r="AO34" s="126"/>
      <c r="AP34" s="126"/>
      <c r="AQ34" s="126"/>
      <c r="AR34" s="126"/>
      <c r="AS34" s="126"/>
      <c r="AT34" s="126"/>
      <c r="AU34" s="126"/>
      <c r="AV34" s="126"/>
      <c r="AW34" s="126"/>
      <c r="AX34" s="126"/>
      <c r="AY34" s="126"/>
      <c r="AZ34" s="126"/>
      <c r="BA34" s="126"/>
      <c r="BB34" s="126"/>
      <c r="BC34" s="126"/>
      <c r="BD34" s="126"/>
    </row>
    <row r="35" spans="1:56" ht="20.25" customHeight="1">
      <c r="A35" s="126"/>
      <c r="B35" s="118"/>
      <c r="C35" s="847"/>
      <c r="D35" s="847"/>
      <c r="E35" s="847" t="s">
        <v>293</v>
      </c>
      <c r="F35" s="847"/>
      <c r="G35" s="847" t="s">
        <v>294</v>
      </c>
      <c r="H35" s="847"/>
      <c r="I35" s="118"/>
      <c r="J35" s="847" t="s">
        <v>293</v>
      </c>
      <c r="K35" s="847"/>
      <c r="L35" s="847" t="s">
        <v>294</v>
      </c>
      <c r="M35" s="847"/>
      <c r="N35" s="118"/>
      <c r="O35" s="118"/>
      <c r="P35" s="155" t="s">
        <v>295</v>
      </c>
      <c r="Q35" s="155"/>
      <c r="R35" s="118"/>
      <c r="S35" s="118"/>
      <c r="T35" s="848" t="s">
        <v>296</v>
      </c>
      <c r="U35" s="850"/>
      <c r="V35" s="848" t="s">
        <v>297</v>
      </c>
      <c r="W35" s="849"/>
      <c r="X35" s="849"/>
      <c r="Y35" s="850"/>
      <c r="Z35" s="156"/>
      <c r="AA35" s="126"/>
      <c r="AB35" s="126"/>
      <c r="AC35" s="126"/>
      <c r="AD35" s="126"/>
      <c r="AE35" s="126"/>
      <c r="AF35" s="126"/>
      <c r="AG35" s="126"/>
      <c r="AH35" s="126"/>
      <c r="AI35" s="126"/>
      <c r="AJ35" s="126"/>
      <c r="AK35" s="126"/>
      <c r="AL35" s="126"/>
      <c r="AM35" s="126"/>
      <c r="AN35" s="126"/>
      <c r="AO35" s="126"/>
      <c r="AP35" s="126"/>
      <c r="AQ35" s="126"/>
      <c r="AR35" s="126"/>
      <c r="AS35" s="126"/>
      <c r="AT35" s="126"/>
      <c r="AU35" s="126"/>
      <c r="AV35" s="126"/>
      <c r="AW35" s="126"/>
      <c r="AX35" s="126"/>
      <c r="AY35" s="126"/>
      <c r="AZ35" s="126"/>
      <c r="BA35" s="126"/>
      <c r="BB35" s="126"/>
      <c r="BC35" s="126"/>
      <c r="BD35" s="126"/>
    </row>
    <row r="36" spans="1:56" ht="20.25" customHeight="1">
      <c r="A36" s="126"/>
      <c r="B36" s="118"/>
      <c r="C36" s="848" t="s">
        <v>296</v>
      </c>
      <c r="D36" s="850"/>
      <c r="E36" s="865">
        <f>SUMIFS($AU$14:$AV$31,$C$14:$D$31,"介護支援専門員",$E$14:$F$31,"A")</f>
        <v>504</v>
      </c>
      <c r="F36" s="866"/>
      <c r="G36" s="748">
        <f>SUMIFS($AW$14:$AX$31,$C$14:$D$31,"介護支援専門員",$E$14:$F$31,"A")</f>
        <v>113.8064516129032</v>
      </c>
      <c r="H36" s="749"/>
      <c r="I36" s="157"/>
      <c r="J36" s="867">
        <v>0</v>
      </c>
      <c r="K36" s="868"/>
      <c r="L36" s="867">
        <v>0</v>
      </c>
      <c r="M36" s="868"/>
      <c r="N36" s="157"/>
      <c r="O36" s="157"/>
      <c r="P36" s="867">
        <v>3</v>
      </c>
      <c r="Q36" s="868"/>
      <c r="R36" s="118"/>
      <c r="S36" s="118"/>
      <c r="T36" s="848" t="s">
        <v>298</v>
      </c>
      <c r="U36" s="850"/>
      <c r="V36" s="848" t="s">
        <v>299</v>
      </c>
      <c r="W36" s="849"/>
      <c r="X36" s="849"/>
      <c r="Y36" s="850"/>
      <c r="Z36" s="158"/>
      <c r="AA36" s="126"/>
      <c r="AB36" s="126"/>
      <c r="AC36" s="126"/>
      <c r="AD36" s="126"/>
      <c r="AE36" s="126"/>
      <c r="AF36" s="126"/>
      <c r="AG36" s="126"/>
      <c r="AH36" s="126"/>
      <c r="AI36" s="126"/>
      <c r="AJ36" s="126"/>
      <c r="AK36" s="126"/>
      <c r="AL36" s="126"/>
      <c r="AM36" s="126"/>
      <c r="AN36" s="126"/>
      <c r="AO36" s="126"/>
      <c r="AP36" s="126"/>
      <c r="AQ36" s="126"/>
      <c r="AR36" s="126"/>
      <c r="AS36" s="126"/>
      <c r="AT36" s="126"/>
      <c r="AU36" s="126"/>
      <c r="AV36" s="126"/>
      <c r="AW36" s="126"/>
      <c r="AX36" s="126"/>
      <c r="AY36" s="126"/>
      <c r="AZ36" s="126"/>
      <c r="BA36" s="126"/>
      <c r="BB36" s="126"/>
      <c r="BC36" s="126"/>
      <c r="BD36" s="126"/>
    </row>
    <row r="37" spans="1:56" ht="20.25" customHeight="1">
      <c r="A37" s="126"/>
      <c r="B37" s="118"/>
      <c r="C37" s="848" t="s">
        <v>298</v>
      </c>
      <c r="D37" s="850"/>
      <c r="E37" s="865">
        <f>SUMIFS($AU$14:$AV$31,$C$14:$D$31,"介護支援専門員",$E$14:$F$31,"B")</f>
        <v>0</v>
      </c>
      <c r="F37" s="866"/>
      <c r="G37" s="748">
        <f>SUMIFS($AW$14:$AX$31,$C$14:$D$31,"介護支援専門員",$E$14:$F$31,"B")</f>
        <v>0</v>
      </c>
      <c r="H37" s="749"/>
      <c r="I37" s="157"/>
      <c r="J37" s="867">
        <v>0</v>
      </c>
      <c r="K37" s="868"/>
      <c r="L37" s="867">
        <v>0</v>
      </c>
      <c r="M37" s="868"/>
      <c r="N37" s="157"/>
      <c r="O37" s="157"/>
      <c r="P37" s="867">
        <v>0</v>
      </c>
      <c r="Q37" s="868"/>
      <c r="R37" s="118"/>
      <c r="S37" s="118"/>
      <c r="T37" s="848" t="s">
        <v>300</v>
      </c>
      <c r="U37" s="850"/>
      <c r="V37" s="848" t="s">
        <v>301</v>
      </c>
      <c r="W37" s="849"/>
      <c r="X37" s="849"/>
      <c r="Y37" s="850"/>
      <c r="Z37" s="158"/>
      <c r="AA37" s="126"/>
      <c r="AB37" s="126"/>
      <c r="AC37" s="126"/>
      <c r="AD37" s="126"/>
      <c r="AE37" s="126"/>
      <c r="AF37" s="126"/>
      <c r="AG37" s="126"/>
      <c r="AH37" s="126"/>
      <c r="AI37" s="126"/>
      <c r="AJ37" s="126"/>
      <c r="AK37" s="126"/>
      <c r="AL37" s="126"/>
      <c r="AM37" s="126"/>
      <c r="AN37" s="126"/>
      <c r="AO37" s="126"/>
      <c r="AP37" s="126"/>
      <c r="AQ37" s="126"/>
      <c r="AR37" s="126"/>
      <c r="AS37" s="126"/>
      <c r="AT37" s="126"/>
      <c r="AU37" s="126"/>
      <c r="AV37" s="126"/>
      <c r="AW37" s="126"/>
      <c r="AX37" s="126"/>
      <c r="AY37" s="126"/>
      <c r="AZ37" s="126"/>
      <c r="BA37" s="126"/>
      <c r="BB37" s="126"/>
      <c r="BC37" s="126"/>
      <c r="BD37" s="126"/>
    </row>
    <row r="38" spans="1:56" ht="20.25" customHeight="1">
      <c r="A38" s="126"/>
      <c r="B38" s="118"/>
      <c r="C38" s="848" t="s">
        <v>300</v>
      </c>
      <c r="D38" s="850"/>
      <c r="E38" s="865">
        <f>SUMIFS($AU$14:$AV$31,$C$14:$D$31,"介護支援専門員",$E$14:$F$31,"C")</f>
        <v>84</v>
      </c>
      <c r="F38" s="866"/>
      <c r="G38" s="748">
        <f>SUMIFS($AW$14:$AX$31,$C$14:$D$31,"介護支援専門員",$E$14:$F$31,"C")</f>
        <v>18.967741935483868</v>
      </c>
      <c r="H38" s="749"/>
      <c r="I38" s="157"/>
      <c r="J38" s="867">
        <v>80</v>
      </c>
      <c r="K38" s="868"/>
      <c r="L38" s="752">
        <v>20</v>
      </c>
      <c r="M38" s="753"/>
      <c r="N38" s="157"/>
      <c r="O38" s="157"/>
      <c r="P38" s="865" t="s">
        <v>302</v>
      </c>
      <c r="Q38" s="866"/>
      <c r="R38" s="118"/>
      <c r="S38" s="118"/>
      <c r="T38" s="848" t="s">
        <v>303</v>
      </c>
      <c r="U38" s="850"/>
      <c r="V38" s="848" t="s">
        <v>304</v>
      </c>
      <c r="W38" s="849"/>
      <c r="X38" s="849"/>
      <c r="Y38" s="850"/>
      <c r="Z38" s="60"/>
      <c r="AA38" s="126"/>
      <c r="AB38" s="126"/>
      <c r="AC38" s="126"/>
      <c r="AD38" s="126"/>
      <c r="AE38" s="126"/>
      <c r="AF38" s="126"/>
      <c r="AG38" s="126"/>
      <c r="AH38" s="126"/>
      <c r="AI38" s="126"/>
      <c r="AJ38" s="126"/>
      <c r="AK38" s="126"/>
      <c r="AL38" s="126"/>
      <c r="AM38" s="126"/>
      <c r="AN38" s="126"/>
      <c r="AO38" s="126"/>
      <c r="AP38" s="126"/>
      <c r="AQ38" s="126"/>
      <c r="AR38" s="126"/>
      <c r="AS38" s="126"/>
      <c r="AT38" s="126"/>
      <c r="AU38" s="126"/>
      <c r="AV38" s="126"/>
      <c r="AW38" s="126"/>
      <c r="AX38" s="126"/>
      <c r="AY38" s="126"/>
      <c r="AZ38" s="126"/>
      <c r="BA38" s="126"/>
      <c r="BB38" s="126"/>
      <c r="BC38" s="126"/>
      <c r="BD38" s="126"/>
    </row>
    <row r="39" spans="1:56" ht="20.25" customHeight="1">
      <c r="A39" s="126"/>
      <c r="B39" s="118"/>
      <c r="C39" s="848" t="s">
        <v>303</v>
      </c>
      <c r="D39" s="850"/>
      <c r="E39" s="865">
        <f>SUMIFS($AU$14:$AV$31,$C$14:$D$31,"介護支援専門員",$E$14:$F$31,"D")</f>
        <v>0</v>
      </c>
      <c r="F39" s="866"/>
      <c r="G39" s="748">
        <f>SUMIFS($AW$14:$AX$31,$C$14:$D$31,"介護支援専門員",$E$14:$F$31,"D")</f>
        <v>0</v>
      </c>
      <c r="H39" s="749"/>
      <c r="I39" s="157"/>
      <c r="J39" s="867">
        <v>0</v>
      </c>
      <c r="K39" s="868"/>
      <c r="L39" s="752">
        <v>0</v>
      </c>
      <c r="M39" s="753"/>
      <c r="N39" s="157"/>
      <c r="O39" s="157"/>
      <c r="P39" s="865" t="s">
        <v>302</v>
      </c>
      <c r="Q39" s="866"/>
      <c r="R39" s="118"/>
      <c r="S39" s="118"/>
      <c r="T39" s="118"/>
      <c r="U39" s="863"/>
      <c r="V39" s="863"/>
      <c r="W39" s="864"/>
      <c r="X39" s="864"/>
      <c r="Y39" s="61"/>
      <c r="Z39" s="61"/>
      <c r="AA39" s="126"/>
      <c r="AB39" s="126"/>
      <c r="AC39" s="126"/>
      <c r="AD39" s="126"/>
      <c r="AE39" s="126"/>
      <c r="AF39" s="126"/>
      <c r="AG39" s="126"/>
      <c r="AH39" s="126"/>
      <c r="AI39" s="126"/>
      <c r="AJ39" s="126"/>
      <c r="AK39" s="126"/>
      <c r="AL39" s="126"/>
      <c r="AM39" s="126"/>
      <c r="AN39" s="126"/>
      <c r="AO39" s="126"/>
      <c r="AP39" s="126"/>
      <c r="AQ39" s="126"/>
      <c r="AR39" s="126"/>
      <c r="AS39" s="126"/>
      <c r="AT39" s="126"/>
      <c r="AU39" s="126"/>
      <c r="AV39" s="126"/>
      <c r="AW39" s="126"/>
      <c r="AX39" s="126"/>
      <c r="AY39" s="126"/>
      <c r="AZ39" s="126"/>
      <c r="BA39" s="126"/>
      <c r="BB39" s="126"/>
      <c r="BC39" s="126"/>
      <c r="BD39" s="126"/>
    </row>
    <row r="40" spans="1:56" ht="20.25" customHeight="1">
      <c r="A40" s="126"/>
      <c r="B40" s="118"/>
      <c r="C40" s="848" t="s">
        <v>305</v>
      </c>
      <c r="D40" s="850"/>
      <c r="E40" s="865">
        <f>SUM(E36:F39)</f>
        <v>588</v>
      </c>
      <c r="F40" s="866"/>
      <c r="G40" s="748">
        <f>SUM(G36:H39)</f>
        <v>132.77419354838707</v>
      </c>
      <c r="H40" s="749"/>
      <c r="I40" s="157"/>
      <c r="J40" s="865">
        <f>SUM(J36:K39)</f>
        <v>80</v>
      </c>
      <c r="K40" s="866"/>
      <c r="L40" s="865">
        <f>SUM(L36:M39)</f>
        <v>20</v>
      </c>
      <c r="M40" s="866"/>
      <c r="N40" s="157"/>
      <c r="O40" s="157"/>
      <c r="P40" s="865">
        <f>SUM(P36:Q37)</f>
        <v>3</v>
      </c>
      <c r="Q40" s="866"/>
      <c r="R40" s="118"/>
      <c r="S40" s="118"/>
      <c r="T40" s="118"/>
      <c r="U40" s="863"/>
      <c r="V40" s="863"/>
      <c r="W40" s="864"/>
      <c r="X40" s="864"/>
      <c r="Y40" s="159"/>
      <c r="Z40" s="159"/>
      <c r="AA40" s="126"/>
      <c r="AB40" s="126"/>
      <c r="AC40" s="126"/>
      <c r="AD40" s="126"/>
      <c r="AE40" s="126"/>
      <c r="AF40" s="126"/>
      <c r="AG40" s="126"/>
      <c r="AH40" s="126"/>
      <c r="AI40" s="126"/>
      <c r="AJ40" s="126"/>
      <c r="AK40" s="126"/>
      <c r="AL40" s="126"/>
      <c r="AM40" s="126"/>
      <c r="AN40" s="126"/>
      <c r="AO40" s="126"/>
      <c r="AP40" s="126"/>
      <c r="AQ40" s="126"/>
      <c r="AR40" s="126"/>
      <c r="AS40" s="126"/>
      <c r="AT40" s="126"/>
      <c r="AU40" s="126"/>
      <c r="AV40" s="126"/>
      <c r="AW40" s="126"/>
      <c r="AX40" s="126"/>
      <c r="AY40" s="126"/>
      <c r="AZ40" s="126"/>
      <c r="BA40" s="126"/>
      <c r="BB40" s="126"/>
      <c r="BC40" s="126"/>
      <c r="BD40" s="126"/>
    </row>
    <row r="41" spans="1:56" ht="20.25" customHeight="1">
      <c r="A41" s="126"/>
      <c r="B41" s="118"/>
      <c r="C41" s="118"/>
      <c r="D41" s="118"/>
      <c r="E41" s="118"/>
      <c r="F41" s="118"/>
      <c r="G41" s="118"/>
      <c r="H41" s="118"/>
      <c r="I41" s="118"/>
      <c r="J41" s="118"/>
      <c r="K41" s="118"/>
      <c r="L41" s="125"/>
      <c r="M41" s="118"/>
      <c r="N41" s="118"/>
      <c r="O41" s="118"/>
      <c r="P41" s="118"/>
      <c r="Q41" s="118"/>
      <c r="R41" s="118"/>
      <c r="S41" s="118"/>
      <c r="T41" s="118"/>
      <c r="U41" s="153"/>
      <c r="V41" s="153"/>
      <c r="W41" s="153"/>
      <c r="X41" s="153"/>
      <c r="Y41" s="153"/>
      <c r="Z41" s="153"/>
      <c r="AA41" s="126"/>
      <c r="AB41" s="126"/>
      <c r="AC41" s="126"/>
      <c r="AD41" s="126"/>
      <c r="AE41" s="126"/>
      <c r="AF41" s="126"/>
      <c r="AG41" s="126"/>
      <c r="AH41" s="126"/>
      <c r="AI41" s="126"/>
      <c r="AJ41" s="126"/>
      <c r="AK41" s="126"/>
      <c r="AL41" s="126"/>
      <c r="AM41" s="126"/>
      <c r="AN41" s="126"/>
      <c r="AO41" s="126"/>
      <c r="AP41" s="126"/>
      <c r="AQ41" s="126"/>
      <c r="AR41" s="126"/>
      <c r="AS41" s="126"/>
      <c r="AT41" s="126"/>
      <c r="AU41" s="126"/>
      <c r="AV41" s="126"/>
      <c r="AW41" s="126"/>
      <c r="AX41" s="126"/>
      <c r="AY41" s="126"/>
      <c r="AZ41" s="126"/>
      <c r="BA41" s="126"/>
      <c r="BB41" s="126"/>
      <c r="BC41" s="126"/>
      <c r="BD41" s="126"/>
    </row>
    <row r="42" spans="1:56" ht="20.25" customHeight="1">
      <c r="A42" s="126"/>
      <c r="B42" s="118"/>
      <c r="C42" s="125" t="s">
        <v>306</v>
      </c>
      <c r="D42" s="118"/>
      <c r="E42" s="118"/>
      <c r="F42" s="118"/>
      <c r="G42" s="118"/>
      <c r="H42" s="118"/>
      <c r="I42" s="160" t="s">
        <v>307</v>
      </c>
      <c r="J42" s="857" t="s">
        <v>308</v>
      </c>
      <c r="K42" s="858"/>
      <c r="L42" s="161"/>
      <c r="M42" s="160"/>
      <c r="N42" s="118"/>
      <c r="O42" s="118"/>
      <c r="P42" s="118"/>
      <c r="Q42" s="118"/>
      <c r="R42" s="118"/>
      <c r="S42" s="118"/>
      <c r="T42" s="118"/>
      <c r="U42" s="162"/>
      <c r="V42" s="153"/>
      <c r="W42" s="153"/>
      <c r="X42" s="153"/>
      <c r="Y42" s="153"/>
      <c r="Z42" s="153"/>
      <c r="AA42" s="126"/>
      <c r="AB42" s="126"/>
      <c r="AC42" s="126"/>
      <c r="AD42" s="126"/>
      <c r="AE42" s="126"/>
      <c r="AF42" s="126"/>
      <c r="AG42" s="126"/>
      <c r="AH42" s="126"/>
      <c r="AI42" s="126"/>
      <c r="AJ42" s="126"/>
      <c r="AK42" s="126"/>
      <c r="AL42" s="126"/>
      <c r="AM42" s="126"/>
      <c r="AN42" s="126"/>
      <c r="AO42" s="126"/>
      <c r="AP42" s="126"/>
      <c r="AQ42" s="126"/>
      <c r="AR42" s="126"/>
      <c r="AS42" s="126"/>
      <c r="AT42" s="126"/>
      <c r="AU42" s="126"/>
      <c r="AV42" s="126"/>
      <c r="AW42" s="126"/>
      <c r="AX42" s="126"/>
      <c r="AY42" s="126"/>
      <c r="AZ42" s="126"/>
      <c r="BA42" s="126"/>
      <c r="BB42" s="126"/>
      <c r="BC42" s="126"/>
      <c r="BD42" s="126"/>
    </row>
    <row r="43" spans="1:56" ht="20.25" customHeight="1">
      <c r="A43" s="126"/>
      <c r="B43" s="118"/>
      <c r="C43" s="118" t="s">
        <v>309</v>
      </c>
      <c r="D43" s="118"/>
      <c r="E43" s="118"/>
      <c r="F43" s="118"/>
      <c r="G43" s="118"/>
      <c r="H43" s="118" t="s">
        <v>310</v>
      </c>
      <c r="I43" s="118"/>
      <c r="J43" s="118"/>
      <c r="K43" s="118"/>
      <c r="L43" s="125"/>
      <c r="M43" s="118"/>
      <c r="N43" s="118"/>
      <c r="O43" s="118"/>
      <c r="P43" s="118"/>
      <c r="Q43" s="118"/>
      <c r="R43" s="118"/>
      <c r="S43" s="118"/>
      <c r="T43" s="118"/>
      <c r="U43" s="153"/>
      <c r="V43" s="153"/>
      <c r="W43" s="153"/>
      <c r="X43" s="153"/>
      <c r="Y43" s="153"/>
      <c r="Z43" s="153"/>
      <c r="AA43" s="126"/>
      <c r="AB43" s="126"/>
      <c r="AC43" s="126"/>
      <c r="AD43" s="126"/>
      <c r="AE43" s="126"/>
      <c r="AF43" s="126"/>
      <c r="AG43" s="126"/>
      <c r="AH43" s="126"/>
      <c r="AI43" s="126"/>
      <c r="AJ43" s="126"/>
      <c r="AK43" s="126"/>
      <c r="AL43" s="126"/>
      <c r="AM43" s="126"/>
      <c r="AN43" s="126"/>
      <c r="AO43" s="126"/>
      <c r="AP43" s="126"/>
      <c r="AQ43" s="126"/>
      <c r="AR43" s="126"/>
      <c r="AS43" s="126"/>
      <c r="AT43" s="126"/>
      <c r="AU43" s="126"/>
      <c r="AV43" s="126"/>
      <c r="AW43" s="126"/>
      <c r="AX43" s="126"/>
      <c r="AY43" s="126"/>
      <c r="AZ43" s="126"/>
      <c r="BA43" s="126"/>
      <c r="BB43" s="126"/>
      <c r="BC43" s="126"/>
      <c r="BD43" s="126"/>
    </row>
    <row r="44" spans="1:56" ht="20.25" customHeight="1">
      <c r="A44" s="126"/>
      <c r="B44" s="118"/>
      <c r="C44" s="118" t="str">
        <f>IF($J$42="週","対象時間数（週平均）","対象時間数（当月合計）")</f>
        <v>対象時間数（週平均）</v>
      </c>
      <c r="D44" s="118"/>
      <c r="E44" s="118"/>
      <c r="F44" s="118"/>
      <c r="G44" s="118"/>
      <c r="H44" s="118" t="str">
        <f>IF($J$42="週","週に勤務すべき時間数","当月に勤務すべき時間数")</f>
        <v>週に勤務すべき時間数</v>
      </c>
      <c r="I44" s="118"/>
      <c r="J44" s="118"/>
      <c r="K44" s="118"/>
      <c r="L44" s="125"/>
      <c r="M44" s="847" t="s">
        <v>311</v>
      </c>
      <c r="N44" s="847"/>
      <c r="O44" s="847"/>
      <c r="P44" s="847"/>
      <c r="Q44" s="118"/>
      <c r="R44" s="118"/>
      <c r="S44" s="118"/>
      <c r="T44" s="118"/>
      <c r="U44" s="153"/>
      <c r="V44" s="153"/>
      <c r="W44" s="153"/>
      <c r="X44" s="153"/>
      <c r="Y44" s="153"/>
      <c r="Z44" s="153"/>
      <c r="AA44" s="126"/>
      <c r="AB44" s="126"/>
      <c r="AC44" s="126"/>
      <c r="AD44" s="126"/>
      <c r="AE44" s="126"/>
      <c r="AF44" s="126"/>
      <c r="AG44" s="126"/>
      <c r="AH44" s="126"/>
      <c r="AI44" s="126"/>
      <c r="AJ44" s="126"/>
      <c r="AK44" s="126"/>
      <c r="AL44" s="126"/>
      <c r="AM44" s="126"/>
      <c r="AN44" s="126"/>
      <c r="AO44" s="126"/>
      <c r="AP44" s="126"/>
      <c r="AQ44" s="126"/>
      <c r="AR44" s="126"/>
      <c r="AS44" s="126"/>
      <c r="AT44" s="126"/>
      <c r="AU44" s="126"/>
      <c r="AV44" s="126"/>
      <c r="AW44" s="126"/>
      <c r="AX44" s="126"/>
      <c r="AY44" s="126"/>
      <c r="AZ44" s="126"/>
      <c r="BA44" s="126"/>
      <c r="BB44" s="126"/>
      <c r="BC44" s="126"/>
      <c r="BD44" s="126"/>
    </row>
    <row r="45" spans="1:56" ht="20.25" customHeight="1">
      <c r="A45" s="126"/>
      <c r="B45" s="118"/>
      <c r="C45" s="859">
        <f>IF($J$42="週",L40,J40)</f>
        <v>20</v>
      </c>
      <c r="D45" s="860"/>
      <c r="E45" s="860"/>
      <c r="F45" s="861"/>
      <c r="G45" s="154" t="s">
        <v>312</v>
      </c>
      <c r="H45" s="848">
        <f>IF($J$42="週",$AV$5,$AZ$5)</f>
        <v>40</v>
      </c>
      <c r="I45" s="849"/>
      <c r="J45" s="849"/>
      <c r="K45" s="850"/>
      <c r="L45" s="154" t="s">
        <v>313</v>
      </c>
      <c r="M45" s="851">
        <f>ROUNDDOWN(C45/H45,1)</f>
        <v>0.5</v>
      </c>
      <c r="N45" s="852"/>
      <c r="O45" s="852"/>
      <c r="P45" s="853"/>
      <c r="Q45" s="118"/>
      <c r="R45" s="118"/>
      <c r="S45" s="118"/>
      <c r="T45" s="118"/>
      <c r="U45" s="862"/>
      <c r="V45" s="862"/>
      <c r="W45" s="862"/>
      <c r="X45" s="862"/>
      <c r="Y45" s="158"/>
      <c r="Z45" s="153"/>
      <c r="AA45" s="126"/>
      <c r="AB45" s="126"/>
      <c r="AC45" s="126"/>
      <c r="AD45" s="126"/>
      <c r="AE45" s="126"/>
      <c r="AF45" s="126"/>
      <c r="AG45" s="126"/>
      <c r="AH45" s="126"/>
      <c r="AI45" s="126"/>
      <c r="AJ45" s="126"/>
      <c r="AK45" s="126"/>
      <c r="AL45" s="126"/>
      <c r="AM45" s="126"/>
      <c r="AN45" s="126"/>
      <c r="AO45" s="126"/>
      <c r="AP45" s="126"/>
      <c r="AQ45" s="126"/>
      <c r="AR45" s="126"/>
      <c r="AS45" s="126"/>
      <c r="AT45" s="126"/>
      <c r="AU45" s="126"/>
      <c r="AV45" s="126"/>
      <c r="AW45" s="126"/>
      <c r="AX45" s="126"/>
      <c r="AY45" s="126"/>
      <c r="AZ45" s="126"/>
      <c r="BA45" s="126"/>
      <c r="BB45" s="126"/>
      <c r="BC45" s="126"/>
      <c r="BD45" s="126"/>
    </row>
    <row r="46" spans="1:56" ht="20.25" customHeight="1">
      <c r="A46" s="126"/>
      <c r="B46" s="118"/>
      <c r="C46" s="118"/>
      <c r="D46" s="118"/>
      <c r="E46" s="118"/>
      <c r="F46" s="118"/>
      <c r="G46" s="118"/>
      <c r="H46" s="118"/>
      <c r="I46" s="118"/>
      <c r="J46" s="118"/>
      <c r="K46" s="118"/>
      <c r="L46" s="125"/>
      <c r="M46" s="118" t="s">
        <v>314</v>
      </c>
      <c r="N46" s="118"/>
      <c r="O46" s="118"/>
      <c r="P46" s="118"/>
      <c r="Q46" s="118"/>
      <c r="R46" s="118"/>
      <c r="S46" s="118"/>
      <c r="T46" s="118"/>
      <c r="U46" s="153"/>
      <c r="V46" s="153"/>
      <c r="W46" s="153"/>
      <c r="X46" s="153"/>
      <c r="Y46" s="153"/>
      <c r="Z46" s="153"/>
      <c r="AA46" s="126"/>
      <c r="AB46" s="126"/>
      <c r="AC46" s="126"/>
      <c r="AD46" s="126"/>
      <c r="AE46" s="126"/>
      <c r="AF46" s="126"/>
      <c r="AG46" s="126"/>
      <c r="AH46" s="126"/>
      <c r="AI46" s="126"/>
      <c r="AJ46" s="126"/>
      <c r="AK46" s="126"/>
      <c r="AL46" s="126"/>
      <c r="AM46" s="126"/>
      <c r="AN46" s="126"/>
      <c r="AO46" s="126"/>
      <c r="AP46" s="126"/>
      <c r="AQ46" s="126"/>
      <c r="AR46" s="126"/>
      <c r="AS46" s="126"/>
      <c r="AT46" s="126"/>
      <c r="AU46" s="126"/>
      <c r="AV46" s="126"/>
      <c r="AW46" s="126"/>
      <c r="AX46" s="126"/>
      <c r="AY46" s="126"/>
      <c r="AZ46" s="126"/>
      <c r="BA46" s="126"/>
      <c r="BB46" s="126"/>
      <c r="BC46" s="126"/>
      <c r="BD46" s="126"/>
    </row>
    <row r="47" spans="1:56" ht="20.25" customHeight="1">
      <c r="A47" s="126"/>
      <c r="B47" s="118"/>
      <c r="C47" s="118" t="s">
        <v>315</v>
      </c>
      <c r="D47" s="118"/>
      <c r="E47" s="118"/>
      <c r="F47" s="118"/>
      <c r="G47" s="118"/>
      <c r="H47" s="118"/>
      <c r="I47" s="118"/>
      <c r="J47" s="118"/>
      <c r="K47" s="118"/>
      <c r="L47" s="125"/>
      <c r="M47" s="118"/>
      <c r="N47" s="118"/>
      <c r="O47" s="118"/>
      <c r="P47" s="118"/>
      <c r="Q47" s="118"/>
      <c r="R47" s="118"/>
      <c r="S47" s="118"/>
      <c r="T47" s="118"/>
      <c r="U47" s="118"/>
      <c r="V47" s="163"/>
      <c r="W47" s="164"/>
      <c r="X47" s="164"/>
      <c r="Y47" s="118"/>
      <c r="Z47" s="118"/>
      <c r="AA47" s="126"/>
      <c r="AB47" s="126"/>
      <c r="AC47" s="126"/>
      <c r="AD47" s="126"/>
      <c r="AE47" s="126"/>
      <c r="AF47" s="126"/>
      <c r="AG47" s="126"/>
      <c r="AH47" s="126"/>
      <c r="AI47" s="126"/>
      <c r="AJ47" s="126"/>
      <c r="AK47" s="126"/>
      <c r="AL47" s="126"/>
      <c r="AM47" s="126"/>
      <c r="AN47" s="126"/>
      <c r="AO47" s="126"/>
      <c r="AP47" s="126"/>
      <c r="AQ47" s="126"/>
      <c r="AR47" s="126"/>
      <c r="AS47" s="126"/>
      <c r="AT47" s="126"/>
      <c r="AU47" s="126"/>
      <c r="AV47" s="126"/>
      <c r="AW47" s="126"/>
      <c r="AX47" s="126"/>
      <c r="AY47" s="126"/>
      <c r="AZ47" s="126"/>
      <c r="BA47" s="126"/>
      <c r="BB47" s="126"/>
      <c r="BC47" s="126"/>
      <c r="BD47" s="126"/>
    </row>
    <row r="48" spans="1:56" ht="20.25" customHeight="1">
      <c r="A48" s="126"/>
      <c r="B48" s="118"/>
      <c r="C48" s="118" t="s">
        <v>290</v>
      </c>
      <c r="D48" s="118"/>
      <c r="E48" s="118"/>
      <c r="F48" s="118"/>
      <c r="G48" s="118"/>
      <c r="H48" s="118"/>
      <c r="I48" s="118"/>
      <c r="J48" s="118"/>
      <c r="K48" s="118"/>
      <c r="L48" s="125"/>
      <c r="M48" s="154"/>
      <c r="N48" s="154"/>
      <c r="O48" s="154"/>
      <c r="P48" s="154"/>
      <c r="Q48" s="118"/>
      <c r="R48" s="118"/>
      <c r="S48" s="118"/>
      <c r="T48" s="118"/>
      <c r="U48" s="118"/>
      <c r="V48" s="163"/>
      <c r="W48" s="164"/>
      <c r="X48" s="164"/>
      <c r="Y48" s="118"/>
      <c r="Z48" s="118"/>
      <c r="AA48" s="126"/>
      <c r="AB48" s="126"/>
      <c r="AC48" s="126"/>
      <c r="AD48" s="126"/>
      <c r="AE48" s="126"/>
      <c r="AF48" s="126"/>
      <c r="AG48" s="126"/>
      <c r="AH48" s="126"/>
      <c r="AI48" s="126"/>
      <c r="AJ48" s="126"/>
      <c r="AK48" s="126"/>
      <c r="AL48" s="126"/>
      <c r="AM48" s="126"/>
      <c r="AN48" s="126"/>
      <c r="AO48" s="126"/>
      <c r="AP48" s="126"/>
      <c r="AQ48" s="126"/>
      <c r="AR48" s="126"/>
      <c r="AS48" s="126"/>
      <c r="AT48" s="126"/>
      <c r="AU48" s="126"/>
      <c r="AV48" s="126"/>
      <c r="AW48" s="126"/>
      <c r="AX48" s="126"/>
      <c r="AY48" s="126"/>
      <c r="AZ48" s="126"/>
      <c r="BA48" s="126"/>
      <c r="BB48" s="126"/>
      <c r="BC48" s="126"/>
      <c r="BD48" s="126"/>
    </row>
    <row r="49" spans="1:58" ht="20.25" customHeight="1">
      <c r="A49" s="126"/>
      <c r="B49" s="118"/>
      <c r="C49" s="118" t="s">
        <v>316</v>
      </c>
      <c r="D49" s="118"/>
      <c r="E49" s="118"/>
      <c r="F49" s="118"/>
      <c r="G49" s="118"/>
      <c r="H49" s="118" t="s">
        <v>317</v>
      </c>
      <c r="I49" s="118"/>
      <c r="J49" s="118"/>
      <c r="K49" s="118"/>
      <c r="L49" s="118"/>
      <c r="M49" s="847" t="s">
        <v>305</v>
      </c>
      <c r="N49" s="847"/>
      <c r="O49" s="847"/>
      <c r="P49" s="847"/>
      <c r="Q49" s="118"/>
      <c r="R49" s="118"/>
      <c r="S49" s="118"/>
      <c r="T49" s="118"/>
      <c r="U49" s="118"/>
      <c r="V49" s="163"/>
      <c r="W49" s="164"/>
      <c r="X49" s="164"/>
      <c r="Y49" s="118"/>
      <c r="Z49" s="118"/>
      <c r="AA49" s="126"/>
      <c r="AB49" s="126"/>
      <c r="AC49" s="126"/>
      <c r="AD49" s="126"/>
      <c r="AE49" s="126"/>
      <c r="AF49" s="126"/>
      <c r="AG49" s="126"/>
      <c r="AH49" s="126"/>
      <c r="AI49" s="126"/>
      <c r="AJ49" s="126"/>
      <c r="AK49" s="126"/>
      <c r="AL49" s="126"/>
      <c r="AM49" s="126"/>
      <c r="AN49" s="126"/>
      <c r="AO49" s="126"/>
      <c r="AP49" s="126"/>
      <c r="AQ49" s="126"/>
      <c r="AR49" s="126"/>
      <c r="AS49" s="126"/>
      <c r="AT49" s="126"/>
      <c r="AU49" s="126"/>
      <c r="AV49" s="126"/>
      <c r="AW49" s="126"/>
      <c r="AX49" s="126"/>
      <c r="AY49" s="126"/>
      <c r="AZ49" s="126"/>
      <c r="BA49" s="126"/>
      <c r="BB49" s="126"/>
      <c r="BC49" s="126"/>
      <c r="BD49" s="126"/>
    </row>
    <row r="50" spans="1:58" ht="20.25" customHeight="1">
      <c r="A50" s="126"/>
      <c r="B50" s="118"/>
      <c r="C50" s="848">
        <f>P40</f>
        <v>3</v>
      </c>
      <c r="D50" s="849"/>
      <c r="E50" s="849"/>
      <c r="F50" s="850"/>
      <c r="G50" s="154" t="s">
        <v>318</v>
      </c>
      <c r="H50" s="851">
        <f>M45</f>
        <v>0.5</v>
      </c>
      <c r="I50" s="852"/>
      <c r="J50" s="852"/>
      <c r="K50" s="853"/>
      <c r="L50" s="154" t="s">
        <v>313</v>
      </c>
      <c r="M50" s="854">
        <f>ROUNDDOWN(C50+H50,1)</f>
        <v>3.5</v>
      </c>
      <c r="N50" s="855"/>
      <c r="O50" s="855"/>
      <c r="P50" s="856"/>
      <c r="Q50" s="118"/>
      <c r="R50" s="118"/>
      <c r="S50" s="118"/>
      <c r="T50" s="118"/>
      <c r="U50" s="118"/>
      <c r="V50" s="163"/>
      <c r="W50" s="164"/>
      <c r="X50" s="164"/>
      <c r="Y50" s="118"/>
      <c r="Z50" s="118"/>
      <c r="AA50" s="126"/>
      <c r="AB50" s="126"/>
      <c r="AC50" s="126"/>
      <c r="AD50" s="126"/>
      <c r="AE50" s="126"/>
      <c r="AF50" s="126"/>
      <c r="AG50" s="126"/>
      <c r="AH50" s="126"/>
      <c r="AI50" s="126"/>
      <c r="AJ50" s="126"/>
      <c r="AK50" s="126"/>
      <c r="AL50" s="126"/>
      <c r="AM50" s="126"/>
      <c r="AN50" s="126"/>
      <c r="AO50" s="126"/>
      <c r="AP50" s="126"/>
      <c r="AQ50" s="126"/>
      <c r="AR50" s="126"/>
      <c r="AS50" s="126"/>
      <c r="AT50" s="126"/>
      <c r="AU50" s="126"/>
      <c r="AV50" s="126"/>
      <c r="AW50" s="126"/>
      <c r="AX50" s="126"/>
      <c r="AY50" s="126"/>
      <c r="AZ50" s="126"/>
      <c r="BA50" s="126"/>
      <c r="BB50" s="126"/>
      <c r="BC50" s="126"/>
      <c r="BD50" s="126"/>
    </row>
    <row r="51" spans="1:58" ht="20.25" customHeight="1">
      <c r="A51" s="126"/>
      <c r="B51" s="118"/>
      <c r="C51" s="118"/>
      <c r="D51" s="118"/>
      <c r="E51" s="118"/>
      <c r="F51" s="118"/>
      <c r="G51" s="118"/>
      <c r="H51" s="118"/>
      <c r="I51" s="118"/>
      <c r="J51" s="118"/>
      <c r="K51" s="118"/>
      <c r="L51" s="118"/>
      <c r="M51" s="118"/>
      <c r="N51" s="125"/>
      <c r="O51" s="118"/>
      <c r="P51" s="118"/>
      <c r="Q51" s="118"/>
      <c r="R51" s="118"/>
      <c r="S51" s="118"/>
      <c r="T51" s="118"/>
      <c r="U51" s="118"/>
      <c r="V51" s="163"/>
      <c r="W51" s="164"/>
      <c r="X51" s="164"/>
      <c r="Y51" s="118"/>
      <c r="Z51" s="118"/>
      <c r="AA51" s="126"/>
      <c r="AB51" s="126"/>
      <c r="AC51" s="126"/>
      <c r="AD51" s="126"/>
      <c r="AE51" s="126"/>
      <c r="AF51" s="126"/>
      <c r="AG51" s="126"/>
      <c r="AH51" s="126"/>
      <c r="AI51" s="126"/>
      <c r="AJ51" s="126"/>
      <c r="AK51" s="126"/>
      <c r="AL51" s="126"/>
      <c r="AM51" s="126"/>
      <c r="AN51" s="126"/>
      <c r="AO51" s="126"/>
      <c r="AP51" s="126"/>
      <c r="AQ51" s="126"/>
      <c r="AR51" s="126"/>
      <c r="AS51" s="126"/>
      <c r="AT51" s="126"/>
      <c r="AU51" s="126"/>
      <c r="AV51" s="126"/>
      <c r="AW51" s="126"/>
      <c r="AX51" s="126"/>
      <c r="AY51" s="126"/>
      <c r="AZ51" s="126"/>
      <c r="BA51" s="126"/>
      <c r="BB51" s="126"/>
      <c r="BC51" s="126"/>
      <c r="BD51" s="126"/>
    </row>
    <row r="52" spans="1:58" ht="20.25" customHeight="1">
      <c r="C52" s="165"/>
      <c r="D52" s="165"/>
      <c r="T52" s="165"/>
      <c r="AJ52" s="166"/>
      <c r="AK52" s="167"/>
      <c r="AL52" s="167"/>
      <c r="BE52" s="167"/>
    </row>
    <row r="53" spans="1:58" ht="20.25" customHeight="1">
      <c r="C53" s="165"/>
      <c r="D53" s="165"/>
      <c r="U53" s="165"/>
      <c r="AK53" s="166"/>
      <c r="AL53" s="167"/>
      <c r="AM53" s="167"/>
      <c r="BF53" s="167"/>
    </row>
    <row r="54" spans="1:58" ht="20.25" customHeight="1">
      <c r="D54" s="165"/>
      <c r="U54" s="165"/>
      <c r="AK54" s="166"/>
      <c r="AL54" s="167"/>
      <c r="AM54" s="167"/>
      <c r="BF54" s="167"/>
    </row>
    <row r="55" spans="1:58" ht="20.25" customHeight="1">
      <c r="C55" s="165"/>
      <c r="D55" s="165"/>
      <c r="U55" s="165"/>
      <c r="AK55" s="166"/>
      <c r="AL55" s="167"/>
      <c r="AM55" s="167"/>
      <c r="BF55" s="167"/>
    </row>
    <row r="56" spans="1:58" ht="20.25" customHeight="1">
      <c r="C56" s="166"/>
      <c r="D56" s="166"/>
      <c r="E56" s="166"/>
      <c r="F56" s="166"/>
      <c r="G56" s="166"/>
      <c r="H56" s="166"/>
      <c r="I56" s="166"/>
      <c r="J56" s="166"/>
      <c r="K56" s="166"/>
      <c r="L56" s="166"/>
      <c r="M56" s="166"/>
      <c r="N56" s="166"/>
      <c r="O56" s="166"/>
      <c r="P56" s="166"/>
      <c r="Q56" s="166"/>
      <c r="R56" s="166"/>
      <c r="S56" s="166"/>
      <c r="T56" s="166"/>
      <c r="U56" s="167"/>
      <c r="V56" s="167"/>
      <c r="W56" s="166"/>
      <c r="X56" s="166"/>
      <c r="Y56" s="166"/>
      <c r="Z56" s="166"/>
      <c r="AA56" s="166"/>
      <c r="AB56" s="166"/>
      <c r="AC56" s="166"/>
      <c r="AD56" s="166"/>
      <c r="AE56" s="166"/>
      <c r="AF56" s="166"/>
      <c r="AG56" s="166"/>
      <c r="AH56" s="166"/>
      <c r="AI56" s="166"/>
      <c r="AJ56" s="166"/>
      <c r="AK56" s="166"/>
      <c r="AL56" s="167"/>
      <c r="AM56" s="167"/>
      <c r="BF56" s="167"/>
    </row>
    <row r="57" spans="1:58" ht="20.25" customHeight="1">
      <c r="C57" s="166"/>
      <c r="D57" s="166"/>
      <c r="E57" s="166"/>
      <c r="F57" s="166"/>
      <c r="G57" s="166"/>
      <c r="H57" s="166"/>
      <c r="I57" s="166"/>
      <c r="J57" s="166"/>
      <c r="K57" s="166"/>
      <c r="L57" s="166"/>
      <c r="M57" s="166"/>
      <c r="N57" s="166"/>
      <c r="O57" s="166"/>
      <c r="P57" s="166"/>
      <c r="Q57" s="166"/>
      <c r="R57" s="166"/>
      <c r="S57" s="166"/>
      <c r="T57" s="166"/>
      <c r="U57" s="167"/>
      <c r="V57" s="167"/>
      <c r="W57" s="166"/>
      <c r="X57" s="166"/>
      <c r="Y57" s="166"/>
      <c r="Z57" s="166"/>
      <c r="AA57" s="166"/>
      <c r="AB57" s="166"/>
      <c r="AC57" s="166"/>
      <c r="AD57" s="166"/>
      <c r="AE57" s="166"/>
      <c r="AF57" s="166"/>
      <c r="AG57" s="166"/>
      <c r="AH57" s="166"/>
      <c r="AI57" s="166"/>
      <c r="AJ57" s="166"/>
      <c r="AK57" s="166"/>
      <c r="AL57" s="167"/>
      <c r="AM57" s="167"/>
      <c r="BF57" s="167"/>
    </row>
  </sheetData>
  <sheetProtection sheet="1" insertRows="0"/>
  <mergeCells count="212">
    <mergeCell ref="AM1:BA1"/>
    <mergeCell ref="U2:V2"/>
    <mergeCell ref="X2:Y2"/>
    <mergeCell ref="AB2:AC2"/>
    <mergeCell ref="AM2:BA2"/>
    <mergeCell ref="AZ3:BC3"/>
    <mergeCell ref="AZ4:BC4"/>
    <mergeCell ref="AV5:AW5"/>
    <mergeCell ref="AZ5:BA5"/>
    <mergeCell ref="AZ6:BA6"/>
    <mergeCell ref="AZ7:BA7"/>
    <mergeCell ref="B9:B13"/>
    <mergeCell ref="C9:D13"/>
    <mergeCell ref="E9:F13"/>
    <mergeCell ref="G9:K13"/>
    <mergeCell ref="L9:O13"/>
    <mergeCell ref="P9:AT9"/>
    <mergeCell ref="AU9:AV13"/>
    <mergeCell ref="AW9:AX13"/>
    <mergeCell ref="AY9:BD13"/>
    <mergeCell ref="P10:V10"/>
    <mergeCell ref="W10:AC10"/>
    <mergeCell ref="AD10:AJ10"/>
    <mergeCell ref="AK10:AQ10"/>
    <mergeCell ref="AR10:AT10"/>
    <mergeCell ref="AY14:BD14"/>
    <mergeCell ref="C15:D15"/>
    <mergeCell ref="E15:F15"/>
    <mergeCell ref="G15:K15"/>
    <mergeCell ref="L15:O15"/>
    <mergeCell ref="AU15:AV15"/>
    <mergeCell ref="AW15:AX15"/>
    <mergeCell ref="AY15:BD15"/>
    <mergeCell ref="C14:D14"/>
    <mergeCell ref="E14:F14"/>
    <mergeCell ref="G14:K14"/>
    <mergeCell ref="L14:O14"/>
    <mergeCell ref="AU14:AV14"/>
    <mergeCell ref="AW14:AX14"/>
    <mergeCell ref="AY16:BD16"/>
    <mergeCell ref="C17:D17"/>
    <mergeCell ref="E17:F17"/>
    <mergeCell ref="G17:K17"/>
    <mergeCell ref="L17:O17"/>
    <mergeCell ref="AU17:AV17"/>
    <mergeCell ref="AW17:AX17"/>
    <mergeCell ref="AY17:BD17"/>
    <mergeCell ref="C16:D16"/>
    <mergeCell ref="E16:F16"/>
    <mergeCell ref="G16:K16"/>
    <mergeCell ref="L16:O16"/>
    <mergeCell ref="AU16:AV16"/>
    <mergeCell ref="AW16:AX16"/>
    <mergeCell ref="AY18:BD18"/>
    <mergeCell ref="C19:D19"/>
    <mergeCell ref="E19:F19"/>
    <mergeCell ref="G19:K19"/>
    <mergeCell ref="L19:O19"/>
    <mergeCell ref="AU19:AV19"/>
    <mergeCell ref="AW19:AX19"/>
    <mergeCell ref="AY19:BD19"/>
    <mergeCell ref="C18:D18"/>
    <mergeCell ref="E18:F18"/>
    <mergeCell ref="G18:K18"/>
    <mergeCell ref="L18:O18"/>
    <mergeCell ref="AU18:AV18"/>
    <mergeCell ref="AW18:AX18"/>
    <mergeCell ref="AY20:BD20"/>
    <mergeCell ref="C21:D21"/>
    <mergeCell ref="E21:F21"/>
    <mergeCell ref="G21:K21"/>
    <mergeCell ref="L21:O21"/>
    <mergeCell ref="AU21:AV21"/>
    <mergeCell ref="AW21:AX21"/>
    <mergeCell ref="AY21:BD21"/>
    <mergeCell ref="C20:D20"/>
    <mergeCell ref="E20:F20"/>
    <mergeCell ref="G20:K20"/>
    <mergeCell ref="L20:O20"/>
    <mergeCell ref="AU20:AV20"/>
    <mergeCell ref="AW20:AX20"/>
    <mergeCell ref="AY22:BD22"/>
    <mergeCell ref="C23:D23"/>
    <mergeCell ref="E23:F23"/>
    <mergeCell ref="G23:K23"/>
    <mergeCell ref="L23:O23"/>
    <mergeCell ref="AU23:AV23"/>
    <mergeCell ref="AW23:AX23"/>
    <mergeCell ref="AY23:BD23"/>
    <mergeCell ref="C22:D22"/>
    <mergeCell ref="E22:F22"/>
    <mergeCell ref="G22:K22"/>
    <mergeCell ref="L22:O22"/>
    <mergeCell ref="AU22:AV22"/>
    <mergeCell ref="AW22:AX22"/>
    <mergeCell ref="AY24:BD24"/>
    <mergeCell ref="C25:D25"/>
    <mergeCell ref="E25:F25"/>
    <mergeCell ref="G25:K25"/>
    <mergeCell ref="L25:O25"/>
    <mergeCell ref="AU25:AV25"/>
    <mergeCell ref="AW25:AX25"/>
    <mergeCell ref="AY25:BD25"/>
    <mergeCell ref="C24:D24"/>
    <mergeCell ref="E24:F24"/>
    <mergeCell ref="G24:K24"/>
    <mergeCell ref="L24:O24"/>
    <mergeCell ref="AU24:AV24"/>
    <mergeCell ref="AW24:AX24"/>
    <mergeCell ref="AY26:BD26"/>
    <mergeCell ref="C27:D27"/>
    <mergeCell ref="E27:F27"/>
    <mergeCell ref="G27:K27"/>
    <mergeCell ref="L27:O27"/>
    <mergeCell ref="AU27:AV27"/>
    <mergeCell ref="AW27:AX27"/>
    <mergeCell ref="AY27:BD27"/>
    <mergeCell ref="C26:D26"/>
    <mergeCell ref="E26:F26"/>
    <mergeCell ref="G26:K26"/>
    <mergeCell ref="L26:O26"/>
    <mergeCell ref="AU26:AV26"/>
    <mergeCell ref="AW26:AX26"/>
    <mergeCell ref="AY28:BD28"/>
    <mergeCell ref="C29:D29"/>
    <mergeCell ref="E29:F29"/>
    <mergeCell ref="G29:K29"/>
    <mergeCell ref="L29:O29"/>
    <mergeCell ref="AU29:AV29"/>
    <mergeCell ref="AW29:AX29"/>
    <mergeCell ref="AY29:BD29"/>
    <mergeCell ref="C28:D28"/>
    <mergeCell ref="E28:F28"/>
    <mergeCell ref="G28:K28"/>
    <mergeCell ref="L28:O28"/>
    <mergeCell ref="AU28:AV28"/>
    <mergeCell ref="AW28:AX28"/>
    <mergeCell ref="AY30:BD30"/>
    <mergeCell ref="C31:D31"/>
    <mergeCell ref="E31:F31"/>
    <mergeCell ref="G31:K31"/>
    <mergeCell ref="L31:O31"/>
    <mergeCell ref="AU31:AV31"/>
    <mergeCell ref="AW31:AX31"/>
    <mergeCell ref="AY31:BD31"/>
    <mergeCell ref="C30:D30"/>
    <mergeCell ref="E30:F30"/>
    <mergeCell ref="G30:K30"/>
    <mergeCell ref="L30:O30"/>
    <mergeCell ref="AU30:AV30"/>
    <mergeCell ref="AW30:AX30"/>
    <mergeCell ref="V35:Y35"/>
    <mergeCell ref="C36:D36"/>
    <mergeCell ref="E36:F36"/>
    <mergeCell ref="G36:H36"/>
    <mergeCell ref="J36:K36"/>
    <mergeCell ref="L36:M36"/>
    <mergeCell ref="P36:Q36"/>
    <mergeCell ref="T36:U36"/>
    <mergeCell ref="V36:Y36"/>
    <mergeCell ref="C34:D35"/>
    <mergeCell ref="E34:H34"/>
    <mergeCell ref="J34:M34"/>
    <mergeCell ref="T34:U34"/>
    <mergeCell ref="V34:Y34"/>
    <mergeCell ref="E35:F35"/>
    <mergeCell ref="G35:H35"/>
    <mergeCell ref="J35:K35"/>
    <mergeCell ref="L35:M35"/>
    <mergeCell ref="T35:U35"/>
    <mergeCell ref="T37:U37"/>
    <mergeCell ref="V37:Y37"/>
    <mergeCell ref="C38:D38"/>
    <mergeCell ref="E38:F38"/>
    <mergeCell ref="G38:H38"/>
    <mergeCell ref="J38:K38"/>
    <mergeCell ref="L38:M38"/>
    <mergeCell ref="P38:Q38"/>
    <mergeCell ref="T38:U38"/>
    <mergeCell ref="V38:Y38"/>
    <mergeCell ref="C37:D37"/>
    <mergeCell ref="E37:F37"/>
    <mergeCell ref="G37:H37"/>
    <mergeCell ref="J37:K37"/>
    <mergeCell ref="L37:M37"/>
    <mergeCell ref="P37:Q37"/>
    <mergeCell ref="U45:X45"/>
    <mergeCell ref="U39:V39"/>
    <mergeCell ref="W39:X39"/>
    <mergeCell ref="C40:D40"/>
    <mergeCell ref="E40:F40"/>
    <mergeCell ref="G40:H40"/>
    <mergeCell ref="J40:K40"/>
    <mergeCell ref="L40:M40"/>
    <mergeCell ref="P40:Q40"/>
    <mergeCell ref="U40:V40"/>
    <mergeCell ref="W40:X40"/>
    <mergeCell ref="C39:D39"/>
    <mergeCell ref="E39:F39"/>
    <mergeCell ref="G39:H39"/>
    <mergeCell ref="J39:K39"/>
    <mergeCell ref="L39:M39"/>
    <mergeCell ref="P39:Q39"/>
    <mergeCell ref="M49:P49"/>
    <mergeCell ref="C50:F50"/>
    <mergeCell ref="H50:K50"/>
    <mergeCell ref="M50:P50"/>
    <mergeCell ref="J42:K42"/>
    <mergeCell ref="M44:P44"/>
    <mergeCell ref="C45:F45"/>
    <mergeCell ref="H45:K45"/>
    <mergeCell ref="M45:P45"/>
  </mergeCells>
  <phoneticPr fontId="9"/>
  <conditionalFormatting sqref="C45:F45">
    <cfRule type="expression" dxfId="2" priority="1">
      <formula>INDIRECT(ADDRESS(ROW(),COLUMN()))=TRUNC(INDIRECT(ADDRESS(ROW(),COLUMN())))</formula>
    </cfRule>
  </conditionalFormatting>
  <conditionalFormatting sqref="E36:Q40">
    <cfRule type="expression" dxfId="1" priority="2">
      <formula>INDIRECT(ADDRESS(ROW(),COLUMN()))=TRUNC(INDIRECT(ADDRESS(ROW(),COLUMN())))</formula>
    </cfRule>
  </conditionalFormatting>
  <conditionalFormatting sqref="P14:AX31">
    <cfRule type="expression" dxfId="0" priority="3">
      <formula>INDIRECT(ADDRESS(ROW(),COLUMN()))=TRUNC(INDIRECT(ADDRESS(ROW(),COLUMN())))</formula>
    </cfRule>
  </conditionalFormatting>
  <dataValidations count="8">
    <dataValidation allowBlank="1" showInputMessage="1" showErrorMessage="1" error="入力可能範囲　32～40" sqref="AZ6" xr:uid="{9DCE2CA6-902D-4911-AA27-7BAF0547E485}"/>
    <dataValidation type="list" allowBlank="1" showInputMessage="1" sqref="E14:F31" xr:uid="{D3EF2C58-DC5A-488F-83D7-0896924FA091}">
      <formula1>"A, B, C, D"</formula1>
    </dataValidation>
    <dataValidation type="list" allowBlank="1" showInputMessage="1" showErrorMessage="1" sqref="AZ4:BC4" xr:uid="{39183773-309E-45F3-A563-3F17D87731F7}">
      <formula1>"予定,実績,予定・実績"</formula1>
    </dataValidation>
    <dataValidation type="list" errorStyle="warning" allowBlank="1" showInputMessage="1" error="リストにない場合のみ、入力してください。" sqref="G14:K31" xr:uid="{EC8D3343-BC3B-4092-BEDB-666644461ABB}">
      <formula1>INDIRECT(C14)</formula1>
    </dataValidation>
    <dataValidation type="list" allowBlank="1" showInputMessage="1" sqref="C14:D31" xr:uid="{1B639E76-7C4F-42E2-9FEF-EC8287A72520}">
      <formula1>職種</formula1>
    </dataValidation>
    <dataValidation type="decimal" allowBlank="1" showInputMessage="1" showErrorMessage="1" error="入力可能範囲　32～40" sqref="AV5" xr:uid="{1CA32C8C-C37E-4323-A92A-8E1530292699}">
      <formula1>32</formula1>
      <formula2>40</formula2>
    </dataValidation>
    <dataValidation type="list" allowBlank="1" showInputMessage="1" showErrorMessage="1" sqref="J42:K42" xr:uid="{1FF12A3A-B2A5-46DC-AB08-05DD6678D1B1}">
      <formula1>"週,暦月"</formula1>
    </dataValidation>
    <dataValidation type="list" allowBlank="1" showInputMessage="1" showErrorMessage="1" sqref="AZ3" xr:uid="{6C408FF0-E5ED-4847-8C9D-8892E41309FE}">
      <formula1>"４週,暦月"</formula1>
    </dataValidation>
  </dataValidations>
  <printOptions horizontalCentered="1"/>
  <pageMargins left="0.23622047244094491" right="0.23622047244094491" top="0.43307086614173229" bottom="0.27559055118110237" header="0.31496062992125984" footer="0.31496062992125984"/>
  <pageSetup paperSize="9" scale="32" orientation="portrait" verticalDpi="0" r:id="rId1"/>
  <colBreaks count="1" manualBreakCount="1">
    <brk id="58"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43E245-0244-4CFD-9475-4E63DCCEB774}">
  <sheetPr>
    <pageSetUpPr fitToPage="1"/>
  </sheetPr>
  <dimension ref="A1:BC71"/>
  <sheetViews>
    <sheetView workbookViewId="0">
      <selection activeCell="K23" sqref="K23"/>
    </sheetView>
  </sheetViews>
  <sheetFormatPr defaultColWidth="9" defaultRowHeight="13.5"/>
  <cols>
    <col min="1" max="2" width="9" style="70"/>
    <col min="3" max="3" width="44.25" style="70" customWidth="1"/>
    <col min="4" max="16384" width="9" style="70"/>
  </cols>
  <sheetData>
    <row r="1" spans="1:10">
      <c r="A1" s="70" t="s">
        <v>319</v>
      </c>
    </row>
    <row r="2" spans="1:10" s="73" customFormat="1" ht="20.25" customHeight="1">
      <c r="A2" s="71" t="s">
        <v>320</v>
      </c>
      <c r="B2" s="71"/>
      <c r="C2" s="72"/>
    </row>
    <row r="3" spans="1:10" s="73" customFormat="1" ht="20.25" customHeight="1">
      <c r="A3" s="72"/>
      <c r="B3" s="72"/>
      <c r="C3" s="72"/>
    </row>
    <row r="4" spans="1:10" s="73" customFormat="1" ht="20.25" customHeight="1">
      <c r="A4" s="74"/>
      <c r="B4" s="72" t="s">
        <v>321</v>
      </c>
      <c r="C4" s="72"/>
      <c r="E4" s="956" t="s">
        <v>322</v>
      </c>
      <c r="F4" s="956"/>
      <c r="G4" s="956"/>
      <c r="H4" s="956"/>
      <c r="I4" s="956"/>
      <c r="J4" s="956"/>
    </row>
    <row r="5" spans="1:10" s="73" customFormat="1" ht="20.25" customHeight="1">
      <c r="A5" s="75"/>
      <c r="B5" s="72" t="s">
        <v>323</v>
      </c>
      <c r="C5" s="72"/>
      <c r="E5" s="956"/>
      <c r="F5" s="956"/>
      <c r="G5" s="956"/>
      <c r="H5" s="956"/>
      <c r="I5" s="956"/>
      <c r="J5" s="956"/>
    </row>
    <row r="6" spans="1:10" s="73" customFormat="1" ht="20.25" customHeight="1">
      <c r="A6" s="76"/>
      <c r="B6" s="72"/>
      <c r="C6" s="72"/>
    </row>
    <row r="7" spans="1:10" s="73" customFormat="1" ht="20.25" customHeight="1">
      <c r="A7" s="76"/>
      <c r="B7" s="72"/>
      <c r="C7" s="72"/>
    </row>
    <row r="8" spans="1:10" s="73" customFormat="1" ht="20.25" customHeight="1">
      <c r="A8" s="72" t="s">
        <v>324</v>
      </c>
      <c r="B8" s="72"/>
      <c r="C8" s="72"/>
    </row>
    <row r="9" spans="1:10" s="73" customFormat="1" ht="20.25" customHeight="1">
      <c r="A9" s="76"/>
      <c r="B9" s="72"/>
      <c r="C9" s="72"/>
    </row>
    <row r="10" spans="1:10" s="73" customFormat="1" ht="20.25" customHeight="1">
      <c r="A10" s="77" t="s">
        <v>325</v>
      </c>
      <c r="B10" s="71"/>
      <c r="C10" s="72"/>
      <c r="D10" s="72"/>
      <c r="E10" s="72"/>
    </row>
    <row r="11" spans="1:10" s="73" customFormat="1" ht="20.25" customHeight="1">
      <c r="B11" s="78"/>
      <c r="C11" s="71"/>
      <c r="D11" s="72"/>
      <c r="E11" s="72"/>
      <c r="F11" s="72"/>
    </row>
    <row r="12" spans="1:10" s="81" customFormat="1" ht="20.25" customHeight="1">
      <c r="A12" s="77" t="s">
        <v>326</v>
      </c>
      <c r="B12" s="79"/>
      <c r="C12" s="80"/>
    </row>
    <row r="13" spans="1:10" s="73" customFormat="1" ht="20.25" customHeight="1">
      <c r="A13" s="72"/>
      <c r="B13" s="72"/>
      <c r="C13" s="72"/>
    </row>
    <row r="14" spans="1:10" s="73" customFormat="1" ht="20.25" customHeight="1">
      <c r="A14" s="72" t="s">
        <v>327</v>
      </c>
      <c r="B14" s="72"/>
      <c r="C14" s="72"/>
    </row>
    <row r="15" spans="1:10" s="73" customFormat="1" ht="20.25" customHeight="1">
      <c r="A15" s="72"/>
      <c r="B15" s="72"/>
      <c r="C15" s="72"/>
    </row>
    <row r="16" spans="1:10" s="73" customFormat="1" ht="20.25" customHeight="1">
      <c r="A16" s="72" t="s">
        <v>328</v>
      </c>
      <c r="B16" s="72"/>
      <c r="C16" s="72"/>
    </row>
    <row r="17" spans="1:3" s="73" customFormat="1" ht="20.25" customHeight="1">
      <c r="A17" s="72"/>
      <c r="B17" s="72"/>
      <c r="C17" s="72"/>
    </row>
    <row r="18" spans="1:3" s="73" customFormat="1" ht="20.25" customHeight="1">
      <c r="A18" s="72" t="s">
        <v>329</v>
      </c>
      <c r="B18" s="72"/>
      <c r="C18" s="72"/>
    </row>
    <row r="19" spans="1:3" s="73" customFormat="1" ht="20.25" customHeight="1">
      <c r="A19" s="72" t="s">
        <v>330</v>
      </c>
      <c r="B19" s="72"/>
      <c r="C19" s="72"/>
    </row>
    <row r="20" spans="1:3" s="73" customFormat="1" ht="20.25" customHeight="1">
      <c r="A20" s="72"/>
      <c r="B20" s="72"/>
      <c r="C20" s="72"/>
    </row>
    <row r="21" spans="1:3" s="73" customFormat="1" ht="20.25" customHeight="1">
      <c r="A21" s="72"/>
      <c r="B21" s="82" t="s">
        <v>269</v>
      </c>
      <c r="C21" s="82" t="s">
        <v>331</v>
      </c>
    </row>
    <row r="22" spans="1:3" s="73" customFormat="1" ht="20.25" customHeight="1">
      <c r="A22" s="72"/>
      <c r="B22" s="82">
        <v>1</v>
      </c>
      <c r="C22" s="83" t="s">
        <v>282</v>
      </c>
    </row>
    <row r="23" spans="1:3" s="73" customFormat="1" ht="20.25" customHeight="1">
      <c r="A23" s="72"/>
      <c r="B23" s="82">
        <v>2</v>
      </c>
      <c r="C23" s="83" t="s">
        <v>332</v>
      </c>
    </row>
    <row r="24" spans="1:3" s="73" customFormat="1" ht="20.25" customHeight="1">
      <c r="A24" s="72"/>
      <c r="B24" s="82">
        <v>3</v>
      </c>
      <c r="C24" s="83" t="s">
        <v>333</v>
      </c>
    </row>
    <row r="25" spans="1:3" s="73" customFormat="1" ht="20.25" customHeight="1">
      <c r="A25" s="72"/>
      <c r="B25" s="72"/>
      <c r="C25" s="72"/>
    </row>
    <row r="26" spans="1:3" s="73" customFormat="1" ht="20.25" customHeight="1">
      <c r="A26" s="72" t="s">
        <v>334</v>
      </c>
      <c r="B26" s="72"/>
      <c r="C26" s="72"/>
    </row>
    <row r="27" spans="1:3" s="73" customFormat="1" ht="20.25" customHeight="1">
      <c r="A27" s="72" t="s">
        <v>335</v>
      </c>
      <c r="B27" s="72"/>
      <c r="C27" s="72"/>
    </row>
    <row r="28" spans="1:3" s="73" customFormat="1" ht="20.25" customHeight="1">
      <c r="A28" s="72"/>
      <c r="B28" s="72"/>
      <c r="C28" s="72"/>
    </row>
    <row r="29" spans="1:3" s="73" customFormat="1" ht="20.25" customHeight="1">
      <c r="A29" s="72"/>
      <c r="B29" s="82" t="s">
        <v>291</v>
      </c>
      <c r="C29" s="82" t="s">
        <v>292</v>
      </c>
    </row>
    <row r="30" spans="1:3" s="73" customFormat="1" ht="20.25" customHeight="1">
      <c r="A30" s="72"/>
      <c r="B30" s="82" t="s">
        <v>296</v>
      </c>
      <c r="C30" s="83" t="s">
        <v>297</v>
      </c>
    </row>
    <row r="31" spans="1:3" s="73" customFormat="1" ht="20.25" customHeight="1">
      <c r="A31" s="72"/>
      <c r="B31" s="82" t="s">
        <v>298</v>
      </c>
      <c r="C31" s="83" t="s">
        <v>299</v>
      </c>
    </row>
    <row r="32" spans="1:3" s="73" customFormat="1" ht="20.25" customHeight="1">
      <c r="A32" s="72"/>
      <c r="B32" s="82" t="s">
        <v>300</v>
      </c>
      <c r="C32" s="83" t="s">
        <v>301</v>
      </c>
    </row>
    <row r="33" spans="1:55" s="73" customFormat="1" ht="20.25" customHeight="1">
      <c r="A33" s="72"/>
      <c r="B33" s="82" t="s">
        <v>303</v>
      </c>
      <c r="C33" s="83" t="s">
        <v>304</v>
      </c>
    </row>
    <row r="34" spans="1:55" s="73" customFormat="1" ht="20.25" customHeight="1">
      <c r="A34" s="72"/>
      <c r="B34" s="72"/>
      <c r="C34" s="72"/>
    </row>
    <row r="35" spans="1:55" s="73" customFormat="1" ht="20.25" customHeight="1">
      <c r="A35" s="72"/>
      <c r="B35" s="84" t="s">
        <v>336</v>
      </c>
      <c r="C35" s="72"/>
    </row>
    <row r="36" spans="1:55" s="73" customFormat="1" ht="20.25" customHeight="1">
      <c r="B36" s="72" t="s">
        <v>337</v>
      </c>
      <c r="E36" s="84"/>
      <c r="F36" s="85"/>
      <c r="G36" s="85"/>
      <c r="H36" s="85"/>
      <c r="I36" s="85"/>
      <c r="J36" s="85"/>
      <c r="K36" s="85"/>
      <c r="L36" s="85"/>
      <c r="M36" s="85"/>
      <c r="N36" s="85"/>
      <c r="O36" s="85"/>
      <c r="P36" s="85"/>
      <c r="Q36" s="85"/>
      <c r="R36" s="85"/>
      <c r="S36" s="85"/>
      <c r="T36" s="85"/>
      <c r="U36" s="85"/>
      <c r="V36" s="85"/>
      <c r="W36" s="85"/>
      <c r="X36" s="85"/>
      <c r="Y36" s="85"/>
      <c r="Z36" s="85"/>
      <c r="AA36" s="85"/>
      <c r="AB36" s="85"/>
      <c r="AC36" s="85"/>
      <c r="AD36" s="85"/>
      <c r="AE36" s="85"/>
      <c r="AF36" s="85"/>
      <c r="AG36" s="85"/>
      <c r="AH36" s="85"/>
      <c r="AI36" s="85"/>
      <c r="AJ36" s="85"/>
      <c r="AK36" s="85"/>
      <c r="AL36" s="85"/>
      <c r="AM36" s="85"/>
      <c r="AN36" s="85"/>
      <c r="AO36" s="85"/>
      <c r="AP36" s="85"/>
      <c r="AQ36" s="85"/>
      <c r="AR36" s="85"/>
      <c r="AS36" s="85"/>
      <c r="AT36" s="85"/>
      <c r="AU36" s="85"/>
      <c r="AV36" s="85"/>
      <c r="AW36" s="85"/>
      <c r="AX36" s="85"/>
      <c r="AY36" s="85"/>
      <c r="AZ36" s="85"/>
      <c r="BA36" s="85"/>
      <c r="BB36" s="85"/>
      <c r="BC36" s="85"/>
    </row>
    <row r="37" spans="1:55" s="73" customFormat="1" ht="20.25" customHeight="1">
      <c r="B37" s="72" t="s">
        <v>338</v>
      </c>
      <c r="E37" s="72"/>
      <c r="F37" s="85"/>
      <c r="G37" s="85"/>
      <c r="H37" s="85"/>
      <c r="I37" s="85"/>
      <c r="J37" s="85"/>
      <c r="K37" s="85"/>
      <c r="L37" s="85"/>
      <c r="M37" s="85"/>
      <c r="N37" s="85"/>
      <c r="O37" s="85"/>
      <c r="P37" s="85"/>
      <c r="Q37" s="85"/>
      <c r="R37" s="85"/>
      <c r="S37" s="85"/>
      <c r="T37" s="85"/>
      <c r="U37" s="85"/>
      <c r="V37" s="85"/>
      <c r="W37" s="85"/>
      <c r="X37" s="85"/>
      <c r="Y37" s="85"/>
      <c r="Z37" s="85"/>
      <c r="AA37" s="85"/>
      <c r="AB37" s="85"/>
      <c r="AC37" s="85"/>
      <c r="AD37" s="85"/>
      <c r="AE37" s="85"/>
      <c r="AF37" s="85"/>
      <c r="AG37" s="85"/>
      <c r="AH37" s="85"/>
      <c r="AI37" s="85"/>
      <c r="AJ37" s="85"/>
      <c r="AK37" s="85"/>
      <c r="AL37" s="85"/>
      <c r="AM37" s="85"/>
      <c r="AN37" s="85"/>
      <c r="AO37" s="85"/>
      <c r="AP37" s="85"/>
      <c r="AQ37" s="85"/>
      <c r="AR37" s="85"/>
      <c r="AS37" s="85"/>
      <c r="AT37" s="85"/>
      <c r="AU37" s="85"/>
      <c r="AV37" s="85"/>
      <c r="AW37" s="85"/>
      <c r="AX37" s="85"/>
      <c r="AY37" s="85"/>
      <c r="AZ37" s="85"/>
      <c r="BA37" s="85"/>
      <c r="BB37" s="85"/>
      <c r="BC37" s="85"/>
    </row>
    <row r="38" spans="1:55" s="73" customFormat="1" ht="20.25" customHeight="1">
      <c r="B38" s="86" t="s">
        <v>339</v>
      </c>
      <c r="E38" s="72"/>
      <c r="F38" s="85"/>
      <c r="G38" s="85"/>
      <c r="H38" s="85"/>
      <c r="I38" s="85"/>
      <c r="J38" s="85"/>
      <c r="K38" s="85"/>
      <c r="L38" s="85"/>
      <c r="M38" s="85"/>
      <c r="N38" s="85"/>
      <c r="O38" s="85"/>
      <c r="P38" s="85"/>
      <c r="Q38" s="85"/>
      <c r="R38" s="85"/>
      <c r="S38" s="85"/>
      <c r="T38" s="85"/>
      <c r="U38" s="85"/>
      <c r="V38" s="85"/>
      <c r="W38" s="85"/>
      <c r="X38" s="85"/>
      <c r="Y38" s="85"/>
      <c r="Z38" s="85"/>
      <c r="AA38" s="85"/>
      <c r="AB38" s="85"/>
      <c r="AC38" s="85"/>
      <c r="AD38" s="85"/>
      <c r="AE38" s="85"/>
      <c r="AF38" s="85"/>
      <c r="AG38" s="85"/>
      <c r="AH38" s="85"/>
      <c r="AI38" s="85"/>
      <c r="AJ38" s="85"/>
      <c r="AK38" s="85"/>
      <c r="AL38" s="85"/>
      <c r="AM38" s="85"/>
      <c r="AN38" s="85"/>
      <c r="AO38" s="85"/>
      <c r="AP38" s="85"/>
      <c r="AQ38" s="85"/>
      <c r="AR38" s="85"/>
      <c r="AS38" s="85"/>
      <c r="AT38" s="85"/>
      <c r="AU38" s="85"/>
      <c r="AV38" s="85"/>
      <c r="AW38" s="85"/>
      <c r="AX38" s="85"/>
      <c r="AY38" s="85"/>
      <c r="AZ38" s="85"/>
      <c r="BA38" s="85"/>
      <c r="BB38" s="85"/>
      <c r="BC38" s="85"/>
    </row>
    <row r="39" spans="1:55" s="73" customFormat="1" ht="20.25" customHeight="1">
      <c r="B39" s="73" t="s">
        <v>340</v>
      </c>
      <c r="E39" s="72"/>
    </row>
    <row r="40" spans="1:55" s="73" customFormat="1" ht="20.25" customHeight="1">
      <c r="A40" s="72"/>
      <c r="B40" s="72" t="s">
        <v>341</v>
      </c>
      <c r="C40" s="72"/>
      <c r="D40" s="84"/>
      <c r="E40" s="87"/>
      <c r="F40" s="87"/>
      <c r="G40" s="87"/>
      <c r="J40" s="87"/>
      <c r="K40" s="87"/>
      <c r="L40" s="87"/>
      <c r="R40" s="87"/>
      <c r="S40" s="87"/>
      <c r="T40" s="87"/>
      <c r="W40" s="87"/>
      <c r="X40" s="87"/>
      <c r="Y40" s="87"/>
    </row>
    <row r="41" spans="1:55" s="73" customFormat="1" ht="20.25" customHeight="1">
      <c r="A41" s="72"/>
      <c r="B41" s="72"/>
      <c r="C41" s="72"/>
      <c r="D41" s="84"/>
      <c r="E41" s="87"/>
      <c r="F41" s="87"/>
      <c r="G41" s="87"/>
      <c r="J41" s="87"/>
      <c r="K41" s="87"/>
      <c r="L41" s="87"/>
      <c r="R41" s="87"/>
      <c r="S41" s="87"/>
      <c r="T41" s="87"/>
      <c r="W41" s="87"/>
      <c r="X41" s="87"/>
      <c r="Y41" s="87"/>
    </row>
    <row r="42" spans="1:55" s="73" customFormat="1" ht="20.25" customHeight="1">
      <c r="A42" s="72" t="s">
        <v>342</v>
      </c>
      <c r="B42" s="72"/>
      <c r="C42" s="72"/>
    </row>
    <row r="43" spans="1:55" s="73" customFormat="1" ht="20.25" customHeight="1">
      <c r="A43" s="72" t="s">
        <v>343</v>
      </c>
      <c r="B43" s="72"/>
      <c r="C43" s="72"/>
    </row>
    <row r="44" spans="1:55" s="73" customFormat="1" ht="20.25" customHeight="1">
      <c r="C44" s="88"/>
      <c r="D44" s="89"/>
      <c r="E44" s="90"/>
      <c r="F44" s="87"/>
      <c r="G44" s="87"/>
      <c r="H44" s="87"/>
      <c r="I44" s="87"/>
      <c r="K44" s="87"/>
      <c r="M44" s="87"/>
      <c r="N44" s="87"/>
      <c r="O44" s="87"/>
      <c r="P44" s="87"/>
      <c r="Q44" s="87"/>
      <c r="S44" s="87"/>
      <c r="U44" s="87"/>
      <c r="V44" s="87"/>
      <c r="X44" s="87"/>
      <c r="Z44" s="87"/>
      <c r="AA44" s="87"/>
      <c r="AB44" s="87"/>
      <c r="AC44" s="87"/>
      <c r="AD44" s="87"/>
      <c r="AF44" s="84"/>
      <c r="AH44" s="87"/>
      <c r="AM44" s="87"/>
    </row>
    <row r="45" spans="1:55" s="73" customFormat="1" ht="20.25" customHeight="1">
      <c r="A45" s="72" t="s">
        <v>344</v>
      </c>
      <c r="B45" s="72"/>
    </row>
    <row r="46" spans="1:55" s="73" customFormat="1" ht="20.25" customHeight="1"/>
    <row r="47" spans="1:55" s="73" customFormat="1" ht="20.25" customHeight="1">
      <c r="A47" s="72" t="s">
        <v>345</v>
      </c>
      <c r="B47" s="72"/>
      <c r="C47" s="72"/>
    </row>
    <row r="48" spans="1:55" s="73" customFormat="1" ht="20.25" customHeight="1"/>
    <row r="49" spans="1:55" s="73" customFormat="1" ht="20.25" customHeight="1">
      <c r="A49" s="72" t="s">
        <v>346</v>
      </c>
      <c r="B49" s="72"/>
      <c r="C49" s="72"/>
    </row>
    <row r="50" spans="1:55" s="73" customFormat="1" ht="20.25" customHeight="1">
      <c r="A50" s="72" t="s">
        <v>347</v>
      </c>
      <c r="B50" s="72"/>
      <c r="C50" s="72"/>
    </row>
    <row r="51" spans="1:55" s="73" customFormat="1" ht="20.25" customHeight="1">
      <c r="A51" s="72"/>
      <c r="B51" s="72"/>
      <c r="C51" s="72"/>
    </row>
    <row r="52" spans="1:55" s="73" customFormat="1" ht="20.25" customHeight="1">
      <c r="A52" s="72" t="s">
        <v>348</v>
      </c>
      <c r="B52" s="72"/>
      <c r="C52" s="72"/>
    </row>
    <row r="53" spans="1:55" s="73" customFormat="1" ht="20.25" customHeight="1">
      <c r="A53" s="72"/>
      <c r="B53" s="72"/>
      <c r="C53" s="72"/>
    </row>
    <row r="54" spans="1:55" s="73" customFormat="1" ht="20.25" customHeight="1">
      <c r="A54" s="73" t="s">
        <v>349</v>
      </c>
      <c r="D54" s="91"/>
      <c r="E54" s="91"/>
      <c r="F54" s="91"/>
      <c r="G54" s="91"/>
      <c r="H54" s="91"/>
      <c r="I54" s="91"/>
      <c r="J54" s="91"/>
      <c r="K54" s="91"/>
      <c r="L54" s="91"/>
      <c r="M54" s="91"/>
      <c r="N54" s="91"/>
      <c r="O54" s="91"/>
      <c r="P54" s="91"/>
      <c r="Q54" s="91"/>
      <c r="R54" s="91"/>
      <c r="S54" s="91"/>
      <c r="T54" s="91"/>
      <c r="U54" s="91"/>
      <c r="V54" s="91"/>
      <c r="W54" s="91"/>
      <c r="X54" s="91"/>
      <c r="Y54" s="91"/>
      <c r="Z54" s="91"/>
      <c r="AA54" s="91"/>
      <c r="AB54" s="91"/>
      <c r="AC54" s="91"/>
      <c r="AD54" s="91"/>
      <c r="AE54" s="91"/>
      <c r="AF54" s="91"/>
      <c r="AG54" s="91"/>
      <c r="AH54" s="91"/>
      <c r="AI54" s="91"/>
      <c r="AJ54" s="91"/>
      <c r="AK54" s="91"/>
      <c r="AL54" s="91"/>
      <c r="AM54" s="91"/>
      <c r="AN54" s="91"/>
      <c r="AO54" s="91"/>
      <c r="AP54" s="91"/>
      <c r="AQ54" s="91"/>
      <c r="AR54" s="91"/>
      <c r="AS54" s="91"/>
      <c r="AT54" s="91"/>
      <c r="AU54" s="91"/>
      <c r="AV54" s="91"/>
      <c r="AW54" s="91"/>
      <c r="AX54" s="91"/>
      <c r="AY54" s="91"/>
      <c r="AZ54" s="91"/>
      <c r="BA54" s="91"/>
      <c r="BB54" s="91"/>
      <c r="BC54" s="91"/>
    </row>
    <row r="55" spans="1:55" s="73" customFormat="1" ht="20.25" customHeight="1">
      <c r="A55" s="73" t="s">
        <v>350</v>
      </c>
      <c r="D55" s="91"/>
      <c r="E55" s="91"/>
      <c r="F55" s="91"/>
      <c r="G55" s="91"/>
      <c r="H55" s="91"/>
      <c r="I55" s="91"/>
      <c r="J55" s="91"/>
      <c r="K55" s="91"/>
      <c r="L55" s="91"/>
      <c r="M55" s="91"/>
      <c r="N55" s="91"/>
      <c r="O55" s="91"/>
      <c r="P55" s="91"/>
      <c r="Q55" s="91"/>
      <c r="R55" s="91"/>
      <c r="S55" s="91"/>
      <c r="T55" s="91"/>
      <c r="U55" s="91"/>
      <c r="V55" s="91"/>
      <c r="W55" s="91"/>
      <c r="X55" s="91"/>
      <c r="Y55" s="91"/>
      <c r="Z55" s="91"/>
      <c r="AA55" s="91"/>
      <c r="AB55" s="91"/>
      <c r="AC55" s="91"/>
      <c r="AD55" s="91"/>
      <c r="AE55" s="91"/>
      <c r="AF55" s="91"/>
      <c r="AG55" s="91"/>
      <c r="AH55" s="91"/>
      <c r="AI55" s="91"/>
      <c r="AJ55" s="91"/>
      <c r="AK55" s="91"/>
      <c r="AL55" s="91"/>
      <c r="AM55" s="91"/>
      <c r="AN55" s="91"/>
      <c r="AO55" s="91"/>
      <c r="AP55" s="91"/>
      <c r="AQ55" s="91"/>
      <c r="AR55" s="91"/>
      <c r="AS55" s="91"/>
      <c r="AT55" s="91"/>
      <c r="AU55" s="91"/>
      <c r="AV55" s="91"/>
      <c r="AW55" s="91"/>
      <c r="AX55" s="91"/>
      <c r="AY55" s="91"/>
      <c r="AZ55" s="91"/>
      <c r="BA55" s="91"/>
      <c r="BB55" s="91"/>
      <c r="BC55" s="91"/>
    </row>
    <row r="56" spans="1:55" s="73" customFormat="1" ht="20.25" customHeight="1">
      <c r="A56" s="73" t="s">
        <v>351</v>
      </c>
      <c r="D56" s="91"/>
      <c r="E56" s="91"/>
      <c r="F56" s="91"/>
      <c r="G56" s="91"/>
      <c r="H56" s="91"/>
      <c r="I56" s="91"/>
      <c r="J56" s="91"/>
      <c r="K56" s="91"/>
      <c r="L56" s="91"/>
      <c r="M56" s="91"/>
      <c r="N56" s="91"/>
      <c r="O56" s="91"/>
      <c r="P56" s="91"/>
      <c r="Q56" s="91"/>
      <c r="R56" s="91"/>
      <c r="S56" s="91"/>
      <c r="T56" s="91"/>
      <c r="U56" s="91"/>
      <c r="V56" s="91"/>
      <c r="W56" s="91"/>
      <c r="X56" s="91"/>
      <c r="Y56" s="91"/>
      <c r="Z56" s="91"/>
      <c r="AA56" s="91"/>
      <c r="AB56" s="91"/>
      <c r="AC56" s="91"/>
      <c r="AD56" s="91"/>
      <c r="AE56" s="91"/>
      <c r="AF56" s="91"/>
      <c r="AG56" s="91"/>
      <c r="AH56" s="91"/>
      <c r="AI56" s="91"/>
      <c r="AJ56" s="91"/>
      <c r="AK56" s="91"/>
      <c r="AL56" s="91"/>
      <c r="AM56" s="91"/>
      <c r="AN56" s="91"/>
      <c r="AO56" s="91"/>
      <c r="AP56" s="91"/>
      <c r="AQ56" s="91"/>
      <c r="AR56" s="91"/>
      <c r="AS56" s="91"/>
      <c r="AT56" s="91"/>
      <c r="AU56" s="91"/>
      <c r="AV56" s="91"/>
      <c r="AW56" s="91"/>
      <c r="AX56" s="91"/>
      <c r="AY56" s="91"/>
      <c r="AZ56" s="91"/>
      <c r="BA56" s="91"/>
      <c r="BB56" s="91"/>
      <c r="BC56" s="91"/>
    </row>
    <row r="57" spans="1:55" s="73" customFormat="1" ht="20.25" customHeight="1">
      <c r="A57" s="72"/>
      <c r="B57" s="72"/>
      <c r="C57" s="72"/>
      <c r="D57" s="85"/>
      <c r="E57" s="85"/>
      <c r="F57" s="85"/>
      <c r="G57" s="85"/>
      <c r="H57" s="85"/>
      <c r="I57" s="85"/>
      <c r="J57" s="85"/>
      <c r="K57" s="85"/>
      <c r="L57" s="85"/>
      <c r="M57" s="85"/>
      <c r="N57" s="85"/>
      <c r="O57" s="85"/>
      <c r="P57" s="85"/>
      <c r="Q57" s="85"/>
      <c r="R57" s="85"/>
      <c r="S57" s="85"/>
      <c r="T57" s="85"/>
      <c r="U57" s="85"/>
      <c r="V57" s="85"/>
      <c r="W57" s="85"/>
      <c r="X57" s="85"/>
      <c r="Y57" s="85"/>
      <c r="Z57" s="85"/>
      <c r="AA57" s="85"/>
      <c r="AB57" s="85"/>
      <c r="AC57" s="85"/>
      <c r="AD57" s="85"/>
      <c r="AE57" s="85"/>
      <c r="AF57" s="85"/>
      <c r="AG57" s="85"/>
      <c r="AH57" s="85"/>
      <c r="AI57" s="85"/>
      <c r="AJ57" s="85"/>
      <c r="AK57" s="85"/>
      <c r="AL57" s="85"/>
      <c r="AM57" s="85"/>
      <c r="AN57" s="85"/>
      <c r="AO57" s="85"/>
      <c r="AP57" s="85"/>
      <c r="AQ57" s="85"/>
      <c r="AR57" s="85"/>
      <c r="AS57" s="85"/>
      <c r="AT57" s="85"/>
      <c r="AU57" s="85"/>
      <c r="AV57" s="85"/>
      <c r="AW57" s="85"/>
      <c r="AX57" s="85"/>
      <c r="AY57" s="85"/>
      <c r="AZ57" s="85"/>
      <c r="BA57" s="85"/>
      <c r="BB57" s="85"/>
      <c r="BC57" s="85"/>
    </row>
    <row r="58" spans="1:55" s="73" customFormat="1" ht="20.25" customHeight="1">
      <c r="A58" s="73" t="s">
        <v>352</v>
      </c>
      <c r="C58" s="92"/>
      <c r="D58" s="84"/>
      <c r="E58" s="84"/>
    </row>
    <row r="59" spans="1:55" s="73" customFormat="1" ht="20.25" customHeight="1">
      <c r="A59" s="93" t="s">
        <v>353</v>
      </c>
      <c r="B59" s="92"/>
      <c r="C59" s="92"/>
      <c r="D59" s="72"/>
      <c r="E59" s="72"/>
    </row>
    <row r="60" spans="1:55" s="73" customFormat="1" ht="20.25" customHeight="1">
      <c r="A60" s="94" t="s">
        <v>354</v>
      </c>
      <c r="B60" s="92"/>
      <c r="C60" s="92"/>
      <c r="D60" s="72"/>
      <c r="E60" s="72"/>
    </row>
    <row r="61" spans="1:55" s="73" customFormat="1" ht="20.25" customHeight="1">
      <c r="A61" s="93" t="s">
        <v>355</v>
      </c>
      <c r="B61" s="92"/>
      <c r="C61" s="92"/>
      <c r="D61" s="72"/>
      <c r="E61" s="72"/>
    </row>
    <row r="62" spans="1:55" s="73" customFormat="1" ht="20.25" customHeight="1">
      <c r="A62" s="94" t="s">
        <v>356</v>
      </c>
      <c r="B62" s="92"/>
      <c r="C62" s="92"/>
      <c r="D62" s="72"/>
      <c r="E62" s="72"/>
    </row>
    <row r="63" spans="1:55" s="73" customFormat="1" ht="20.25" customHeight="1">
      <c r="A63" s="93" t="s">
        <v>357</v>
      </c>
      <c r="B63" s="92"/>
      <c r="C63" s="92"/>
      <c r="D63" s="72"/>
      <c r="E63" s="72"/>
    </row>
    <row r="64" spans="1:55" s="73" customFormat="1" ht="20.25" customHeight="1">
      <c r="A64" s="93" t="s">
        <v>358</v>
      </c>
      <c r="B64" s="92"/>
      <c r="C64" s="92"/>
      <c r="D64" s="72"/>
      <c r="E64" s="72"/>
    </row>
    <row r="65" spans="1:5" s="73" customFormat="1" ht="20.25" customHeight="1">
      <c r="A65" s="93" t="s">
        <v>359</v>
      </c>
      <c r="B65" s="92"/>
      <c r="C65" s="92"/>
      <c r="D65" s="72"/>
      <c r="E65" s="72"/>
    </row>
    <row r="66" spans="1:5" s="73" customFormat="1" ht="20.25" customHeight="1">
      <c r="A66" s="92"/>
      <c r="B66" s="92"/>
      <c r="C66" s="92"/>
      <c r="D66" s="72"/>
      <c r="E66" s="72"/>
    </row>
    <row r="67" spans="1:5" s="73" customFormat="1" ht="20.25" customHeight="1">
      <c r="A67" s="92"/>
      <c r="B67" s="92"/>
      <c r="C67" s="92"/>
      <c r="D67" s="72"/>
      <c r="E67" s="72"/>
    </row>
    <row r="68" spans="1:5" s="73" customFormat="1" ht="20.25" customHeight="1">
      <c r="A68" s="92"/>
      <c r="B68" s="92"/>
      <c r="C68" s="92"/>
      <c r="D68" s="72"/>
      <c r="E68" s="72"/>
    </row>
    <row r="69" spans="1:5" s="73" customFormat="1" ht="20.25" customHeight="1">
      <c r="A69" s="92"/>
      <c r="B69" s="92"/>
      <c r="C69" s="92"/>
      <c r="D69" s="72"/>
      <c r="E69" s="72"/>
    </row>
    <row r="70" spans="1:5" ht="20.25" customHeight="1"/>
    <row r="71" spans="1:5" ht="20.25" customHeight="1"/>
  </sheetData>
  <mergeCells count="1">
    <mergeCell ref="E4:J5"/>
  </mergeCells>
  <phoneticPr fontId="9"/>
  <printOptions horizontalCentered="1"/>
  <pageMargins left="0.70866141732283472" right="0.70866141732283472" top="0.74803149606299213" bottom="0.15748031496062992" header="0.31496062992125984" footer="0.31496062992125984"/>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F04D3-9C9F-4CAE-92A7-4207B8817506}">
  <sheetPr>
    <pageSetUpPr fitToPage="1"/>
  </sheetPr>
  <dimension ref="A1:M93"/>
  <sheetViews>
    <sheetView view="pageBreakPreview" zoomScale="130" zoomScaleNormal="100" zoomScaleSheetLayoutView="130" workbookViewId="0">
      <selection activeCell="L62" sqref="L62"/>
    </sheetView>
  </sheetViews>
  <sheetFormatPr defaultColWidth="9" defaultRowHeight="13.5"/>
  <cols>
    <col min="1" max="6" width="9.5" style="190" customWidth="1"/>
    <col min="7" max="9" width="9.375" style="190" customWidth="1"/>
    <col min="10" max="11" width="9" style="190"/>
    <col min="12" max="12" width="14.25" style="190" customWidth="1"/>
    <col min="13" max="16384" width="9" style="190"/>
  </cols>
  <sheetData>
    <row r="1" spans="1:13">
      <c r="I1" s="191" t="s">
        <v>422</v>
      </c>
    </row>
    <row r="2" spans="1:13">
      <c r="I2" s="191"/>
    </row>
    <row r="3" spans="1:13" ht="26.25" customHeight="1">
      <c r="A3" s="1070" t="s">
        <v>423</v>
      </c>
      <c r="B3" s="1070"/>
      <c r="C3" s="1070"/>
      <c r="D3" s="1070"/>
      <c r="E3" s="1070"/>
      <c r="F3" s="1070"/>
      <c r="G3" s="1070"/>
      <c r="H3" s="1070"/>
      <c r="I3" s="1070"/>
    </row>
    <row r="4" spans="1:13" ht="14.25">
      <c r="A4" s="192"/>
      <c r="B4" s="192"/>
      <c r="C4" s="192"/>
      <c r="D4" s="192"/>
      <c r="E4" s="192"/>
      <c r="F4" s="192"/>
      <c r="G4" s="192"/>
      <c r="H4" s="192"/>
      <c r="I4" s="192"/>
    </row>
    <row r="5" spans="1:13" ht="21.75" customHeight="1">
      <c r="A5" s="193" t="s">
        <v>424</v>
      </c>
    </row>
    <row r="6" spans="1:13">
      <c r="A6" s="194"/>
    </row>
    <row r="7" spans="1:13" ht="30" customHeight="1">
      <c r="A7" s="195" t="s">
        <v>425</v>
      </c>
      <c r="B7" s="1071"/>
      <c r="C7" s="1072"/>
      <c r="D7" s="1072"/>
      <c r="E7" s="1072"/>
      <c r="F7" s="1073"/>
      <c r="G7" s="196" t="s">
        <v>426</v>
      </c>
      <c r="H7" s="1074"/>
      <c r="I7" s="1075"/>
    </row>
    <row r="8" spans="1:13" ht="30" customHeight="1">
      <c r="A8" s="195" t="s">
        <v>427</v>
      </c>
      <c r="B8" s="197" t="s">
        <v>428</v>
      </c>
      <c r="C8" s="198"/>
      <c r="D8" s="197" t="s">
        <v>429</v>
      </c>
      <c r="E8" s="1076"/>
      <c r="F8" s="1077"/>
      <c r="G8" s="197" t="s">
        <v>430</v>
      </c>
      <c r="H8" s="1022"/>
      <c r="I8" s="1053"/>
    </row>
    <row r="9" spans="1:13">
      <c r="A9" s="199"/>
      <c r="B9" s="200"/>
      <c r="C9" s="201"/>
      <c r="D9" s="201"/>
      <c r="E9" s="201"/>
      <c r="F9" s="201"/>
      <c r="G9" s="202"/>
      <c r="H9" s="203"/>
      <c r="I9" s="203"/>
    </row>
    <row r="10" spans="1:13" ht="13.5" customHeight="1">
      <c r="A10" s="1069" t="s">
        <v>431</v>
      </c>
      <c r="B10" s="1069"/>
      <c r="C10" s="1069"/>
      <c r="D10" s="1069"/>
      <c r="E10" s="1069"/>
      <c r="F10" s="1069"/>
      <c r="G10" s="1069"/>
      <c r="H10" s="1069"/>
      <c r="I10" s="1069"/>
    </row>
    <row r="11" spans="1:13">
      <c r="A11" s="1069"/>
      <c r="B11" s="1069"/>
      <c r="C11" s="1069"/>
      <c r="D11" s="1069"/>
      <c r="E11" s="1069"/>
      <c r="F11" s="1069"/>
      <c r="G11" s="1069"/>
      <c r="H11" s="1069"/>
      <c r="I11" s="1069"/>
    </row>
    <row r="12" spans="1:13">
      <c r="A12" s="204"/>
      <c r="B12" s="204"/>
      <c r="C12" s="204"/>
      <c r="D12" s="204"/>
      <c r="E12" s="204"/>
      <c r="F12" s="204"/>
      <c r="G12" s="204"/>
      <c r="H12" s="204"/>
      <c r="I12" s="204"/>
    </row>
    <row r="13" spans="1:13" ht="21.75" customHeight="1">
      <c r="A13" s="205" t="s">
        <v>432</v>
      </c>
    </row>
    <row r="14" spans="1:13" ht="15" customHeight="1">
      <c r="A14" s="967" t="s">
        <v>433</v>
      </c>
      <c r="B14" s="968"/>
      <c r="C14" s="969"/>
      <c r="D14" s="1059" t="s">
        <v>434</v>
      </c>
      <c r="E14" s="1060"/>
      <c r="F14" s="1060"/>
      <c r="G14" s="1060"/>
      <c r="H14" s="206"/>
      <c r="I14" s="207"/>
    </row>
    <row r="15" spans="1:13">
      <c r="A15" s="984" t="s">
        <v>435</v>
      </c>
      <c r="B15" s="985"/>
      <c r="C15" s="986"/>
      <c r="D15" s="1061" t="s">
        <v>436</v>
      </c>
      <c r="E15" s="1062"/>
      <c r="F15" s="1063" t="s">
        <v>437</v>
      </c>
      <c r="G15" s="1063"/>
      <c r="H15" s="1063"/>
      <c r="I15" s="1064"/>
      <c r="J15" s="208"/>
      <c r="K15" s="208"/>
      <c r="L15" s="208"/>
      <c r="M15" s="208"/>
    </row>
    <row r="16" spans="1:13" ht="18" customHeight="1">
      <c r="A16" s="995"/>
      <c r="B16" s="996"/>
      <c r="C16" s="997"/>
      <c r="D16" s="1065" t="s">
        <v>438</v>
      </c>
      <c r="E16" s="1066"/>
      <c r="F16" s="1067"/>
      <c r="G16" s="1067"/>
      <c r="H16" s="1067"/>
      <c r="I16" s="1068"/>
    </row>
    <row r="17" spans="1:13" ht="15" customHeight="1">
      <c r="A17" s="967" t="s">
        <v>439</v>
      </c>
      <c r="B17" s="968"/>
      <c r="C17" s="969"/>
      <c r="D17" s="1059" t="s">
        <v>434</v>
      </c>
      <c r="E17" s="1060"/>
      <c r="F17" s="1060"/>
      <c r="G17" s="1060"/>
      <c r="H17" s="206"/>
      <c r="I17" s="207"/>
    </row>
    <row r="18" spans="1:13">
      <c r="A18" s="984" t="s">
        <v>435</v>
      </c>
      <c r="B18" s="985"/>
      <c r="C18" s="986"/>
      <c r="D18" s="1061" t="s">
        <v>436</v>
      </c>
      <c r="E18" s="1062"/>
      <c r="F18" s="1063" t="s">
        <v>437</v>
      </c>
      <c r="G18" s="1063"/>
      <c r="H18" s="1063"/>
      <c r="I18" s="1064"/>
      <c r="J18" s="208"/>
      <c r="K18" s="208"/>
      <c r="L18" s="208"/>
      <c r="M18" s="208"/>
    </row>
    <row r="19" spans="1:13" ht="18" customHeight="1">
      <c r="A19" s="995"/>
      <c r="B19" s="996"/>
      <c r="C19" s="997"/>
      <c r="D19" s="1065" t="s">
        <v>438</v>
      </c>
      <c r="E19" s="1066"/>
      <c r="F19" s="1067"/>
      <c r="G19" s="1067"/>
      <c r="H19" s="1067"/>
      <c r="I19" s="1068"/>
    </row>
    <row r="20" spans="1:13">
      <c r="I20" s="208"/>
    </row>
    <row r="21" spans="1:13" ht="21" customHeight="1" thickBot="1">
      <c r="A21" s="205" t="s">
        <v>440</v>
      </c>
    </row>
    <row r="22" spans="1:13" ht="26.25" customHeight="1">
      <c r="A22" s="1041" t="s">
        <v>441</v>
      </c>
      <c r="B22" s="1043" t="s">
        <v>442</v>
      </c>
      <c r="C22" s="209" t="s">
        <v>443</v>
      </c>
      <c r="D22" s="210"/>
      <c r="E22" s="1045" t="s">
        <v>444</v>
      </c>
      <c r="F22" s="209" t="s">
        <v>443</v>
      </c>
      <c r="G22" s="211"/>
      <c r="H22" s="1055" t="s">
        <v>445</v>
      </c>
      <c r="I22" s="1057">
        <f>SUM(D22,D23,G22,G23)</f>
        <v>0</v>
      </c>
    </row>
    <row r="23" spans="1:13" ht="26.25" customHeight="1" thickBot="1">
      <c r="A23" s="1042"/>
      <c r="B23" s="1044"/>
      <c r="C23" s="209" t="s">
        <v>446</v>
      </c>
      <c r="D23" s="212"/>
      <c r="E23" s="1046"/>
      <c r="F23" s="209" t="s">
        <v>446</v>
      </c>
      <c r="G23" s="211"/>
      <c r="H23" s="1056"/>
      <c r="I23" s="1058"/>
    </row>
    <row r="24" spans="1:13" ht="30" customHeight="1">
      <c r="A24" s="966" t="s">
        <v>447</v>
      </c>
      <c r="B24" s="966"/>
      <c r="C24" s="966"/>
      <c r="D24" s="966"/>
      <c r="E24" s="966"/>
      <c r="F24" s="966"/>
      <c r="G24" s="966"/>
      <c r="H24" s="966"/>
      <c r="I24" s="966"/>
    </row>
    <row r="26" spans="1:13" ht="19.5" customHeight="1">
      <c r="A26" s="205" t="s">
        <v>448</v>
      </c>
    </row>
    <row r="27" spans="1:13" ht="14.25" thickBot="1">
      <c r="A27" s="205" t="s">
        <v>449</v>
      </c>
    </row>
    <row r="28" spans="1:13" ht="57" customHeight="1" thickBot="1">
      <c r="A28" s="1047" t="s">
        <v>450</v>
      </c>
      <c r="B28" s="1048"/>
      <c r="C28" s="213"/>
      <c r="D28" s="1049" t="s">
        <v>451</v>
      </c>
      <c r="E28" s="1050"/>
      <c r="F28" s="214"/>
      <c r="G28" s="1049" t="s">
        <v>452</v>
      </c>
      <c r="H28" s="1051"/>
      <c r="I28" s="215" t="str">
        <f>IF(COUNT(C28,F28)=0,"",C28/F28)</f>
        <v/>
      </c>
    </row>
    <row r="29" spans="1:13" ht="26.25" customHeight="1">
      <c r="A29" s="1022" t="s">
        <v>453</v>
      </c>
      <c r="B29" s="1052"/>
      <c r="C29" s="1053"/>
      <c r="D29" s="1047" t="s">
        <v>454</v>
      </c>
      <c r="E29" s="1054"/>
      <c r="F29" s="1048"/>
    </row>
    <row r="31" spans="1:13">
      <c r="A31" s="205" t="s">
        <v>455</v>
      </c>
    </row>
    <row r="32" spans="1:13" ht="13.5" customHeight="1">
      <c r="A32" s="1037"/>
      <c r="B32" s="216" t="s">
        <v>456</v>
      </c>
      <c r="C32" s="217" t="s">
        <v>457</v>
      </c>
      <c r="D32" s="217" t="s">
        <v>458</v>
      </c>
      <c r="E32" s="217" t="s">
        <v>459</v>
      </c>
      <c r="F32" s="217" t="s">
        <v>460</v>
      </c>
      <c r="G32" s="1039" t="s">
        <v>461</v>
      </c>
      <c r="H32" s="218" t="s">
        <v>462</v>
      </c>
    </row>
    <row r="33" spans="1:9">
      <c r="A33" s="1038"/>
      <c r="B33" s="219" t="s">
        <v>463</v>
      </c>
      <c r="C33" s="219" t="s">
        <v>463</v>
      </c>
      <c r="D33" s="219" t="s">
        <v>463</v>
      </c>
      <c r="E33" s="219" t="s">
        <v>463</v>
      </c>
      <c r="F33" s="219" t="s">
        <v>463</v>
      </c>
      <c r="G33" s="1040"/>
      <c r="H33" s="220" t="s">
        <v>464</v>
      </c>
    </row>
    <row r="34" spans="1:9" ht="24.75" customHeight="1">
      <c r="A34" s="195" t="s">
        <v>465</v>
      </c>
      <c r="B34" s="221"/>
      <c r="C34" s="222"/>
      <c r="D34" s="222"/>
      <c r="E34" s="222"/>
      <c r="F34" s="222"/>
      <c r="G34" s="223">
        <f>SUM(B34:F34)</f>
        <v>0</v>
      </c>
      <c r="H34" s="224" t="str">
        <f>IF(G34=0,"",SUM(D34,E34,F34)/G34*100)</f>
        <v/>
      </c>
    </row>
    <row r="35" spans="1:9" ht="24.75" customHeight="1">
      <c r="A35" s="195" t="s">
        <v>465</v>
      </c>
      <c r="B35" s="221"/>
      <c r="C35" s="222"/>
      <c r="D35" s="222"/>
      <c r="E35" s="222"/>
      <c r="F35" s="222"/>
      <c r="G35" s="223">
        <f>SUM(B35:F35)</f>
        <v>0</v>
      </c>
      <c r="H35" s="224" t="str">
        <f>IF(G35=0,"",SUM(D35,E35,F35)/G35*100)</f>
        <v/>
      </c>
    </row>
    <row r="36" spans="1:9" ht="24.75" customHeight="1" thickBot="1">
      <c r="A36" s="195" t="s">
        <v>465</v>
      </c>
      <c r="B36" s="221"/>
      <c r="C36" s="222"/>
      <c r="D36" s="222"/>
      <c r="E36" s="222"/>
      <c r="F36" s="222"/>
      <c r="G36" s="223">
        <f>SUM(B36:F36)</f>
        <v>0</v>
      </c>
      <c r="H36" s="225" t="str">
        <f>IF(G36=0,"",SUM(D36,E36,F36)/G36*100)</f>
        <v/>
      </c>
    </row>
    <row r="37" spans="1:9" ht="24.75" customHeight="1" thickBot="1">
      <c r="F37" s="1022" t="s">
        <v>466</v>
      </c>
      <c r="G37" s="1023"/>
      <c r="H37" s="226" t="str">
        <f>IF(COUNT(H34:H36)=0,"",AVERAGE(H34:H36))</f>
        <v/>
      </c>
    </row>
    <row r="38" spans="1:9" ht="6.75" customHeight="1">
      <c r="F38" s="199"/>
      <c r="G38" s="199"/>
      <c r="H38" s="227"/>
    </row>
    <row r="39" spans="1:9" ht="27" customHeight="1">
      <c r="A39" s="966" t="s">
        <v>467</v>
      </c>
      <c r="B39" s="966"/>
      <c r="C39" s="966"/>
      <c r="D39" s="966"/>
      <c r="E39" s="966"/>
      <c r="F39" s="966"/>
      <c r="G39" s="966"/>
      <c r="H39" s="966"/>
      <c r="I39" s="966"/>
    </row>
    <row r="40" spans="1:9" ht="21.75" customHeight="1">
      <c r="A40" s="205" t="s">
        <v>468</v>
      </c>
    </row>
    <row r="41" spans="1:9" ht="18.75" customHeight="1">
      <c r="A41" s="1000" t="s">
        <v>469</v>
      </c>
      <c r="B41" s="1024"/>
      <c r="C41" s="1024"/>
      <c r="D41" s="1024"/>
      <c r="E41" s="1024"/>
      <c r="F41" s="1025"/>
      <c r="G41" s="1026" t="s">
        <v>470</v>
      </c>
      <c r="H41" s="1027"/>
      <c r="I41" s="1028"/>
    </row>
    <row r="42" spans="1:9" ht="45.75" customHeight="1">
      <c r="A42" s="993"/>
      <c r="B42" s="966"/>
      <c r="C42" s="966"/>
      <c r="D42" s="966"/>
      <c r="E42" s="966"/>
      <c r="F42" s="994"/>
      <c r="G42" s="228" t="s">
        <v>471</v>
      </c>
      <c r="H42" s="1029" t="s">
        <v>472</v>
      </c>
      <c r="I42" s="1030"/>
    </row>
    <row r="43" spans="1:9" ht="18.75" customHeight="1">
      <c r="A43" s="1000" t="s">
        <v>473</v>
      </c>
      <c r="B43" s="1024"/>
      <c r="C43" s="1024"/>
      <c r="D43" s="1024"/>
      <c r="E43" s="1024"/>
      <c r="F43" s="1025"/>
      <c r="G43" s="1026" t="s">
        <v>474</v>
      </c>
      <c r="H43" s="1027"/>
      <c r="I43" s="1028"/>
    </row>
    <row r="44" spans="1:9" ht="13.5" customHeight="1">
      <c r="A44" s="993"/>
      <c r="B44" s="966"/>
      <c r="C44" s="966"/>
      <c r="D44" s="966"/>
      <c r="E44" s="966"/>
      <c r="F44" s="994"/>
      <c r="G44" s="1011" t="s">
        <v>475</v>
      </c>
      <c r="H44" s="1012"/>
      <c r="I44" s="229"/>
    </row>
    <row r="45" spans="1:9" ht="50.25" customHeight="1">
      <c r="A45" s="960"/>
      <c r="B45" s="961"/>
      <c r="C45" s="961"/>
      <c r="D45" s="961"/>
      <c r="E45" s="961"/>
      <c r="F45" s="962"/>
      <c r="G45" s="1031"/>
      <c r="H45" s="1032"/>
      <c r="I45" s="1033"/>
    </row>
    <row r="46" spans="1:9" ht="51" customHeight="1">
      <c r="A46" s="993" t="s">
        <v>476</v>
      </c>
      <c r="B46" s="966"/>
      <c r="C46" s="966"/>
      <c r="D46" s="966"/>
      <c r="E46" s="966"/>
      <c r="F46" s="994"/>
      <c r="G46" s="976" t="s">
        <v>477</v>
      </c>
      <c r="H46" s="977"/>
      <c r="I46" s="978"/>
    </row>
    <row r="47" spans="1:9" ht="23.25" customHeight="1">
      <c r="A47" s="967" t="s">
        <v>478</v>
      </c>
      <c r="B47" s="968"/>
      <c r="C47" s="968"/>
      <c r="D47" s="968"/>
      <c r="E47" s="968"/>
      <c r="F47" s="969"/>
      <c r="G47" s="230"/>
      <c r="H47" s="231"/>
      <c r="I47" s="232"/>
    </row>
    <row r="48" spans="1:9" ht="19.5" customHeight="1">
      <c r="A48" s="1034" t="s">
        <v>479</v>
      </c>
      <c r="B48" s="1035"/>
      <c r="C48" s="1035"/>
      <c r="D48" s="1035"/>
      <c r="E48" s="1035"/>
      <c r="F48" s="1036"/>
      <c r="G48" s="976" t="s">
        <v>480</v>
      </c>
      <c r="H48" s="977"/>
      <c r="I48" s="978"/>
    </row>
    <row r="49" spans="1:9" ht="26.25" customHeight="1">
      <c r="A49" s="984" t="s">
        <v>481</v>
      </c>
      <c r="B49" s="985"/>
      <c r="C49" s="985"/>
      <c r="D49" s="985"/>
      <c r="E49" s="985"/>
      <c r="F49" s="986"/>
      <c r="G49" s="233" t="s">
        <v>482</v>
      </c>
      <c r="H49" s="1020" t="s">
        <v>483</v>
      </c>
      <c r="I49" s="1021"/>
    </row>
    <row r="50" spans="1:9" ht="13.5" customHeight="1">
      <c r="A50" s="993" t="s">
        <v>484</v>
      </c>
      <c r="B50" s="966"/>
      <c r="C50" s="966"/>
      <c r="D50" s="966"/>
      <c r="E50" s="966"/>
      <c r="F50" s="994"/>
      <c r="G50" s="976" t="s">
        <v>485</v>
      </c>
      <c r="H50" s="977"/>
      <c r="I50" s="978"/>
    </row>
    <row r="51" spans="1:9" ht="13.5" customHeight="1">
      <c r="A51" s="993"/>
      <c r="B51" s="966"/>
      <c r="C51" s="966"/>
      <c r="D51" s="966"/>
      <c r="E51" s="966"/>
      <c r="F51" s="994"/>
      <c r="G51" s="1011" t="s">
        <v>486</v>
      </c>
      <c r="H51" s="1012"/>
      <c r="I51" s="1013"/>
    </row>
    <row r="52" spans="1:9" ht="40.5" customHeight="1">
      <c r="A52" s="993"/>
      <c r="B52" s="966"/>
      <c r="C52" s="966"/>
      <c r="D52" s="966"/>
      <c r="E52" s="966"/>
      <c r="F52" s="994"/>
      <c r="G52" s="1014"/>
      <c r="H52" s="1015"/>
      <c r="I52" s="1016"/>
    </row>
    <row r="53" spans="1:9">
      <c r="A53" s="993"/>
      <c r="B53" s="966"/>
      <c r="C53" s="966"/>
      <c r="D53" s="966"/>
      <c r="E53" s="966"/>
      <c r="F53" s="994"/>
      <c r="G53" s="1014"/>
      <c r="H53" s="1015"/>
      <c r="I53" s="1016"/>
    </row>
    <row r="54" spans="1:9" ht="13.5" customHeight="1">
      <c r="A54" s="234"/>
      <c r="F54" s="235"/>
      <c r="G54" s="234"/>
      <c r="I54" s="235"/>
    </row>
    <row r="55" spans="1:9" ht="27.75" customHeight="1">
      <c r="A55" s="993" t="s">
        <v>487</v>
      </c>
      <c r="B55" s="966"/>
      <c r="C55" s="966"/>
      <c r="D55" s="966"/>
      <c r="E55" s="966"/>
      <c r="F55" s="994"/>
      <c r="G55" s="1017" t="s">
        <v>488</v>
      </c>
      <c r="H55" s="1018"/>
      <c r="I55" s="1019"/>
    </row>
    <row r="56" spans="1:9" ht="24" customHeight="1">
      <c r="A56" s="995" t="s">
        <v>489</v>
      </c>
      <c r="B56" s="996"/>
      <c r="C56" s="996"/>
      <c r="D56" s="996"/>
      <c r="E56" s="996"/>
      <c r="F56" s="997"/>
      <c r="G56" s="236" t="s">
        <v>490</v>
      </c>
      <c r="H56" s="998" t="s">
        <v>472</v>
      </c>
      <c r="I56" s="999"/>
    </row>
    <row r="57" spans="1:9" ht="46.5" customHeight="1">
      <c r="A57" s="1000" t="s">
        <v>491</v>
      </c>
      <c r="B57" s="968"/>
      <c r="C57" s="968"/>
      <c r="D57" s="968"/>
      <c r="E57" s="968"/>
      <c r="F57" s="969"/>
      <c r="G57" s="237"/>
      <c r="H57" s="238"/>
      <c r="I57" s="239"/>
    </row>
    <row r="58" spans="1:9" ht="48.75" customHeight="1">
      <c r="A58" s="993" t="s">
        <v>492</v>
      </c>
      <c r="B58" s="985"/>
      <c r="C58" s="985"/>
      <c r="D58" s="985"/>
      <c r="E58" s="985"/>
      <c r="F58" s="986"/>
      <c r="G58" s="976" t="s">
        <v>493</v>
      </c>
      <c r="H58" s="977"/>
      <c r="I58" s="978"/>
    </row>
    <row r="59" spans="1:9" ht="24" customHeight="1">
      <c r="A59" s="995" t="s">
        <v>494</v>
      </c>
      <c r="B59" s="996"/>
      <c r="C59" s="996"/>
      <c r="D59" s="996"/>
      <c r="E59" s="996"/>
      <c r="F59" s="997"/>
      <c r="G59" s="236" t="s">
        <v>471</v>
      </c>
      <c r="H59" s="998" t="s">
        <v>472</v>
      </c>
      <c r="I59" s="999"/>
    </row>
    <row r="60" spans="1:9" ht="63.75" customHeight="1">
      <c r="A60" s="987" t="s">
        <v>495</v>
      </c>
      <c r="B60" s="1001"/>
      <c r="C60" s="1001"/>
      <c r="D60" s="1001"/>
      <c r="E60" s="1001"/>
      <c r="F60" s="1002"/>
      <c r="G60" s="1003" t="s">
        <v>493</v>
      </c>
      <c r="H60" s="1004"/>
      <c r="I60" s="1005"/>
    </row>
    <row r="61" spans="1:9" ht="20.25" customHeight="1">
      <c r="A61" s="987" t="s">
        <v>496</v>
      </c>
      <c r="B61" s="988"/>
      <c r="C61" s="988"/>
      <c r="D61" s="988"/>
      <c r="E61" s="988"/>
      <c r="F61" s="989"/>
      <c r="G61" s="1006"/>
      <c r="H61" s="1007"/>
      <c r="I61" s="1008"/>
    </row>
    <row r="62" spans="1:9" ht="66" customHeight="1">
      <c r="A62" s="990" t="s">
        <v>497</v>
      </c>
      <c r="B62" s="991"/>
      <c r="C62" s="991"/>
      <c r="D62" s="991"/>
      <c r="E62" s="991"/>
      <c r="F62" s="992"/>
      <c r="G62" s="240" t="s">
        <v>490</v>
      </c>
      <c r="H62" s="1009" t="s">
        <v>472</v>
      </c>
      <c r="I62" s="1010"/>
    </row>
    <row r="63" spans="1:9">
      <c r="A63" s="230" t="s">
        <v>498</v>
      </c>
      <c r="B63" s="231"/>
      <c r="C63" s="231"/>
      <c r="D63" s="231"/>
      <c r="E63" s="231"/>
      <c r="F63" s="232"/>
      <c r="G63" s="206"/>
      <c r="H63" s="206"/>
      <c r="I63" s="207"/>
    </row>
    <row r="64" spans="1:9">
      <c r="A64" s="984" t="s">
        <v>499</v>
      </c>
      <c r="B64" s="985"/>
      <c r="C64" s="985"/>
      <c r="D64" s="985"/>
      <c r="E64" s="985"/>
      <c r="F64" s="986"/>
      <c r="G64" s="976" t="s">
        <v>477</v>
      </c>
      <c r="H64" s="977"/>
      <c r="I64" s="978"/>
    </row>
    <row r="65" spans="1:9">
      <c r="A65" s="234"/>
      <c r="F65" s="235"/>
      <c r="G65" s="208"/>
      <c r="H65" s="208"/>
      <c r="I65" s="241"/>
    </row>
    <row r="66" spans="1:9">
      <c r="A66" s="984" t="s">
        <v>500</v>
      </c>
      <c r="B66" s="985"/>
      <c r="C66" s="985"/>
      <c r="D66" s="985"/>
      <c r="E66" s="985"/>
      <c r="F66" s="986"/>
      <c r="G66" s="976" t="s">
        <v>477</v>
      </c>
      <c r="H66" s="977"/>
      <c r="I66" s="978"/>
    </row>
    <row r="67" spans="1:9" ht="13.5" customHeight="1">
      <c r="A67" s="242" t="s">
        <v>501</v>
      </c>
      <c r="B67" s="204"/>
      <c r="C67" s="204"/>
      <c r="D67" s="204"/>
      <c r="E67" s="204"/>
      <c r="F67" s="243"/>
      <c r="G67" s="244"/>
      <c r="H67" s="208"/>
      <c r="I67" s="241"/>
    </row>
    <row r="68" spans="1:9">
      <c r="A68" s="245" t="s">
        <v>502</v>
      </c>
      <c r="B68" s="246"/>
      <c r="C68" s="246"/>
      <c r="D68" s="246"/>
      <c r="E68" s="246"/>
      <c r="F68" s="247"/>
      <c r="G68" s="248"/>
      <c r="H68" s="249"/>
      <c r="I68" s="250"/>
    </row>
    <row r="69" spans="1:9" ht="13.5" customHeight="1">
      <c r="A69" s="987" t="s">
        <v>503</v>
      </c>
      <c r="B69" s="988"/>
      <c r="C69" s="988"/>
      <c r="D69" s="988"/>
      <c r="E69" s="988"/>
      <c r="F69" s="989"/>
      <c r="G69" s="251"/>
      <c r="H69" s="201"/>
      <c r="I69" s="252"/>
    </row>
    <row r="70" spans="1:9">
      <c r="A70" s="987"/>
      <c r="B70" s="988"/>
      <c r="C70" s="988"/>
      <c r="D70" s="988"/>
      <c r="E70" s="988"/>
      <c r="F70" s="989"/>
      <c r="G70" s="244"/>
      <c r="H70" s="208"/>
      <c r="I70" s="241"/>
    </row>
    <row r="71" spans="1:9">
      <c r="A71" s="987"/>
      <c r="B71" s="988"/>
      <c r="C71" s="988"/>
      <c r="D71" s="988"/>
      <c r="E71" s="988"/>
      <c r="F71" s="989"/>
      <c r="G71" s="976" t="s">
        <v>477</v>
      </c>
      <c r="H71" s="977"/>
      <c r="I71" s="978"/>
    </row>
    <row r="72" spans="1:9">
      <c r="A72" s="987"/>
      <c r="B72" s="988"/>
      <c r="C72" s="988"/>
      <c r="D72" s="988"/>
      <c r="E72" s="988"/>
      <c r="F72" s="989"/>
      <c r="G72" s="251"/>
      <c r="H72" s="201"/>
      <c r="I72" s="252"/>
    </row>
    <row r="73" spans="1:9">
      <c r="A73" s="990"/>
      <c r="B73" s="991"/>
      <c r="C73" s="991"/>
      <c r="D73" s="991"/>
      <c r="E73" s="991"/>
      <c r="F73" s="992"/>
      <c r="G73" s="248"/>
      <c r="H73" s="249"/>
      <c r="I73" s="250"/>
    </row>
    <row r="74" spans="1:9" ht="13.5" customHeight="1">
      <c r="A74" s="993" t="s">
        <v>504</v>
      </c>
      <c r="B74" s="966"/>
      <c r="C74" s="966"/>
      <c r="D74" s="966"/>
      <c r="E74" s="966"/>
      <c r="F74" s="994"/>
      <c r="G74" s="251"/>
      <c r="H74" s="201"/>
      <c r="I74" s="252"/>
    </row>
    <row r="75" spans="1:9">
      <c r="A75" s="993"/>
      <c r="B75" s="966"/>
      <c r="C75" s="966"/>
      <c r="D75" s="966"/>
      <c r="E75" s="966"/>
      <c r="F75" s="994"/>
      <c r="G75" s="244"/>
      <c r="H75" s="208"/>
      <c r="I75" s="241"/>
    </row>
    <row r="76" spans="1:9">
      <c r="A76" s="993"/>
      <c r="B76" s="966"/>
      <c r="C76" s="966"/>
      <c r="D76" s="966"/>
      <c r="E76" s="966"/>
      <c r="F76" s="994"/>
      <c r="G76" s="976" t="s">
        <v>477</v>
      </c>
      <c r="H76" s="977"/>
      <c r="I76" s="978"/>
    </row>
    <row r="77" spans="1:9">
      <c r="A77" s="993"/>
      <c r="B77" s="966"/>
      <c r="C77" s="966"/>
      <c r="D77" s="966"/>
      <c r="E77" s="966"/>
      <c r="F77" s="994"/>
      <c r="G77" s="251"/>
      <c r="H77" s="201"/>
      <c r="I77" s="252"/>
    </row>
    <row r="78" spans="1:9">
      <c r="A78" s="960"/>
      <c r="B78" s="961"/>
      <c r="C78" s="961"/>
      <c r="D78" s="961"/>
      <c r="E78" s="961"/>
      <c r="F78" s="962"/>
      <c r="G78" s="248"/>
      <c r="H78" s="249"/>
      <c r="I78" s="250"/>
    </row>
    <row r="79" spans="1:9" ht="11.25" customHeight="1">
      <c r="A79" s="253"/>
      <c r="B79" s="253"/>
      <c r="C79" s="253"/>
      <c r="D79" s="253"/>
      <c r="E79" s="253"/>
      <c r="F79" s="253"/>
      <c r="G79" s="201"/>
      <c r="H79" s="201"/>
      <c r="I79" s="254"/>
    </row>
    <row r="80" spans="1:9" ht="11.25" customHeight="1">
      <c r="A80" s="253"/>
      <c r="B80" s="253"/>
      <c r="C80" s="253"/>
      <c r="D80" s="253"/>
      <c r="E80" s="253"/>
      <c r="F80" s="253"/>
      <c r="G80" s="201"/>
      <c r="H80" s="201"/>
      <c r="I80" s="201"/>
    </row>
    <row r="81" spans="1:13" ht="26.25" customHeight="1">
      <c r="A81" s="205" t="s">
        <v>505</v>
      </c>
      <c r="B81" s="253"/>
      <c r="C81" s="253"/>
      <c r="D81" s="253"/>
      <c r="E81" s="253"/>
      <c r="F81" s="253"/>
      <c r="G81" s="249"/>
      <c r="H81" s="249"/>
      <c r="I81" s="249"/>
    </row>
    <row r="82" spans="1:13" ht="15" customHeight="1">
      <c r="A82" s="967" t="s">
        <v>506</v>
      </c>
      <c r="B82" s="968"/>
      <c r="C82" s="968"/>
      <c r="D82" s="968"/>
      <c r="E82" s="968"/>
      <c r="F82" s="969"/>
      <c r="G82" s="230"/>
      <c r="H82" s="231"/>
      <c r="I82" s="232"/>
    </row>
    <row r="83" spans="1:13" ht="18.75" customHeight="1">
      <c r="A83" s="970" t="s">
        <v>507</v>
      </c>
      <c r="B83" s="971"/>
      <c r="C83" s="971"/>
      <c r="D83" s="971"/>
      <c r="E83" s="971"/>
      <c r="F83" s="972"/>
      <c r="G83" s="976" t="s">
        <v>480</v>
      </c>
      <c r="H83" s="977"/>
      <c r="I83" s="978"/>
    </row>
    <row r="84" spans="1:13" ht="30" customHeight="1">
      <c r="A84" s="973"/>
      <c r="B84" s="974"/>
      <c r="C84" s="974"/>
      <c r="D84" s="974"/>
      <c r="E84" s="974"/>
      <c r="F84" s="975"/>
      <c r="G84" s="255" t="s">
        <v>508</v>
      </c>
      <c r="H84" s="979" t="s">
        <v>509</v>
      </c>
      <c r="I84" s="980"/>
    </row>
    <row r="85" spans="1:13" ht="15" customHeight="1">
      <c r="A85" s="981" t="s">
        <v>510</v>
      </c>
      <c r="B85" s="982"/>
      <c r="C85" s="982"/>
      <c r="D85" s="982"/>
      <c r="E85" s="982"/>
      <c r="F85" s="983"/>
      <c r="G85" s="256"/>
      <c r="H85" s="257"/>
      <c r="I85" s="258"/>
    </row>
    <row r="86" spans="1:13" ht="18.75" customHeight="1">
      <c r="A86" s="970" t="s">
        <v>511</v>
      </c>
      <c r="B86" s="971"/>
      <c r="C86" s="971"/>
      <c r="D86" s="971"/>
      <c r="E86" s="971"/>
      <c r="F86" s="972"/>
      <c r="G86" s="976" t="s">
        <v>480</v>
      </c>
      <c r="H86" s="977"/>
      <c r="I86" s="978"/>
    </row>
    <row r="87" spans="1:13" ht="30" customHeight="1">
      <c r="A87" s="973"/>
      <c r="B87" s="974"/>
      <c r="C87" s="974"/>
      <c r="D87" s="974"/>
      <c r="E87" s="974"/>
      <c r="F87" s="975"/>
      <c r="G87" s="255" t="s">
        <v>512</v>
      </c>
      <c r="H87" s="979" t="s">
        <v>509</v>
      </c>
      <c r="I87" s="980"/>
    </row>
    <row r="88" spans="1:13" ht="15" customHeight="1">
      <c r="A88" s="957" t="s">
        <v>513</v>
      </c>
      <c r="B88" s="958"/>
      <c r="C88" s="958"/>
      <c r="D88" s="958"/>
      <c r="E88" s="958"/>
      <c r="F88" s="959"/>
      <c r="G88" s="233"/>
      <c r="H88" s="191"/>
      <c r="I88" s="259"/>
    </row>
    <row r="89" spans="1:13" ht="37.5" customHeight="1">
      <c r="A89" s="960" t="s">
        <v>514</v>
      </c>
      <c r="B89" s="961"/>
      <c r="C89" s="961"/>
      <c r="D89" s="961"/>
      <c r="E89" s="961"/>
      <c r="F89" s="962"/>
      <c r="G89" s="963" t="s">
        <v>485</v>
      </c>
      <c r="H89" s="964"/>
      <c r="I89" s="965"/>
    </row>
    <row r="90" spans="1:13" ht="9" customHeight="1">
      <c r="A90" s="253"/>
      <c r="B90" s="253"/>
      <c r="C90" s="253"/>
      <c r="D90" s="253"/>
      <c r="E90" s="253"/>
      <c r="F90" s="253"/>
      <c r="G90" s="260"/>
      <c r="H90" s="260"/>
      <c r="I90" s="260"/>
    </row>
    <row r="91" spans="1:13">
      <c r="A91" s="261" t="s">
        <v>515</v>
      </c>
      <c r="C91" s="262"/>
      <c r="D91" s="262"/>
      <c r="E91" s="262"/>
      <c r="F91" s="262"/>
      <c r="G91" s="262"/>
      <c r="H91" s="262"/>
      <c r="I91" s="262"/>
      <c r="J91" s="262"/>
      <c r="K91" s="262"/>
      <c r="L91" s="262"/>
      <c r="M91" s="262"/>
    </row>
    <row r="92" spans="1:13" ht="31.5" customHeight="1">
      <c r="A92" s="966" t="s">
        <v>516</v>
      </c>
      <c r="B92" s="966"/>
      <c r="C92" s="966"/>
      <c r="D92" s="966"/>
      <c r="E92" s="966"/>
      <c r="F92" s="966"/>
      <c r="G92" s="966"/>
      <c r="H92" s="966"/>
      <c r="I92" s="966"/>
      <c r="J92" s="263"/>
      <c r="K92" s="263"/>
      <c r="L92" s="263"/>
      <c r="M92" s="263"/>
    </row>
    <row r="93" spans="1:13">
      <c r="B93" s="263"/>
      <c r="C93" s="263"/>
      <c r="D93" s="263"/>
      <c r="E93" s="263"/>
      <c r="F93" s="263"/>
      <c r="G93" s="263"/>
      <c r="H93" s="263"/>
      <c r="I93" s="263"/>
      <c r="J93" s="263"/>
      <c r="K93" s="263"/>
      <c r="L93" s="263"/>
      <c r="M93" s="263"/>
    </row>
  </sheetData>
  <mergeCells count="87">
    <mergeCell ref="A10:I11"/>
    <mergeCell ref="A3:I3"/>
    <mergeCell ref="B7:F7"/>
    <mergeCell ref="H7:I7"/>
    <mergeCell ref="E8:F8"/>
    <mergeCell ref="H8:I8"/>
    <mergeCell ref="A14:C14"/>
    <mergeCell ref="D14:G14"/>
    <mergeCell ref="A15:C16"/>
    <mergeCell ref="D15:E15"/>
    <mergeCell ref="F15:I15"/>
    <mergeCell ref="D16:E16"/>
    <mergeCell ref="F16:I16"/>
    <mergeCell ref="I22:I23"/>
    <mergeCell ref="A24:I24"/>
    <mergeCell ref="A17:C17"/>
    <mergeCell ref="D17:G17"/>
    <mergeCell ref="A18:C19"/>
    <mergeCell ref="D18:E18"/>
    <mergeCell ref="F18:I18"/>
    <mergeCell ref="D19:E19"/>
    <mergeCell ref="F19:I19"/>
    <mergeCell ref="A32:A33"/>
    <mergeCell ref="G32:G33"/>
    <mergeCell ref="A22:A23"/>
    <mergeCell ref="B22:B23"/>
    <mergeCell ref="E22:E23"/>
    <mergeCell ref="A28:B28"/>
    <mergeCell ref="D28:E28"/>
    <mergeCell ref="G28:H28"/>
    <mergeCell ref="A29:C29"/>
    <mergeCell ref="D29:F29"/>
    <mergeCell ref="H22:H23"/>
    <mergeCell ref="A49:F49"/>
    <mergeCell ref="H49:I49"/>
    <mergeCell ref="F37:G37"/>
    <mergeCell ref="A39:I39"/>
    <mergeCell ref="A41:F42"/>
    <mergeCell ref="G41:I41"/>
    <mergeCell ref="H42:I42"/>
    <mergeCell ref="A43:F45"/>
    <mergeCell ref="G43:I43"/>
    <mergeCell ref="G44:H44"/>
    <mergeCell ref="G45:I45"/>
    <mergeCell ref="A46:F46"/>
    <mergeCell ref="G46:I46"/>
    <mergeCell ref="A47:F47"/>
    <mergeCell ref="A48:F48"/>
    <mergeCell ref="G48:I48"/>
    <mergeCell ref="A50:F53"/>
    <mergeCell ref="G50:I50"/>
    <mergeCell ref="G51:I51"/>
    <mergeCell ref="G52:I53"/>
    <mergeCell ref="A55:F55"/>
    <mergeCell ref="G55:I55"/>
    <mergeCell ref="A64:F64"/>
    <mergeCell ref="G64:I64"/>
    <mergeCell ref="A56:F56"/>
    <mergeCell ref="H56:I56"/>
    <mergeCell ref="A57:F57"/>
    <mergeCell ref="A58:F58"/>
    <mergeCell ref="G58:I58"/>
    <mergeCell ref="A59:F59"/>
    <mergeCell ref="H59:I59"/>
    <mergeCell ref="A60:F60"/>
    <mergeCell ref="G60:I61"/>
    <mergeCell ref="A61:F61"/>
    <mergeCell ref="A62:F62"/>
    <mergeCell ref="H62:I62"/>
    <mergeCell ref="A66:F66"/>
    <mergeCell ref="G66:I66"/>
    <mergeCell ref="A69:F73"/>
    <mergeCell ref="G71:I71"/>
    <mergeCell ref="A74:F78"/>
    <mergeCell ref="G76:I76"/>
    <mergeCell ref="A88:F88"/>
    <mergeCell ref="A89:F89"/>
    <mergeCell ref="G89:I89"/>
    <mergeCell ref="A92:I92"/>
    <mergeCell ref="A82:F82"/>
    <mergeCell ref="A83:F84"/>
    <mergeCell ref="G83:I83"/>
    <mergeCell ref="H84:I84"/>
    <mergeCell ref="A85:F85"/>
    <mergeCell ref="A86:F87"/>
    <mergeCell ref="G86:I86"/>
    <mergeCell ref="H87:I87"/>
  </mergeCells>
  <phoneticPr fontId="9"/>
  <printOptions horizontalCentered="1"/>
  <pageMargins left="0.78740157480314965" right="0.78740157480314965" top="0.98425196850393704" bottom="0.98425196850393704" header="0.51181102362204722" footer="0.51181102362204722"/>
  <pageSetup paperSize="9" scale="39" orientation="portrait" verticalDpi="0" r:id="rId1"/>
  <headerFooter alignWithMargins="0">
    <oddFooter>&amp;C&amp;P</oddFooter>
  </headerFooter>
  <rowBreaks count="2" manualBreakCount="2">
    <brk id="39" max="8" man="1"/>
    <brk id="62"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4</xdr:col>
                    <xdr:colOff>647700</xdr:colOff>
                    <xdr:row>13</xdr:row>
                    <xdr:rowOff>0</xdr:rowOff>
                  </from>
                  <to>
                    <xdr:col>5</xdr:col>
                    <xdr:colOff>228600</xdr:colOff>
                    <xdr:row>14</xdr:row>
                    <xdr:rowOff>19050</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3</xdr:col>
                    <xdr:colOff>409575</xdr:colOff>
                    <xdr:row>12</xdr:row>
                    <xdr:rowOff>266700</xdr:rowOff>
                  </from>
                  <to>
                    <xdr:col>3</xdr:col>
                    <xdr:colOff>714375</xdr:colOff>
                    <xdr:row>14</xdr:row>
                    <xdr:rowOff>9525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3</xdr:col>
                    <xdr:colOff>361950</xdr:colOff>
                    <xdr:row>28</xdr:row>
                    <xdr:rowOff>76200</xdr:rowOff>
                  </from>
                  <to>
                    <xdr:col>3</xdr:col>
                    <xdr:colOff>676275</xdr:colOff>
                    <xdr:row>28</xdr:row>
                    <xdr:rowOff>295275</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4</xdr:col>
                    <xdr:colOff>485775</xdr:colOff>
                    <xdr:row>28</xdr:row>
                    <xdr:rowOff>76200</xdr:rowOff>
                  </from>
                  <to>
                    <xdr:col>5</xdr:col>
                    <xdr:colOff>66675</xdr:colOff>
                    <xdr:row>28</xdr:row>
                    <xdr:rowOff>295275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6</xdr:col>
                    <xdr:colOff>561975</xdr:colOff>
                    <xdr:row>42</xdr:row>
                    <xdr:rowOff>19050</xdr:rowOff>
                  </from>
                  <to>
                    <xdr:col>7</xdr:col>
                    <xdr:colOff>152400</xdr:colOff>
                    <xdr:row>42</xdr:row>
                    <xdr:rowOff>228600</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6</xdr:col>
                    <xdr:colOff>552450</xdr:colOff>
                    <xdr:row>40</xdr:row>
                    <xdr:rowOff>19050</xdr:rowOff>
                  </from>
                  <to>
                    <xdr:col>7</xdr:col>
                    <xdr:colOff>142875</xdr:colOff>
                    <xdr:row>40</xdr:row>
                    <xdr:rowOff>228600</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7</xdr:col>
                    <xdr:colOff>495300</xdr:colOff>
                    <xdr:row>40</xdr:row>
                    <xdr:rowOff>19050</xdr:rowOff>
                  </from>
                  <to>
                    <xdr:col>8</xdr:col>
                    <xdr:colOff>85725</xdr:colOff>
                    <xdr:row>40</xdr:row>
                    <xdr:rowOff>228600</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6</xdr:col>
                    <xdr:colOff>457200</xdr:colOff>
                    <xdr:row>45</xdr:row>
                    <xdr:rowOff>219075</xdr:rowOff>
                  </from>
                  <to>
                    <xdr:col>7</xdr:col>
                    <xdr:colOff>47625</xdr:colOff>
                    <xdr:row>45</xdr:row>
                    <xdr:rowOff>428625</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7</xdr:col>
                    <xdr:colOff>523875</xdr:colOff>
                    <xdr:row>42</xdr:row>
                    <xdr:rowOff>28575</xdr:rowOff>
                  </from>
                  <to>
                    <xdr:col>8</xdr:col>
                    <xdr:colOff>114300</xdr:colOff>
                    <xdr:row>43</xdr:row>
                    <xdr:rowOff>0</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7</xdr:col>
                    <xdr:colOff>419100</xdr:colOff>
                    <xdr:row>45</xdr:row>
                    <xdr:rowOff>219075</xdr:rowOff>
                  </from>
                  <to>
                    <xdr:col>8</xdr:col>
                    <xdr:colOff>9525</xdr:colOff>
                    <xdr:row>45</xdr:row>
                    <xdr:rowOff>428625</xdr:rowOff>
                  </to>
                </anchor>
              </controlPr>
            </control>
          </mc:Choice>
        </mc:AlternateContent>
        <mc:AlternateContent xmlns:mc="http://schemas.openxmlformats.org/markup-compatibility/2006">
          <mc:Choice Requires="x14">
            <control shapeId="9227" r:id="rId14" name="Check Box 11">
              <controlPr defaultSize="0" autoFill="0" autoLine="0" autoPict="0">
                <anchor moveWithCells="1">
                  <from>
                    <xdr:col>6</xdr:col>
                    <xdr:colOff>485775</xdr:colOff>
                    <xdr:row>47</xdr:row>
                    <xdr:rowOff>28575</xdr:rowOff>
                  </from>
                  <to>
                    <xdr:col>7</xdr:col>
                    <xdr:colOff>76200</xdr:colOff>
                    <xdr:row>47</xdr:row>
                    <xdr:rowOff>238125</xdr:rowOff>
                  </to>
                </anchor>
              </controlPr>
            </control>
          </mc:Choice>
        </mc:AlternateContent>
        <mc:AlternateContent xmlns:mc="http://schemas.openxmlformats.org/markup-compatibility/2006">
          <mc:Choice Requires="x14">
            <control shapeId="9228" r:id="rId15" name="Check Box 12">
              <controlPr defaultSize="0" autoFill="0" autoLine="0" autoPict="0">
                <anchor moveWithCells="1">
                  <from>
                    <xdr:col>7</xdr:col>
                    <xdr:colOff>428625</xdr:colOff>
                    <xdr:row>47</xdr:row>
                    <xdr:rowOff>19050</xdr:rowOff>
                  </from>
                  <to>
                    <xdr:col>8</xdr:col>
                    <xdr:colOff>19050</xdr:colOff>
                    <xdr:row>47</xdr:row>
                    <xdr:rowOff>228600</xdr:rowOff>
                  </to>
                </anchor>
              </controlPr>
            </control>
          </mc:Choice>
        </mc:AlternateContent>
        <mc:AlternateContent xmlns:mc="http://schemas.openxmlformats.org/markup-compatibility/2006">
          <mc:Choice Requires="x14">
            <control shapeId="9229" r:id="rId16" name="Check Box 13">
              <controlPr defaultSize="0" autoFill="0" autoLine="0" autoPict="0">
                <anchor moveWithCells="1">
                  <from>
                    <xdr:col>7</xdr:col>
                    <xdr:colOff>438150</xdr:colOff>
                    <xdr:row>54</xdr:row>
                    <xdr:rowOff>76200</xdr:rowOff>
                  </from>
                  <to>
                    <xdr:col>8</xdr:col>
                    <xdr:colOff>38100</xdr:colOff>
                    <xdr:row>54</xdr:row>
                    <xdr:rowOff>295275</xdr:rowOff>
                  </to>
                </anchor>
              </controlPr>
            </control>
          </mc:Choice>
        </mc:AlternateContent>
        <mc:AlternateContent xmlns:mc="http://schemas.openxmlformats.org/markup-compatibility/2006">
          <mc:Choice Requires="x14">
            <control shapeId="9230" r:id="rId17" name="Check Box 14">
              <controlPr defaultSize="0" autoFill="0" autoLine="0" autoPict="0">
                <anchor moveWithCells="1">
                  <from>
                    <xdr:col>6</xdr:col>
                    <xdr:colOff>476250</xdr:colOff>
                    <xdr:row>49</xdr:row>
                    <xdr:rowOff>0</xdr:rowOff>
                  </from>
                  <to>
                    <xdr:col>7</xdr:col>
                    <xdr:colOff>66675</xdr:colOff>
                    <xdr:row>50</xdr:row>
                    <xdr:rowOff>38100</xdr:rowOff>
                  </to>
                </anchor>
              </controlPr>
            </control>
          </mc:Choice>
        </mc:AlternateContent>
        <mc:AlternateContent xmlns:mc="http://schemas.openxmlformats.org/markup-compatibility/2006">
          <mc:Choice Requires="x14">
            <control shapeId="9231" r:id="rId18" name="Check Box 15">
              <controlPr defaultSize="0" autoFill="0" autoLine="0" autoPict="0">
                <anchor moveWithCells="1">
                  <from>
                    <xdr:col>6</xdr:col>
                    <xdr:colOff>476250</xdr:colOff>
                    <xdr:row>54</xdr:row>
                    <xdr:rowOff>76200</xdr:rowOff>
                  </from>
                  <to>
                    <xdr:col>7</xdr:col>
                    <xdr:colOff>66675</xdr:colOff>
                    <xdr:row>54</xdr:row>
                    <xdr:rowOff>295275</xdr:rowOff>
                  </to>
                </anchor>
              </controlPr>
            </control>
          </mc:Choice>
        </mc:AlternateContent>
        <mc:AlternateContent xmlns:mc="http://schemas.openxmlformats.org/markup-compatibility/2006">
          <mc:Choice Requires="x14">
            <control shapeId="9232" r:id="rId19" name="Check Box 16">
              <controlPr defaultSize="0" autoFill="0" autoLine="0" autoPict="0">
                <anchor moveWithCells="1">
                  <from>
                    <xdr:col>7</xdr:col>
                    <xdr:colOff>428625</xdr:colOff>
                    <xdr:row>49</xdr:row>
                    <xdr:rowOff>0</xdr:rowOff>
                  </from>
                  <to>
                    <xdr:col>8</xdr:col>
                    <xdr:colOff>19050</xdr:colOff>
                    <xdr:row>50</xdr:row>
                    <xdr:rowOff>38100</xdr:rowOff>
                  </to>
                </anchor>
              </controlPr>
            </control>
          </mc:Choice>
        </mc:AlternateContent>
        <mc:AlternateContent xmlns:mc="http://schemas.openxmlformats.org/markup-compatibility/2006">
          <mc:Choice Requires="x14">
            <control shapeId="9233" r:id="rId20" name="Check Box 17">
              <controlPr defaultSize="0" autoFill="0" autoLine="0" autoPict="0">
                <anchor moveWithCells="1">
                  <from>
                    <xdr:col>6</xdr:col>
                    <xdr:colOff>457200</xdr:colOff>
                    <xdr:row>62</xdr:row>
                    <xdr:rowOff>161925</xdr:rowOff>
                  </from>
                  <to>
                    <xdr:col>7</xdr:col>
                    <xdr:colOff>47625</xdr:colOff>
                    <xdr:row>64</xdr:row>
                    <xdr:rowOff>38100</xdr:rowOff>
                  </to>
                </anchor>
              </controlPr>
            </control>
          </mc:Choice>
        </mc:AlternateContent>
        <mc:AlternateContent xmlns:mc="http://schemas.openxmlformats.org/markup-compatibility/2006">
          <mc:Choice Requires="x14">
            <control shapeId="9234" r:id="rId21" name="Check Box 18">
              <controlPr defaultSize="0" autoFill="0" autoLine="0" autoPict="0">
                <anchor moveWithCells="1">
                  <from>
                    <xdr:col>6</xdr:col>
                    <xdr:colOff>457200</xdr:colOff>
                    <xdr:row>65</xdr:row>
                    <xdr:rowOff>0</xdr:rowOff>
                  </from>
                  <to>
                    <xdr:col>7</xdr:col>
                    <xdr:colOff>47625</xdr:colOff>
                    <xdr:row>66</xdr:row>
                    <xdr:rowOff>38100</xdr:rowOff>
                  </to>
                </anchor>
              </controlPr>
            </control>
          </mc:Choice>
        </mc:AlternateContent>
        <mc:AlternateContent xmlns:mc="http://schemas.openxmlformats.org/markup-compatibility/2006">
          <mc:Choice Requires="x14">
            <control shapeId="9235" r:id="rId22" name="Check Box 19">
              <controlPr defaultSize="0" autoFill="0" autoLine="0" autoPict="0">
                <anchor moveWithCells="1">
                  <from>
                    <xdr:col>7</xdr:col>
                    <xdr:colOff>400050</xdr:colOff>
                    <xdr:row>62</xdr:row>
                    <xdr:rowOff>152400</xdr:rowOff>
                  </from>
                  <to>
                    <xdr:col>7</xdr:col>
                    <xdr:colOff>704850</xdr:colOff>
                    <xdr:row>64</xdr:row>
                    <xdr:rowOff>19050</xdr:rowOff>
                  </to>
                </anchor>
              </controlPr>
            </control>
          </mc:Choice>
        </mc:AlternateContent>
        <mc:AlternateContent xmlns:mc="http://schemas.openxmlformats.org/markup-compatibility/2006">
          <mc:Choice Requires="x14">
            <control shapeId="9236" r:id="rId23" name="Check Box 20">
              <controlPr defaultSize="0" autoFill="0" autoLine="0" autoPict="0">
                <anchor moveWithCells="1">
                  <from>
                    <xdr:col>7</xdr:col>
                    <xdr:colOff>390525</xdr:colOff>
                    <xdr:row>65</xdr:row>
                    <xdr:rowOff>0</xdr:rowOff>
                  </from>
                  <to>
                    <xdr:col>7</xdr:col>
                    <xdr:colOff>695325</xdr:colOff>
                    <xdr:row>66</xdr:row>
                    <xdr:rowOff>38100</xdr:rowOff>
                  </to>
                </anchor>
              </controlPr>
            </control>
          </mc:Choice>
        </mc:AlternateContent>
        <mc:AlternateContent xmlns:mc="http://schemas.openxmlformats.org/markup-compatibility/2006">
          <mc:Choice Requires="x14">
            <control shapeId="9237" r:id="rId24" name="Check Box 21">
              <controlPr defaultSize="0" autoFill="0" autoLine="0" autoPict="0">
                <anchor moveWithCells="1">
                  <from>
                    <xdr:col>4</xdr:col>
                    <xdr:colOff>647700</xdr:colOff>
                    <xdr:row>16</xdr:row>
                    <xdr:rowOff>0</xdr:rowOff>
                  </from>
                  <to>
                    <xdr:col>5</xdr:col>
                    <xdr:colOff>228600</xdr:colOff>
                    <xdr:row>17</xdr:row>
                    <xdr:rowOff>19050</xdr:rowOff>
                  </to>
                </anchor>
              </controlPr>
            </control>
          </mc:Choice>
        </mc:AlternateContent>
        <mc:AlternateContent xmlns:mc="http://schemas.openxmlformats.org/markup-compatibility/2006">
          <mc:Choice Requires="x14">
            <control shapeId="9238" r:id="rId25" name="Check Box 22">
              <controlPr defaultSize="0" autoFill="0" autoLine="0" autoPict="0">
                <anchor moveWithCells="1">
                  <from>
                    <xdr:col>3</xdr:col>
                    <xdr:colOff>409575</xdr:colOff>
                    <xdr:row>15</xdr:row>
                    <xdr:rowOff>228600</xdr:rowOff>
                  </from>
                  <to>
                    <xdr:col>3</xdr:col>
                    <xdr:colOff>714375</xdr:colOff>
                    <xdr:row>17</xdr:row>
                    <xdr:rowOff>19050</xdr:rowOff>
                  </to>
                </anchor>
              </controlPr>
            </control>
          </mc:Choice>
        </mc:AlternateContent>
        <mc:AlternateContent xmlns:mc="http://schemas.openxmlformats.org/markup-compatibility/2006">
          <mc:Choice Requires="x14">
            <control shapeId="9239" r:id="rId26" name="Check Box 23">
              <controlPr defaultSize="0" autoFill="0" autoLine="0" autoPict="0">
                <anchor moveWithCells="1">
                  <from>
                    <xdr:col>6</xdr:col>
                    <xdr:colOff>457200</xdr:colOff>
                    <xdr:row>69</xdr:row>
                    <xdr:rowOff>161925</xdr:rowOff>
                  </from>
                  <to>
                    <xdr:col>7</xdr:col>
                    <xdr:colOff>47625</xdr:colOff>
                    <xdr:row>71</xdr:row>
                    <xdr:rowOff>38100</xdr:rowOff>
                  </to>
                </anchor>
              </controlPr>
            </control>
          </mc:Choice>
        </mc:AlternateContent>
        <mc:AlternateContent xmlns:mc="http://schemas.openxmlformats.org/markup-compatibility/2006">
          <mc:Choice Requires="x14">
            <control shapeId="9240" r:id="rId27" name="Check Box 24">
              <controlPr defaultSize="0" autoFill="0" autoLine="0" autoPict="0">
                <anchor moveWithCells="1">
                  <from>
                    <xdr:col>7</xdr:col>
                    <xdr:colOff>400050</xdr:colOff>
                    <xdr:row>69</xdr:row>
                    <xdr:rowOff>152400</xdr:rowOff>
                  </from>
                  <to>
                    <xdr:col>7</xdr:col>
                    <xdr:colOff>704850</xdr:colOff>
                    <xdr:row>71</xdr:row>
                    <xdr:rowOff>19050</xdr:rowOff>
                  </to>
                </anchor>
              </controlPr>
            </control>
          </mc:Choice>
        </mc:AlternateContent>
        <mc:AlternateContent xmlns:mc="http://schemas.openxmlformats.org/markup-compatibility/2006">
          <mc:Choice Requires="x14">
            <control shapeId="9241" r:id="rId28" name="Check Box 25">
              <controlPr defaultSize="0" autoFill="0" autoLine="0" autoPict="0">
                <anchor moveWithCells="1">
                  <from>
                    <xdr:col>4</xdr:col>
                    <xdr:colOff>647700</xdr:colOff>
                    <xdr:row>13</xdr:row>
                    <xdr:rowOff>0</xdr:rowOff>
                  </from>
                  <to>
                    <xdr:col>5</xdr:col>
                    <xdr:colOff>228600</xdr:colOff>
                    <xdr:row>14</xdr:row>
                    <xdr:rowOff>19050</xdr:rowOff>
                  </to>
                </anchor>
              </controlPr>
            </control>
          </mc:Choice>
        </mc:AlternateContent>
        <mc:AlternateContent xmlns:mc="http://schemas.openxmlformats.org/markup-compatibility/2006">
          <mc:Choice Requires="x14">
            <control shapeId="9242" r:id="rId29" name="Check Box 26">
              <controlPr defaultSize="0" autoFill="0" autoLine="0" autoPict="0">
                <anchor moveWithCells="1">
                  <from>
                    <xdr:col>3</xdr:col>
                    <xdr:colOff>409575</xdr:colOff>
                    <xdr:row>12</xdr:row>
                    <xdr:rowOff>266700</xdr:rowOff>
                  </from>
                  <to>
                    <xdr:col>3</xdr:col>
                    <xdr:colOff>714375</xdr:colOff>
                    <xdr:row>14</xdr:row>
                    <xdr:rowOff>9525</xdr:rowOff>
                  </to>
                </anchor>
              </controlPr>
            </control>
          </mc:Choice>
        </mc:AlternateContent>
        <mc:AlternateContent xmlns:mc="http://schemas.openxmlformats.org/markup-compatibility/2006">
          <mc:Choice Requires="x14">
            <control shapeId="9243" r:id="rId30" name="Check Box 27">
              <controlPr defaultSize="0" autoFill="0" autoLine="0" autoPict="0">
                <anchor moveWithCells="1">
                  <from>
                    <xdr:col>3</xdr:col>
                    <xdr:colOff>361950</xdr:colOff>
                    <xdr:row>28</xdr:row>
                    <xdr:rowOff>76200</xdr:rowOff>
                  </from>
                  <to>
                    <xdr:col>3</xdr:col>
                    <xdr:colOff>676275</xdr:colOff>
                    <xdr:row>28</xdr:row>
                    <xdr:rowOff>295275</xdr:rowOff>
                  </to>
                </anchor>
              </controlPr>
            </control>
          </mc:Choice>
        </mc:AlternateContent>
        <mc:AlternateContent xmlns:mc="http://schemas.openxmlformats.org/markup-compatibility/2006">
          <mc:Choice Requires="x14">
            <control shapeId="9244" r:id="rId31" name="Check Box 28">
              <controlPr defaultSize="0" autoFill="0" autoLine="0" autoPict="0">
                <anchor moveWithCells="1">
                  <from>
                    <xdr:col>4</xdr:col>
                    <xdr:colOff>485775</xdr:colOff>
                    <xdr:row>28</xdr:row>
                    <xdr:rowOff>76200</xdr:rowOff>
                  </from>
                  <to>
                    <xdr:col>5</xdr:col>
                    <xdr:colOff>66675</xdr:colOff>
                    <xdr:row>28</xdr:row>
                    <xdr:rowOff>295275</xdr:rowOff>
                  </to>
                </anchor>
              </controlPr>
            </control>
          </mc:Choice>
        </mc:AlternateContent>
        <mc:AlternateContent xmlns:mc="http://schemas.openxmlformats.org/markup-compatibility/2006">
          <mc:Choice Requires="x14">
            <control shapeId="9245" r:id="rId32" name="Check Box 29">
              <controlPr defaultSize="0" autoFill="0" autoLine="0" autoPict="0">
                <anchor moveWithCells="1">
                  <from>
                    <xdr:col>6</xdr:col>
                    <xdr:colOff>561975</xdr:colOff>
                    <xdr:row>42</xdr:row>
                    <xdr:rowOff>19050</xdr:rowOff>
                  </from>
                  <to>
                    <xdr:col>7</xdr:col>
                    <xdr:colOff>152400</xdr:colOff>
                    <xdr:row>42</xdr:row>
                    <xdr:rowOff>228600</xdr:rowOff>
                  </to>
                </anchor>
              </controlPr>
            </control>
          </mc:Choice>
        </mc:AlternateContent>
        <mc:AlternateContent xmlns:mc="http://schemas.openxmlformats.org/markup-compatibility/2006">
          <mc:Choice Requires="x14">
            <control shapeId="9246" r:id="rId33" name="Check Box 30">
              <controlPr defaultSize="0" autoFill="0" autoLine="0" autoPict="0">
                <anchor moveWithCells="1">
                  <from>
                    <xdr:col>6</xdr:col>
                    <xdr:colOff>552450</xdr:colOff>
                    <xdr:row>40</xdr:row>
                    <xdr:rowOff>19050</xdr:rowOff>
                  </from>
                  <to>
                    <xdr:col>7</xdr:col>
                    <xdr:colOff>142875</xdr:colOff>
                    <xdr:row>40</xdr:row>
                    <xdr:rowOff>228600</xdr:rowOff>
                  </to>
                </anchor>
              </controlPr>
            </control>
          </mc:Choice>
        </mc:AlternateContent>
        <mc:AlternateContent xmlns:mc="http://schemas.openxmlformats.org/markup-compatibility/2006">
          <mc:Choice Requires="x14">
            <control shapeId="9247" r:id="rId34" name="Check Box 31">
              <controlPr defaultSize="0" autoFill="0" autoLine="0" autoPict="0">
                <anchor moveWithCells="1">
                  <from>
                    <xdr:col>7</xdr:col>
                    <xdr:colOff>495300</xdr:colOff>
                    <xdr:row>40</xdr:row>
                    <xdr:rowOff>19050</xdr:rowOff>
                  </from>
                  <to>
                    <xdr:col>8</xdr:col>
                    <xdr:colOff>85725</xdr:colOff>
                    <xdr:row>40</xdr:row>
                    <xdr:rowOff>228600</xdr:rowOff>
                  </to>
                </anchor>
              </controlPr>
            </control>
          </mc:Choice>
        </mc:AlternateContent>
        <mc:AlternateContent xmlns:mc="http://schemas.openxmlformats.org/markup-compatibility/2006">
          <mc:Choice Requires="x14">
            <control shapeId="9248" r:id="rId35" name="Check Box 32">
              <controlPr defaultSize="0" autoFill="0" autoLine="0" autoPict="0">
                <anchor moveWithCells="1">
                  <from>
                    <xdr:col>6</xdr:col>
                    <xdr:colOff>457200</xdr:colOff>
                    <xdr:row>45</xdr:row>
                    <xdr:rowOff>219075</xdr:rowOff>
                  </from>
                  <to>
                    <xdr:col>7</xdr:col>
                    <xdr:colOff>47625</xdr:colOff>
                    <xdr:row>45</xdr:row>
                    <xdr:rowOff>428625</xdr:rowOff>
                  </to>
                </anchor>
              </controlPr>
            </control>
          </mc:Choice>
        </mc:AlternateContent>
        <mc:AlternateContent xmlns:mc="http://schemas.openxmlformats.org/markup-compatibility/2006">
          <mc:Choice Requires="x14">
            <control shapeId="9249" r:id="rId36" name="Check Box 33">
              <controlPr defaultSize="0" autoFill="0" autoLine="0" autoPict="0">
                <anchor moveWithCells="1">
                  <from>
                    <xdr:col>7</xdr:col>
                    <xdr:colOff>523875</xdr:colOff>
                    <xdr:row>42</xdr:row>
                    <xdr:rowOff>28575</xdr:rowOff>
                  </from>
                  <to>
                    <xdr:col>8</xdr:col>
                    <xdr:colOff>114300</xdr:colOff>
                    <xdr:row>43</xdr:row>
                    <xdr:rowOff>0</xdr:rowOff>
                  </to>
                </anchor>
              </controlPr>
            </control>
          </mc:Choice>
        </mc:AlternateContent>
        <mc:AlternateContent xmlns:mc="http://schemas.openxmlformats.org/markup-compatibility/2006">
          <mc:Choice Requires="x14">
            <control shapeId="9250" r:id="rId37" name="Check Box 34">
              <controlPr defaultSize="0" autoFill="0" autoLine="0" autoPict="0">
                <anchor moveWithCells="1">
                  <from>
                    <xdr:col>7</xdr:col>
                    <xdr:colOff>419100</xdr:colOff>
                    <xdr:row>45</xdr:row>
                    <xdr:rowOff>219075</xdr:rowOff>
                  </from>
                  <to>
                    <xdr:col>8</xdr:col>
                    <xdr:colOff>9525</xdr:colOff>
                    <xdr:row>45</xdr:row>
                    <xdr:rowOff>428625</xdr:rowOff>
                  </to>
                </anchor>
              </controlPr>
            </control>
          </mc:Choice>
        </mc:AlternateContent>
        <mc:AlternateContent xmlns:mc="http://schemas.openxmlformats.org/markup-compatibility/2006">
          <mc:Choice Requires="x14">
            <control shapeId="9251" r:id="rId38" name="Check Box 35">
              <controlPr defaultSize="0" autoFill="0" autoLine="0" autoPict="0">
                <anchor moveWithCells="1">
                  <from>
                    <xdr:col>6</xdr:col>
                    <xdr:colOff>485775</xdr:colOff>
                    <xdr:row>47</xdr:row>
                    <xdr:rowOff>28575</xdr:rowOff>
                  </from>
                  <to>
                    <xdr:col>7</xdr:col>
                    <xdr:colOff>76200</xdr:colOff>
                    <xdr:row>47</xdr:row>
                    <xdr:rowOff>238125</xdr:rowOff>
                  </to>
                </anchor>
              </controlPr>
            </control>
          </mc:Choice>
        </mc:AlternateContent>
        <mc:AlternateContent xmlns:mc="http://schemas.openxmlformats.org/markup-compatibility/2006">
          <mc:Choice Requires="x14">
            <control shapeId="9252" r:id="rId39" name="Check Box 36">
              <controlPr defaultSize="0" autoFill="0" autoLine="0" autoPict="0">
                <anchor moveWithCells="1">
                  <from>
                    <xdr:col>7</xdr:col>
                    <xdr:colOff>428625</xdr:colOff>
                    <xdr:row>47</xdr:row>
                    <xdr:rowOff>19050</xdr:rowOff>
                  </from>
                  <to>
                    <xdr:col>8</xdr:col>
                    <xdr:colOff>19050</xdr:colOff>
                    <xdr:row>47</xdr:row>
                    <xdr:rowOff>228600</xdr:rowOff>
                  </to>
                </anchor>
              </controlPr>
            </control>
          </mc:Choice>
        </mc:AlternateContent>
        <mc:AlternateContent xmlns:mc="http://schemas.openxmlformats.org/markup-compatibility/2006">
          <mc:Choice Requires="x14">
            <control shapeId="9253" r:id="rId40" name="Check Box 37">
              <controlPr defaultSize="0" autoFill="0" autoLine="0" autoPict="0">
                <anchor moveWithCells="1">
                  <from>
                    <xdr:col>6</xdr:col>
                    <xdr:colOff>476250</xdr:colOff>
                    <xdr:row>57</xdr:row>
                    <xdr:rowOff>209550</xdr:rowOff>
                  </from>
                  <to>
                    <xdr:col>7</xdr:col>
                    <xdr:colOff>66675</xdr:colOff>
                    <xdr:row>57</xdr:row>
                    <xdr:rowOff>419100</xdr:rowOff>
                  </to>
                </anchor>
              </controlPr>
            </control>
          </mc:Choice>
        </mc:AlternateContent>
        <mc:AlternateContent xmlns:mc="http://schemas.openxmlformats.org/markup-compatibility/2006">
          <mc:Choice Requires="x14">
            <control shapeId="9254" r:id="rId41" name="Check Box 38">
              <controlPr defaultSize="0" autoFill="0" autoLine="0" autoPict="0">
                <anchor moveWithCells="1">
                  <from>
                    <xdr:col>6</xdr:col>
                    <xdr:colOff>476250</xdr:colOff>
                    <xdr:row>49</xdr:row>
                    <xdr:rowOff>0</xdr:rowOff>
                  </from>
                  <to>
                    <xdr:col>7</xdr:col>
                    <xdr:colOff>66675</xdr:colOff>
                    <xdr:row>50</xdr:row>
                    <xdr:rowOff>38100</xdr:rowOff>
                  </to>
                </anchor>
              </controlPr>
            </control>
          </mc:Choice>
        </mc:AlternateContent>
        <mc:AlternateContent xmlns:mc="http://schemas.openxmlformats.org/markup-compatibility/2006">
          <mc:Choice Requires="x14">
            <control shapeId="9255" r:id="rId42" name="Check Box 39">
              <controlPr defaultSize="0" autoFill="0" autoLine="0" autoPict="0">
                <anchor moveWithCells="1">
                  <from>
                    <xdr:col>7</xdr:col>
                    <xdr:colOff>400050</xdr:colOff>
                    <xdr:row>57</xdr:row>
                    <xdr:rowOff>209550</xdr:rowOff>
                  </from>
                  <to>
                    <xdr:col>7</xdr:col>
                    <xdr:colOff>704850</xdr:colOff>
                    <xdr:row>57</xdr:row>
                    <xdr:rowOff>419100</xdr:rowOff>
                  </to>
                </anchor>
              </controlPr>
            </control>
          </mc:Choice>
        </mc:AlternateContent>
        <mc:AlternateContent xmlns:mc="http://schemas.openxmlformats.org/markup-compatibility/2006">
          <mc:Choice Requires="x14">
            <control shapeId="9256" r:id="rId43" name="Check Box 40">
              <controlPr defaultSize="0" autoFill="0" autoLine="0" autoPict="0">
                <anchor moveWithCells="1">
                  <from>
                    <xdr:col>7</xdr:col>
                    <xdr:colOff>428625</xdr:colOff>
                    <xdr:row>49</xdr:row>
                    <xdr:rowOff>0</xdr:rowOff>
                  </from>
                  <to>
                    <xdr:col>8</xdr:col>
                    <xdr:colOff>19050</xdr:colOff>
                    <xdr:row>50</xdr:row>
                    <xdr:rowOff>38100</xdr:rowOff>
                  </to>
                </anchor>
              </controlPr>
            </control>
          </mc:Choice>
        </mc:AlternateContent>
        <mc:AlternateContent xmlns:mc="http://schemas.openxmlformats.org/markup-compatibility/2006">
          <mc:Choice Requires="x14">
            <control shapeId="9257" r:id="rId44" name="Check Box 41">
              <controlPr defaultSize="0" autoFill="0" autoLine="0" autoPict="0">
                <anchor moveWithCells="1">
                  <from>
                    <xdr:col>6</xdr:col>
                    <xdr:colOff>457200</xdr:colOff>
                    <xdr:row>62</xdr:row>
                    <xdr:rowOff>161925</xdr:rowOff>
                  </from>
                  <to>
                    <xdr:col>7</xdr:col>
                    <xdr:colOff>47625</xdr:colOff>
                    <xdr:row>64</xdr:row>
                    <xdr:rowOff>38100</xdr:rowOff>
                  </to>
                </anchor>
              </controlPr>
            </control>
          </mc:Choice>
        </mc:AlternateContent>
        <mc:AlternateContent xmlns:mc="http://schemas.openxmlformats.org/markup-compatibility/2006">
          <mc:Choice Requires="x14">
            <control shapeId="9258" r:id="rId45" name="Check Box 42">
              <controlPr defaultSize="0" autoFill="0" autoLine="0" autoPict="0">
                <anchor moveWithCells="1">
                  <from>
                    <xdr:col>6</xdr:col>
                    <xdr:colOff>457200</xdr:colOff>
                    <xdr:row>65</xdr:row>
                    <xdr:rowOff>0</xdr:rowOff>
                  </from>
                  <to>
                    <xdr:col>7</xdr:col>
                    <xdr:colOff>47625</xdr:colOff>
                    <xdr:row>66</xdr:row>
                    <xdr:rowOff>38100</xdr:rowOff>
                  </to>
                </anchor>
              </controlPr>
            </control>
          </mc:Choice>
        </mc:AlternateContent>
        <mc:AlternateContent xmlns:mc="http://schemas.openxmlformats.org/markup-compatibility/2006">
          <mc:Choice Requires="x14">
            <control shapeId="9259" r:id="rId46" name="Check Box 43">
              <controlPr defaultSize="0" autoFill="0" autoLine="0" autoPict="0">
                <anchor moveWithCells="1">
                  <from>
                    <xdr:col>7</xdr:col>
                    <xdr:colOff>400050</xdr:colOff>
                    <xdr:row>62</xdr:row>
                    <xdr:rowOff>152400</xdr:rowOff>
                  </from>
                  <to>
                    <xdr:col>7</xdr:col>
                    <xdr:colOff>704850</xdr:colOff>
                    <xdr:row>64</xdr:row>
                    <xdr:rowOff>19050</xdr:rowOff>
                  </to>
                </anchor>
              </controlPr>
            </control>
          </mc:Choice>
        </mc:AlternateContent>
        <mc:AlternateContent xmlns:mc="http://schemas.openxmlformats.org/markup-compatibility/2006">
          <mc:Choice Requires="x14">
            <control shapeId="9260" r:id="rId47" name="Check Box 44">
              <controlPr defaultSize="0" autoFill="0" autoLine="0" autoPict="0">
                <anchor moveWithCells="1">
                  <from>
                    <xdr:col>7</xdr:col>
                    <xdr:colOff>390525</xdr:colOff>
                    <xdr:row>65</xdr:row>
                    <xdr:rowOff>0</xdr:rowOff>
                  </from>
                  <to>
                    <xdr:col>7</xdr:col>
                    <xdr:colOff>695325</xdr:colOff>
                    <xdr:row>66</xdr:row>
                    <xdr:rowOff>38100</xdr:rowOff>
                  </to>
                </anchor>
              </controlPr>
            </control>
          </mc:Choice>
        </mc:AlternateContent>
        <mc:AlternateContent xmlns:mc="http://schemas.openxmlformats.org/markup-compatibility/2006">
          <mc:Choice Requires="x14">
            <control shapeId="9261" r:id="rId48" name="Check Box 45">
              <controlPr defaultSize="0" autoFill="0" autoLine="0" autoPict="0">
                <anchor moveWithCells="1">
                  <from>
                    <xdr:col>4</xdr:col>
                    <xdr:colOff>647700</xdr:colOff>
                    <xdr:row>16</xdr:row>
                    <xdr:rowOff>0</xdr:rowOff>
                  </from>
                  <to>
                    <xdr:col>5</xdr:col>
                    <xdr:colOff>228600</xdr:colOff>
                    <xdr:row>17</xdr:row>
                    <xdr:rowOff>19050</xdr:rowOff>
                  </to>
                </anchor>
              </controlPr>
            </control>
          </mc:Choice>
        </mc:AlternateContent>
        <mc:AlternateContent xmlns:mc="http://schemas.openxmlformats.org/markup-compatibility/2006">
          <mc:Choice Requires="x14">
            <control shapeId="9262" r:id="rId49" name="Check Box 46">
              <controlPr defaultSize="0" autoFill="0" autoLine="0" autoPict="0">
                <anchor moveWithCells="1">
                  <from>
                    <xdr:col>3</xdr:col>
                    <xdr:colOff>409575</xdr:colOff>
                    <xdr:row>15</xdr:row>
                    <xdr:rowOff>228600</xdr:rowOff>
                  </from>
                  <to>
                    <xdr:col>3</xdr:col>
                    <xdr:colOff>714375</xdr:colOff>
                    <xdr:row>17</xdr:row>
                    <xdr:rowOff>19050</xdr:rowOff>
                  </to>
                </anchor>
              </controlPr>
            </control>
          </mc:Choice>
        </mc:AlternateContent>
        <mc:AlternateContent xmlns:mc="http://schemas.openxmlformats.org/markup-compatibility/2006">
          <mc:Choice Requires="x14">
            <control shapeId="9263" r:id="rId50" name="Check Box 47">
              <controlPr defaultSize="0" autoFill="0" autoLine="0" autoPict="0">
                <anchor moveWithCells="1">
                  <from>
                    <xdr:col>6</xdr:col>
                    <xdr:colOff>457200</xdr:colOff>
                    <xdr:row>69</xdr:row>
                    <xdr:rowOff>161925</xdr:rowOff>
                  </from>
                  <to>
                    <xdr:col>7</xdr:col>
                    <xdr:colOff>47625</xdr:colOff>
                    <xdr:row>71</xdr:row>
                    <xdr:rowOff>38100</xdr:rowOff>
                  </to>
                </anchor>
              </controlPr>
            </control>
          </mc:Choice>
        </mc:AlternateContent>
        <mc:AlternateContent xmlns:mc="http://schemas.openxmlformats.org/markup-compatibility/2006">
          <mc:Choice Requires="x14">
            <control shapeId="9264" r:id="rId51" name="Check Box 48">
              <controlPr defaultSize="0" autoFill="0" autoLine="0" autoPict="0">
                <anchor moveWithCells="1">
                  <from>
                    <xdr:col>7</xdr:col>
                    <xdr:colOff>400050</xdr:colOff>
                    <xdr:row>69</xdr:row>
                    <xdr:rowOff>152400</xdr:rowOff>
                  </from>
                  <to>
                    <xdr:col>7</xdr:col>
                    <xdr:colOff>704850</xdr:colOff>
                    <xdr:row>71</xdr:row>
                    <xdr:rowOff>19050</xdr:rowOff>
                  </to>
                </anchor>
              </controlPr>
            </control>
          </mc:Choice>
        </mc:AlternateContent>
        <mc:AlternateContent xmlns:mc="http://schemas.openxmlformats.org/markup-compatibility/2006">
          <mc:Choice Requires="x14">
            <control shapeId="9265" r:id="rId52" name="Check Box 49">
              <controlPr defaultSize="0" autoFill="0" autoLine="0" autoPict="0">
                <anchor moveWithCells="1">
                  <from>
                    <xdr:col>6</xdr:col>
                    <xdr:colOff>476250</xdr:colOff>
                    <xdr:row>88</xdr:row>
                    <xdr:rowOff>142875</xdr:rowOff>
                  </from>
                  <to>
                    <xdr:col>7</xdr:col>
                    <xdr:colOff>66675</xdr:colOff>
                    <xdr:row>88</xdr:row>
                    <xdr:rowOff>342900</xdr:rowOff>
                  </to>
                </anchor>
              </controlPr>
            </control>
          </mc:Choice>
        </mc:AlternateContent>
        <mc:AlternateContent xmlns:mc="http://schemas.openxmlformats.org/markup-compatibility/2006">
          <mc:Choice Requires="x14">
            <control shapeId="9266" r:id="rId53" name="Check Box 50">
              <controlPr defaultSize="0" autoFill="0" autoLine="0" autoPict="0">
                <anchor moveWithCells="1">
                  <from>
                    <xdr:col>7</xdr:col>
                    <xdr:colOff>428625</xdr:colOff>
                    <xdr:row>88</xdr:row>
                    <xdr:rowOff>133350</xdr:rowOff>
                  </from>
                  <to>
                    <xdr:col>8</xdr:col>
                    <xdr:colOff>19050</xdr:colOff>
                    <xdr:row>88</xdr:row>
                    <xdr:rowOff>342900</xdr:rowOff>
                  </to>
                </anchor>
              </controlPr>
            </control>
          </mc:Choice>
        </mc:AlternateContent>
        <mc:AlternateContent xmlns:mc="http://schemas.openxmlformats.org/markup-compatibility/2006">
          <mc:Choice Requires="x14">
            <control shapeId="9267" r:id="rId54" name="Check Box 51">
              <controlPr defaultSize="0" autoFill="0" autoLine="0" autoPict="0">
                <anchor moveWithCells="1">
                  <from>
                    <xdr:col>6</xdr:col>
                    <xdr:colOff>485775</xdr:colOff>
                    <xdr:row>85</xdr:row>
                    <xdr:rowOff>28575</xdr:rowOff>
                  </from>
                  <to>
                    <xdr:col>7</xdr:col>
                    <xdr:colOff>76200</xdr:colOff>
                    <xdr:row>86</xdr:row>
                    <xdr:rowOff>0</xdr:rowOff>
                  </to>
                </anchor>
              </controlPr>
            </control>
          </mc:Choice>
        </mc:AlternateContent>
        <mc:AlternateContent xmlns:mc="http://schemas.openxmlformats.org/markup-compatibility/2006">
          <mc:Choice Requires="x14">
            <control shapeId="9268" r:id="rId55" name="Check Box 52">
              <controlPr defaultSize="0" autoFill="0" autoLine="0" autoPict="0">
                <anchor moveWithCells="1">
                  <from>
                    <xdr:col>7</xdr:col>
                    <xdr:colOff>428625</xdr:colOff>
                    <xdr:row>85</xdr:row>
                    <xdr:rowOff>19050</xdr:rowOff>
                  </from>
                  <to>
                    <xdr:col>8</xdr:col>
                    <xdr:colOff>19050</xdr:colOff>
                    <xdr:row>85</xdr:row>
                    <xdr:rowOff>228600</xdr:rowOff>
                  </to>
                </anchor>
              </controlPr>
            </control>
          </mc:Choice>
        </mc:AlternateContent>
        <mc:AlternateContent xmlns:mc="http://schemas.openxmlformats.org/markup-compatibility/2006">
          <mc:Choice Requires="x14">
            <control shapeId="9269" r:id="rId56" name="Check Box 53">
              <controlPr defaultSize="0" autoFill="0" autoLine="0" autoPict="0">
                <anchor moveWithCells="1">
                  <from>
                    <xdr:col>6</xdr:col>
                    <xdr:colOff>485775</xdr:colOff>
                    <xdr:row>82</xdr:row>
                    <xdr:rowOff>28575</xdr:rowOff>
                  </from>
                  <to>
                    <xdr:col>7</xdr:col>
                    <xdr:colOff>76200</xdr:colOff>
                    <xdr:row>83</xdr:row>
                    <xdr:rowOff>0</xdr:rowOff>
                  </to>
                </anchor>
              </controlPr>
            </control>
          </mc:Choice>
        </mc:AlternateContent>
        <mc:AlternateContent xmlns:mc="http://schemas.openxmlformats.org/markup-compatibility/2006">
          <mc:Choice Requires="x14">
            <control shapeId="9270" r:id="rId57" name="Check Box 54">
              <controlPr defaultSize="0" autoFill="0" autoLine="0" autoPict="0">
                <anchor moveWithCells="1">
                  <from>
                    <xdr:col>7</xdr:col>
                    <xdr:colOff>428625</xdr:colOff>
                    <xdr:row>82</xdr:row>
                    <xdr:rowOff>19050</xdr:rowOff>
                  </from>
                  <to>
                    <xdr:col>8</xdr:col>
                    <xdr:colOff>19050</xdr:colOff>
                    <xdr:row>82</xdr:row>
                    <xdr:rowOff>228600</xdr:rowOff>
                  </to>
                </anchor>
              </controlPr>
            </control>
          </mc:Choice>
        </mc:AlternateContent>
        <mc:AlternateContent xmlns:mc="http://schemas.openxmlformats.org/markup-compatibility/2006">
          <mc:Choice Requires="x14">
            <control shapeId="9271" r:id="rId58" name="Check Box 55">
              <controlPr defaultSize="0" autoFill="0" autoLine="0" autoPict="0">
                <anchor moveWithCells="1">
                  <from>
                    <xdr:col>6</xdr:col>
                    <xdr:colOff>457200</xdr:colOff>
                    <xdr:row>74</xdr:row>
                    <xdr:rowOff>161925</xdr:rowOff>
                  </from>
                  <to>
                    <xdr:col>7</xdr:col>
                    <xdr:colOff>47625</xdr:colOff>
                    <xdr:row>76</xdr:row>
                    <xdr:rowOff>38100</xdr:rowOff>
                  </to>
                </anchor>
              </controlPr>
            </control>
          </mc:Choice>
        </mc:AlternateContent>
        <mc:AlternateContent xmlns:mc="http://schemas.openxmlformats.org/markup-compatibility/2006">
          <mc:Choice Requires="x14">
            <control shapeId="9272" r:id="rId59" name="Check Box 56">
              <controlPr defaultSize="0" autoFill="0" autoLine="0" autoPict="0">
                <anchor moveWithCells="1">
                  <from>
                    <xdr:col>7</xdr:col>
                    <xdr:colOff>400050</xdr:colOff>
                    <xdr:row>74</xdr:row>
                    <xdr:rowOff>152400</xdr:rowOff>
                  </from>
                  <to>
                    <xdr:col>7</xdr:col>
                    <xdr:colOff>704850</xdr:colOff>
                    <xdr:row>76</xdr:row>
                    <xdr:rowOff>19050</xdr:rowOff>
                  </to>
                </anchor>
              </controlPr>
            </control>
          </mc:Choice>
        </mc:AlternateContent>
        <mc:AlternateContent xmlns:mc="http://schemas.openxmlformats.org/markup-compatibility/2006">
          <mc:Choice Requires="x14">
            <control shapeId="9273" r:id="rId60" name="Check Box 57">
              <controlPr defaultSize="0" autoFill="0" autoLine="0" autoPict="0">
                <anchor moveWithCells="1">
                  <from>
                    <xdr:col>6</xdr:col>
                    <xdr:colOff>457200</xdr:colOff>
                    <xdr:row>74</xdr:row>
                    <xdr:rowOff>161925</xdr:rowOff>
                  </from>
                  <to>
                    <xdr:col>7</xdr:col>
                    <xdr:colOff>47625</xdr:colOff>
                    <xdr:row>76</xdr:row>
                    <xdr:rowOff>38100</xdr:rowOff>
                  </to>
                </anchor>
              </controlPr>
            </control>
          </mc:Choice>
        </mc:AlternateContent>
        <mc:AlternateContent xmlns:mc="http://schemas.openxmlformats.org/markup-compatibility/2006">
          <mc:Choice Requires="x14">
            <control shapeId="9274" r:id="rId61" name="Check Box 58">
              <controlPr defaultSize="0" autoFill="0" autoLine="0" autoPict="0">
                <anchor moveWithCells="1">
                  <from>
                    <xdr:col>7</xdr:col>
                    <xdr:colOff>400050</xdr:colOff>
                    <xdr:row>74</xdr:row>
                    <xdr:rowOff>152400</xdr:rowOff>
                  </from>
                  <to>
                    <xdr:col>7</xdr:col>
                    <xdr:colOff>704850</xdr:colOff>
                    <xdr:row>76</xdr:row>
                    <xdr:rowOff>19050</xdr:rowOff>
                  </to>
                </anchor>
              </controlPr>
            </control>
          </mc:Choice>
        </mc:AlternateContent>
        <mc:AlternateContent xmlns:mc="http://schemas.openxmlformats.org/markup-compatibility/2006">
          <mc:Choice Requires="x14">
            <control shapeId="9275" r:id="rId62" name="Check Box 59">
              <controlPr defaultSize="0" autoFill="0" autoLine="0" autoPict="0">
                <anchor moveWithCells="1">
                  <from>
                    <xdr:col>6</xdr:col>
                    <xdr:colOff>504825</xdr:colOff>
                    <xdr:row>59</xdr:row>
                    <xdr:rowOff>428625</xdr:rowOff>
                  </from>
                  <to>
                    <xdr:col>7</xdr:col>
                    <xdr:colOff>104775</xdr:colOff>
                    <xdr:row>59</xdr:row>
                    <xdr:rowOff>638175</xdr:rowOff>
                  </to>
                </anchor>
              </controlPr>
            </control>
          </mc:Choice>
        </mc:AlternateContent>
        <mc:AlternateContent xmlns:mc="http://schemas.openxmlformats.org/markup-compatibility/2006">
          <mc:Choice Requires="x14">
            <control shapeId="9276" r:id="rId63" name="Check Box 60">
              <controlPr defaultSize="0" autoFill="0" autoLine="0" autoPict="0">
                <anchor moveWithCells="1">
                  <from>
                    <xdr:col>7</xdr:col>
                    <xdr:colOff>400050</xdr:colOff>
                    <xdr:row>59</xdr:row>
                    <xdr:rowOff>419100</xdr:rowOff>
                  </from>
                  <to>
                    <xdr:col>7</xdr:col>
                    <xdr:colOff>704850</xdr:colOff>
                    <xdr:row>59</xdr:row>
                    <xdr:rowOff>628650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11</vt:i4>
      </vt:variant>
    </vt:vector>
  </HeadingPairs>
  <TitlesOfParts>
    <vt:vector size="17" baseType="lpstr">
      <vt:lpstr>※R07運営状況点検書</vt:lpstr>
      <vt:lpstr>勤務形態一覧表（居宅介護支援）</vt:lpstr>
      <vt:lpstr>プルダウン・リスト</vt:lpstr>
      <vt:lpstr>【記載例】居宅介護支援</vt:lpstr>
      <vt:lpstr>勤務形態一覧表の記入方法</vt:lpstr>
      <vt:lpstr>特定事業所加算用記録（○月分）</vt:lpstr>
      <vt:lpstr>【記載例】居宅介護支援!Print_Area</vt:lpstr>
      <vt:lpstr>※R07運営状況点検書!Print_Area</vt:lpstr>
      <vt:lpstr>'勤務形態一覧表（居宅介護支援）'!Print_Area</vt:lpstr>
      <vt:lpstr>勤務形態一覧表の記入方法!Print_Area</vt:lpstr>
      <vt:lpstr>'特定事業所加算用記録（○月分）'!Print_Area</vt:lpstr>
      <vt:lpstr>【記載例】居宅介護支援!Print_Titles</vt:lpstr>
      <vt:lpstr>'勤務形態一覧表（居宅介護支援）'!Print_Titles</vt:lpstr>
      <vt:lpstr>介護支援専門員</vt:lpstr>
      <vt:lpstr>介護予防支援担当職員</vt:lpstr>
      <vt:lpstr>管理者</vt:lpstr>
      <vt:lpstr>職種</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42287639</dc:creator>
  <cp:lastModifiedBy>綾瀬市役所情報システム課</cp:lastModifiedBy>
  <cp:lastPrinted>2026-03-03T23:55:52Z</cp:lastPrinted>
  <dcterms:created xsi:type="dcterms:W3CDTF">2011-05-10T06:53:22Z</dcterms:created>
  <dcterms:modified xsi:type="dcterms:W3CDTF">2026-03-03T23:56:01Z</dcterms:modified>
</cp:coreProperties>
</file>