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AYASE00P\72hrs\高齢介護課　横内\"/>
    </mc:Choice>
  </mc:AlternateContent>
  <xr:revisionPtr revIDLastSave="0" documentId="8_{892FCD7D-1A96-4FF3-8093-7DCFCE66447D}" xr6:coauthVersionLast="47" xr6:coauthVersionMax="47" xr10:uidLastSave="{00000000-0000-0000-0000-000000000000}"/>
  <bookViews>
    <workbookView xWindow="-120" yWindow="-120" windowWidth="29040" windowHeight="15990" xr2:uid="{00000000-000D-0000-FFFF-FFFF00000000}"/>
  </bookViews>
  <sheets>
    <sheet name="運営状況点検書（小規模多機能型居宅介護）" sheetId="10" r:id="rId1"/>
    <sheet name="記入方法" sheetId="4" r:id="rId2"/>
    <sheet name="【要提出】小規模多機能型居宅介護" sheetId="2" r:id="rId3"/>
    <sheet name="【要提出】シフト記号表（勤務時間帯）" sheetId="9" r:id="rId4"/>
    <sheet name="プルダウン・リスト" sheetId="3" r:id="rId5"/>
    <sheet name="【記載例】小多機" sheetId="19" r:id="rId6"/>
    <sheet name="【記載例】シフト記号表（勤務時間帯）" sheetId="18" r:id="rId7"/>
  </sheets>
  <definedNames>
    <definedName name="【記載例】シフト記号" localSheetId="6">'【記載例】シフト記号表（勤務時間帯）'!$C$6:$C$47</definedName>
    <definedName name="【記載例】シフト記号" localSheetId="5">'【記載例】シフト記号表（勤務時間帯）'!$C$6:$C$47</definedName>
    <definedName name="【記載例】シフト記号">#REF!</definedName>
    <definedName name="HIT_ROW107" localSheetId="0">'運営状況点検書（小規模多機能型居宅介護）'!#REF!</definedName>
    <definedName name="HIT_ROW109" localSheetId="0">'運営状況点検書（小規模多機能型居宅介護）'!#REF!</definedName>
    <definedName name="HIT_ROW124" localSheetId="0">'運営状況点検書（小規模多機能型居宅介護）'!#REF!</definedName>
    <definedName name="HIT_ROW180" localSheetId="0">'運営状況点検書（小規模多機能型居宅介護）'!#REF!</definedName>
    <definedName name="HIT_ROW81" localSheetId="0">'運営状況点検書（小規模多機能型居宅介護）'!#REF!</definedName>
    <definedName name="_xlnm.Print_Area" localSheetId="6">'【記載例】シフト記号表（勤務時間帯）'!$B$1:$AB$52</definedName>
    <definedName name="_xlnm.Print_Area" localSheetId="5">【記載例】小多機!$A$1:$BI$72</definedName>
    <definedName name="_xlnm.Print_Area" localSheetId="3">'【要提出】シフト記号表（勤務時間帯）'!$A$1:$AH$49</definedName>
    <definedName name="_xlnm.Print_Area" localSheetId="2">【要提出】小規模多機能型居宅介護!$A$1:$BH$81</definedName>
    <definedName name="_xlnm.Print_Area" localSheetId="0">'運営状況点検書（小規模多機能型居宅介護）'!$A$1:$AE$1333</definedName>
    <definedName name="_xlnm.Print_Area" localSheetId="1">記入方法!$A$1:$U$87</definedName>
    <definedName name="あ">'【記載例】シフト記号表（勤務時間帯）'!$C$6:$C$47</definedName>
    <definedName name="シフト記号表" localSheetId="6">#REF!</definedName>
    <definedName name="シフト記号表" localSheetId="5">#REF!</definedName>
    <definedName name="シフト記号表">#REF!</definedName>
    <definedName name="介護支援専門員" localSheetId="4">プルダウン・リスト!$F$15:$F$23</definedName>
    <definedName name="介護支援専門員">#REF!</definedName>
    <definedName name="介護従業者">#REF!</definedName>
    <definedName name="介護従業者_通いサービス">プルダウン・リスト!$D$15:$D$23</definedName>
    <definedName name="介護従業者_訪問サービス">プルダウン・リスト!$E$15:$E$23</definedName>
    <definedName name="管理者" localSheetId="6">#REF!</definedName>
    <definedName name="管理者" localSheetId="5">#REF!</definedName>
    <definedName name="管理者">プルダウン・リスト!$C$15:$C$23</definedName>
    <definedName name="計画作成担当者" localSheetId="4">プルダウン・リスト!$G$15:$G$23</definedName>
    <definedName name="計画作成担当者">#REF!</definedName>
    <definedName name="職種" localSheetId="6">#REF!</definedName>
    <definedName name="職種" localSheetId="5">#REF!</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 i="19" l="1"/>
  <c r="BC8" i="19" s="1"/>
  <c r="AZ16" i="19"/>
  <c r="AW18" i="19"/>
  <c r="AW19" i="19" s="1"/>
  <c r="AW20" i="19" s="1"/>
  <c r="AX18" i="19"/>
  <c r="AY18" i="19"/>
  <c r="AY19" i="19" s="1"/>
  <c r="AY20" i="19" s="1"/>
  <c r="U19" i="19"/>
  <c r="U20" i="19" s="1"/>
  <c r="V19" i="19"/>
  <c r="V20" i="19" s="1"/>
  <c r="W19" i="19"/>
  <c r="Y19" i="19"/>
  <c r="Y20" i="19" s="1"/>
  <c r="Z19" i="19"/>
  <c r="Z20" i="19" s="1"/>
  <c r="AA19" i="19"/>
  <c r="AA20" i="19" s="1"/>
  <c r="AB19" i="19"/>
  <c r="AB20" i="19" s="1"/>
  <c r="AC19" i="19"/>
  <c r="AC20" i="19" s="1"/>
  <c r="AD19" i="19"/>
  <c r="AD20" i="19" s="1"/>
  <c r="AE19" i="19"/>
  <c r="AE20" i="19" s="1"/>
  <c r="AG19" i="19"/>
  <c r="AG20" i="19" s="1"/>
  <c r="AH19" i="19"/>
  <c r="AH20" i="19" s="1"/>
  <c r="AI19" i="19"/>
  <c r="AI20" i="19" s="1"/>
  <c r="AJ19" i="19"/>
  <c r="AJ20" i="19" s="1"/>
  <c r="AK19" i="19"/>
  <c r="AK20" i="19" s="1"/>
  <c r="AL19" i="19"/>
  <c r="AM19" i="19"/>
  <c r="AO19" i="19"/>
  <c r="AO20" i="19" s="1"/>
  <c r="AP19" i="19"/>
  <c r="AP20" i="19" s="1"/>
  <c r="AQ19" i="19"/>
  <c r="AR19" i="19"/>
  <c r="AR20" i="19" s="1"/>
  <c r="AS19" i="19"/>
  <c r="AS20" i="19" s="1"/>
  <c r="AT19" i="19"/>
  <c r="AT20" i="19" s="1"/>
  <c r="AU19" i="19"/>
  <c r="AU20" i="19" s="1"/>
  <c r="AX19" i="19"/>
  <c r="AX20" i="19" s="1"/>
  <c r="W20" i="19"/>
  <c r="AL20" i="19"/>
  <c r="AM20" i="19"/>
  <c r="AQ20" i="19"/>
  <c r="F22" i="19"/>
  <c r="X22" i="19"/>
  <c r="AA22" i="19"/>
  <c r="AE22" i="19"/>
  <c r="AH22" i="19"/>
  <c r="AL22" i="19"/>
  <c r="AO22" i="19"/>
  <c r="AS22" i="19"/>
  <c r="AV22" i="19"/>
  <c r="AW22" i="19"/>
  <c r="AX22" i="19"/>
  <c r="AY22" i="19"/>
  <c r="G23" i="19"/>
  <c r="X23" i="19"/>
  <c r="AA23" i="19"/>
  <c r="AE23" i="19"/>
  <c r="AH23" i="19"/>
  <c r="AL23" i="19"/>
  <c r="AO23" i="19"/>
  <c r="AS23" i="19"/>
  <c r="AV23" i="19"/>
  <c r="AW23" i="19"/>
  <c r="AX23" i="19"/>
  <c r="AY23" i="19"/>
  <c r="B25" i="19"/>
  <c r="B28" i="19" s="1"/>
  <c r="F25" i="19"/>
  <c r="X25" i="19"/>
  <c r="AA25" i="19"/>
  <c r="AE25" i="19"/>
  <c r="AH25" i="19"/>
  <c r="AL25" i="19"/>
  <c r="AO25" i="19"/>
  <c r="AS25" i="19"/>
  <c r="AV25" i="19"/>
  <c r="AW25" i="19"/>
  <c r="AX25" i="19"/>
  <c r="AY25" i="19"/>
  <c r="G26" i="19"/>
  <c r="X26" i="19"/>
  <c r="AA26" i="19"/>
  <c r="AE26" i="19"/>
  <c r="AH26" i="19"/>
  <c r="AL26" i="19"/>
  <c r="AO26" i="19"/>
  <c r="AS26" i="19"/>
  <c r="AV26" i="19"/>
  <c r="AW26" i="19"/>
  <c r="AX26" i="19"/>
  <c r="AY26" i="19"/>
  <c r="F28" i="19"/>
  <c r="W28" i="19"/>
  <c r="Z28" i="19"/>
  <c r="AE28" i="19"/>
  <c r="AH28" i="19"/>
  <c r="AL28" i="19"/>
  <c r="AM28" i="19"/>
  <c r="AP28" i="19"/>
  <c r="AU28" i="19"/>
  <c r="AW28" i="19"/>
  <c r="AX28" i="19"/>
  <c r="AY28" i="19"/>
  <c r="G29" i="19"/>
  <c r="W29" i="19"/>
  <c r="Z29" i="19"/>
  <c r="AE29" i="19"/>
  <c r="AH29" i="19"/>
  <c r="AL29" i="19"/>
  <c r="AM29" i="19"/>
  <c r="AP29" i="19"/>
  <c r="AU29" i="19"/>
  <c r="AW29" i="19"/>
  <c r="AX29" i="19"/>
  <c r="AY29" i="19"/>
  <c r="B31" i="19"/>
  <c r="B34" i="19" s="1"/>
  <c r="B37" i="19" s="1"/>
  <c r="B40" i="19" s="1"/>
  <c r="B43" i="19" s="1"/>
  <c r="B46" i="19" s="1"/>
  <c r="B49" i="19" s="1"/>
  <c r="B52" i="19" s="1"/>
  <c r="B55" i="19" s="1"/>
  <c r="B58" i="19" s="1"/>
  <c r="B61" i="19" s="1"/>
  <c r="F31" i="19"/>
  <c r="U31" i="19"/>
  <c r="Y31" i="19"/>
  <c r="AB31" i="19"/>
  <c r="AF31" i="19"/>
  <c r="AI31" i="19"/>
  <c r="AN31" i="19"/>
  <c r="AT31" i="19"/>
  <c r="AU31" i="19"/>
  <c r="AW31" i="19"/>
  <c r="AX31" i="19"/>
  <c r="AY31" i="19"/>
  <c r="G32" i="19"/>
  <c r="U32" i="19"/>
  <c r="Y32" i="19"/>
  <c r="AB32" i="19"/>
  <c r="AF32" i="19"/>
  <c r="AI32" i="19"/>
  <c r="AN32" i="19"/>
  <c r="AT32" i="19"/>
  <c r="AU32" i="19"/>
  <c r="AW32" i="19"/>
  <c r="AX32" i="19"/>
  <c r="AY32" i="19"/>
  <c r="F34" i="19"/>
  <c r="W34" i="19"/>
  <c r="AA34" i="19"/>
  <c r="AG34" i="19"/>
  <c r="AH34" i="19"/>
  <c r="AJ34" i="19"/>
  <c r="AL34" i="19"/>
  <c r="AQ34" i="19"/>
  <c r="AR34" i="19"/>
  <c r="AW34" i="19"/>
  <c r="AX34" i="19"/>
  <c r="AY34" i="19"/>
  <c r="G35" i="19"/>
  <c r="W35" i="19"/>
  <c r="AA35" i="19"/>
  <c r="AG35" i="19"/>
  <c r="AH35" i="19"/>
  <c r="AJ35" i="19"/>
  <c r="AL35" i="19"/>
  <c r="AQ35" i="19"/>
  <c r="AR35" i="19"/>
  <c r="AW35" i="19"/>
  <c r="AX35" i="19"/>
  <c r="AY35" i="19"/>
  <c r="F37" i="19"/>
  <c r="V37" i="19"/>
  <c r="X37" i="19"/>
  <c r="Y37" i="19"/>
  <c r="Z37" i="19"/>
  <c r="AB37" i="19"/>
  <c r="AF37" i="19"/>
  <c r="AG37" i="19"/>
  <c r="AN37" i="19"/>
  <c r="AS37" i="19"/>
  <c r="AV37" i="19"/>
  <c r="AW37" i="19"/>
  <c r="AX37" i="19"/>
  <c r="AY37" i="19"/>
  <c r="G38" i="19"/>
  <c r="V38" i="19"/>
  <c r="X38" i="19"/>
  <c r="Y38" i="19"/>
  <c r="Z38" i="19"/>
  <c r="AB38" i="19"/>
  <c r="AF38" i="19"/>
  <c r="AG38" i="19"/>
  <c r="AN38" i="19"/>
  <c r="AS38" i="19"/>
  <c r="AV38" i="19"/>
  <c r="AW38" i="19"/>
  <c r="AX38" i="19"/>
  <c r="AY38" i="19"/>
  <c r="F40" i="19"/>
  <c r="U40" i="19"/>
  <c r="V40" i="19"/>
  <c r="Z40" i="19"/>
  <c r="AA40" i="19"/>
  <c r="AD40" i="19"/>
  <c r="AE40" i="19"/>
  <c r="AJ40" i="19"/>
  <c r="AM40" i="19"/>
  <c r="AQ40" i="19"/>
  <c r="AV40" i="19"/>
  <c r="AW40" i="19"/>
  <c r="AX40" i="19"/>
  <c r="AY40" i="19"/>
  <c r="G41" i="19"/>
  <c r="U41" i="19"/>
  <c r="V41" i="19"/>
  <c r="Z41" i="19"/>
  <c r="AA41" i="19"/>
  <c r="AD41" i="19"/>
  <c r="AE41" i="19"/>
  <c r="AJ41" i="19"/>
  <c r="AM41" i="19"/>
  <c r="AQ41" i="19"/>
  <c r="AV41" i="19"/>
  <c r="AW41" i="19"/>
  <c r="AX41" i="19"/>
  <c r="AX71" i="19" s="1"/>
  <c r="AY41" i="19"/>
  <c r="F43" i="19"/>
  <c r="V43" i="19"/>
  <c r="X43" i="19"/>
  <c r="AA43" i="19"/>
  <c r="AC43" i="19"/>
  <c r="AG43" i="19"/>
  <c r="AK43" i="19"/>
  <c r="AO43" i="19"/>
  <c r="AR43" i="19"/>
  <c r="AT43" i="19"/>
  <c r="AW43" i="19"/>
  <c r="AX43" i="19"/>
  <c r="AY43" i="19"/>
  <c r="G44" i="19"/>
  <c r="V44" i="19"/>
  <c r="X44" i="19"/>
  <c r="AA44" i="19"/>
  <c r="AC44" i="19"/>
  <c r="AG44" i="19"/>
  <c r="AK44" i="19"/>
  <c r="AO44" i="19"/>
  <c r="AR44" i="19"/>
  <c r="AT44" i="19"/>
  <c r="AW44" i="19"/>
  <c r="AX44" i="19"/>
  <c r="AY44" i="19"/>
  <c r="F46" i="19"/>
  <c r="X46" i="19"/>
  <c r="Y46" i="19"/>
  <c r="AC46" i="19"/>
  <c r="AD46" i="19"/>
  <c r="AH46" i="19"/>
  <c r="AI46" i="19"/>
  <c r="AK46" i="19"/>
  <c r="AO46" i="19"/>
  <c r="AP46" i="19"/>
  <c r="AS46" i="19"/>
  <c r="AW46" i="19"/>
  <c r="AX46" i="19"/>
  <c r="AY46" i="19"/>
  <c r="G47" i="19"/>
  <c r="X47" i="19"/>
  <c r="Y47" i="19"/>
  <c r="AC47" i="19"/>
  <c r="AD47" i="19"/>
  <c r="AH47" i="19"/>
  <c r="AI47" i="19"/>
  <c r="AK47" i="19"/>
  <c r="AO47" i="19"/>
  <c r="AP47" i="19"/>
  <c r="AS47" i="19"/>
  <c r="AW47" i="19"/>
  <c r="AX47" i="19"/>
  <c r="AY47" i="19"/>
  <c r="F49" i="19"/>
  <c r="U49" i="19"/>
  <c r="V49" i="19"/>
  <c r="W49" i="19"/>
  <c r="Z49" i="19"/>
  <c r="AA49" i="19"/>
  <c r="AB49" i="19"/>
  <c r="AC49" i="19"/>
  <c r="AD49" i="19"/>
  <c r="AG49" i="19"/>
  <c r="AH49" i="19"/>
  <c r="AI49" i="19"/>
  <c r="AJ49" i="19"/>
  <c r="AK49" i="19"/>
  <c r="AN49" i="19"/>
  <c r="AO49" i="19"/>
  <c r="AP49" i="19"/>
  <c r="AQ49" i="19"/>
  <c r="AR49" i="19"/>
  <c r="AU49" i="19"/>
  <c r="AV49" i="19"/>
  <c r="AW49" i="19"/>
  <c r="AX49" i="19"/>
  <c r="AY49" i="19"/>
  <c r="G50" i="19"/>
  <c r="U50" i="19"/>
  <c r="V50" i="19"/>
  <c r="W50" i="19"/>
  <c r="Z50" i="19"/>
  <c r="AA50" i="19"/>
  <c r="AB50" i="19"/>
  <c r="AC50" i="19"/>
  <c r="AD50" i="19"/>
  <c r="AG50" i="19"/>
  <c r="AH50" i="19"/>
  <c r="AI50" i="19"/>
  <c r="AJ50" i="19"/>
  <c r="AK50" i="19"/>
  <c r="AN50" i="19"/>
  <c r="AO50" i="19"/>
  <c r="AP50" i="19"/>
  <c r="AQ50" i="19"/>
  <c r="AR50" i="19"/>
  <c r="AU50" i="19"/>
  <c r="AV50" i="19"/>
  <c r="AW50" i="19"/>
  <c r="AX50" i="19"/>
  <c r="AY50" i="19"/>
  <c r="F52" i="19"/>
  <c r="U52" i="19"/>
  <c r="V52" i="19"/>
  <c r="W52" i="19"/>
  <c r="Y52" i="19"/>
  <c r="AB52" i="19"/>
  <c r="AC52" i="19"/>
  <c r="AD52" i="19"/>
  <c r="AF52" i="19"/>
  <c r="AI52" i="19"/>
  <c r="AJ52" i="19"/>
  <c r="AK52" i="19"/>
  <c r="AM52" i="19"/>
  <c r="AP52" i="19"/>
  <c r="AQ52" i="19"/>
  <c r="AR52" i="19"/>
  <c r="AT52" i="19"/>
  <c r="AW52" i="19"/>
  <c r="AX52" i="19"/>
  <c r="AY52" i="19"/>
  <c r="G53" i="19"/>
  <c r="U53" i="19"/>
  <c r="V53" i="19"/>
  <c r="W53" i="19"/>
  <c r="Y53" i="19"/>
  <c r="AB53" i="19"/>
  <c r="AC53" i="19"/>
  <c r="AD53" i="19"/>
  <c r="AF53" i="19"/>
  <c r="AI53" i="19"/>
  <c r="AJ53" i="19"/>
  <c r="AK53" i="19"/>
  <c r="AM53" i="19"/>
  <c r="AP53" i="19"/>
  <c r="AQ53" i="19"/>
  <c r="AR53" i="19"/>
  <c r="AT53" i="19"/>
  <c r="AW53" i="19"/>
  <c r="AX53" i="19"/>
  <c r="AY53" i="19"/>
  <c r="F55" i="19"/>
  <c r="U55" i="19"/>
  <c r="W55" i="19"/>
  <c r="X55" i="19"/>
  <c r="Z55" i="19"/>
  <c r="AA55" i="19"/>
  <c r="AB55" i="19"/>
  <c r="AD55" i="19"/>
  <c r="AE55" i="19"/>
  <c r="AG55" i="19"/>
  <c r="AH55" i="19"/>
  <c r="AI55" i="19"/>
  <c r="AK55" i="19"/>
  <c r="AL55" i="19"/>
  <c r="AN55" i="19"/>
  <c r="AO55" i="19"/>
  <c r="AP55" i="19"/>
  <c r="AR55" i="19"/>
  <c r="AS55" i="19"/>
  <c r="AU55" i="19"/>
  <c r="AV55" i="19"/>
  <c r="AW55" i="19"/>
  <c r="AX55" i="19"/>
  <c r="AY55" i="19"/>
  <c r="G56" i="19"/>
  <c r="U56" i="19"/>
  <c r="W56" i="19"/>
  <c r="X56" i="19"/>
  <c r="Z56" i="19"/>
  <c r="AA56" i="19"/>
  <c r="AB56" i="19"/>
  <c r="AD56" i="19"/>
  <c r="AE56" i="19"/>
  <c r="AG56" i="19"/>
  <c r="AH56" i="19"/>
  <c r="AI56" i="19"/>
  <c r="AK56" i="19"/>
  <c r="AL56" i="19"/>
  <c r="AN56" i="19"/>
  <c r="AO56" i="19"/>
  <c r="AP56" i="19"/>
  <c r="AR56" i="19"/>
  <c r="AS56" i="19"/>
  <c r="AU56" i="19"/>
  <c r="AV56" i="19"/>
  <c r="AW56" i="19"/>
  <c r="AX56" i="19"/>
  <c r="AY56" i="19"/>
  <c r="F58" i="19"/>
  <c r="V58" i="19"/>
  <c r="X58" i="19"/>
  <c r="Y58" i="19"/>
  <c r="AC58" i="19"/>
  <c r="AE58" i="19"/>
  <c r="AF58" i="19"/>
  <c r="AJ58" i="19"/>
  <c r="AL58" i="19"/>
  <c r="AM58" i="19"/>
  <c r="AQ58" i="19"/>
  <c r="AS58" i="19"/>
  <c r="AT58" i="19"/>
  <c r="AW58" i="19"/>
  <c r="AX58" i="19"/>
  <c r="AY58" i="19"/>
  <c r="G59" i="19"/>
  <c r="V59" i="19"/>
  <c r="X59" i="19"/>
  <c r="Y59" i="19"/>
  <c r="AC59" i="19"/>
  <c r="AE59" i="19"/>
  <c r="AF59" i="19"/>
  <c r="AJ59" i="19"/>
  <c r="AL59" i="19"/>
  <c r="AM59" i="19"/>
  <c r="AQ59" i="19"/>
  <c r="AS59" i="19"/>
  <c r="AT59" i="19"/>
  <c r="AW59" i="19"/>
  <c r="AX59" i="19"/>
  <c r="AY59" i="19"/>
  <c r="F61" i="19"/>
  <c r="X61" i="19"/>
  <c r="Y61" i="19"/>
  <c r="Z61" i="19"/>
  <c r="AE61" i="19"/>
  <c r="AF61" i="19"/>
  <c r="AG61" i="19"/>
  <c r="AL61" i="19"/>
  <c r="AM61" i="19"/>
  <c r="AN61" i="19"/>
  <c r="AS61" i="19"/>
  <c r="AT61" i="19"/>
  <c r="AU61" i="19"/>
  <c r="AW61" i="19"/>
  <c r="AX61" i="19"/>
  <c r="AY61" i="19"/>
  <c r="G62" i="19"/>
  <c r="X62" i="19"/>
  <c r="Y62" i="19"/>
  <c r="Z62" i="19"/>
  <c r="AE62" i="19"/>
  <c r="AF62" i="19"/>
  <c r="AG62" i="19"/>
  <c r="AL62" i="19"/>
  <c r="AM62" i="19"/>
  <c r="AN62" i="19"/>
  <c r="AS62" i="19"/>
  <c r="AT62" i="19"/>
  <c r="AU62" i="19"/>
  <c r="AW62" i="19"/>
  <c r="AX62" i="19"/>
  <c r="AY62" i="19"/>
  <c r="AZ67" i="19"/>
  <c r="U69" i="19"/>
  <c r="V69" i="19"/>
  <c r="W69" i="19"/>
  <c r="X69" i="19"/>
  <c r="Y69" i="19"/>
  <c r="Z69" i="19"/>
  <c r="AA69" i="19"/>
  <c r="AB69" i="19"/>
  <c r="AC69" i="19"/>
  <c r="AD69" i="19"/>
  <c r="AE69" i="19"/>
  <c r="AF69" i="19"/>
  <c r="AG69" i="19"/>
  <c r="AH69" i="19"/>
  <c r="AI69" i="19"/>
  <c r="AJ69" i="19"/>
  <c r="AK69" i="19"/>
  <c r="AL69" i="19"/>
  <c r="AM69" i="19"/>
  <c r="AN69" i="19"/>
  <c r="AO69" i="19"/>
  <c r="AP69" i="19"/>
  <c r="AQ69" i="19"/>
  <c r="AR69" i="19"/>
  <c r="AS69" i="19"/>
  <c r="AT69" i="19"/>
  <c r="AU69" i="19"/>
  <c r="AV69" i="19"/>
  <c r="AW69" i="19"/>
  <c r="AW68" i="19" s="1"/>
  <c r="AX69" i="19"/>
  <c r="AX68" i="19" s="1"/>
  <c r="AY69" i="19"/>
  <c r="AY68" i="19" s="1"/>
  <c r="D6" i="18"/>
  <c r="V22" i="19" s="1"/>
  <c r="L6" i="18"/>
  <c r="N6" i="18"/>
  <c r="P6" i="18"/>
  <c r="T6" i="18" s="1"/>
  <c r="R6" i="18"/>
  <c r="D7" i="18"/>
  <c r="L7" i="18"/>
  <c r="N7" i="18"/>
  <c r="R7" i="18" s="1"/>
  <c r="P7" i="18"/>
  <c r="T7" i="18" s="1"/>
  <c r="D8" i="18"/>
  <c r="L8" i="18"/>
  <c r="N8" i="18"/>
  <c r="P8" i="18"/>
  <c r="T8" i="18" s="1"/>
  <c r="D9" i="18"/>
  <c r="L9" i="18"/>
  <c r="N9" i="18"/>
  <c r="P9" i="18"/>
  <c r="T9" i="18" s="1"/>
  <c r="D10" i="18"/>
  <c r="L10" i="18"/>
  <c r="N10" i="18"/>
  <c r="R10" i="18" s="1"/>
  <c r="P10" i="18"/>
  <c r="T10" i="18" s="1"/>
  <c r="D11" i="18"/>
  <c r="L11" i="18"/>
  <c r="N11" i="18"/>
  <c r="P11" i="18"/>
  <c r="T11" i="18" s="1"/>
  <c r="X11" i="18" s="1"/>
  <c r="AH52" i="19" s="1"/>
  <c r="R11" i="18"/>
  <c r="D12" i="18"/>
  <c r="L12" i="18"/>
  <c r="N12" i="18"/>
  <c r="R12" i="18" s="1"/>
  <c r="X12" i="18" s="1"/>
  <c r="Z12" i="18" s="1"/>
  <c r="P12" i="18"/>
  <c r="T12" i="18" s="1"/>
  <c r="D13" i="18"/>
  <c r="L13" i="18"/>
  <c r="N13" i="18"/>
  <c r="P13" i="18"/>
  <c r="T13" i="18" s="1"/>
  <c r="D14" i="18"/>
  <c r="L14" i="18"/>
  <c r="N14" i="18"/>
  <c r="P14" i="18"/>
  <c r="T14" i="18" s="1"/>
  <c r="D15" i="18"/>
  <c r="L15" i="18"/>
  <c r="N15" i="18"/>
  <c r="R15" i="18" s="1"/>
  <c r="X15" i="18" s="1"/>
  <c r="P15" i="18"/>
  <c r="T15" i="18"/>
  <c r="D16" i="18"/>
  <c r="L16" i="18"/>
  <c r="N16" i="18"/>
  <c r="P16" i="18"/>
  <c r="R16" i="18"/>
  <c r="T16" i="18"/>
  <c r="X16" i="18"/>
  <c r="D17" i="18"/>
  <c r="L17" i="18"/>
  <c r="N17" i="18"/>
  <c r="P17" i="18"/>
  <c r="R17" i="18"/>
  <c r="T17" i="18"/>
  <c r="X17" i="18"/>
  <c r="Z17" i="18" s="1"/>
  <c r="D18" i="18"/>
  <c r="L18" i="18"/>
  <c r="N18" i="18"/>
  <c r="P18" i="18"/>
  <c r="R18" i="18"/>
  <c r="X18" i="18" s="1"/>
  <c r="T18" i="18"/>
  <c r="D19" i="18"/>
  <c r="L19" i="18"/>
  <c r="N19" i="18"/>
  <c r="P19" i="18"/>
  <c r="R19" i="18"/>
  <c r="X19" i="18" s="1"/>
  <c r="T19" i="18"/>
  <c r="D20" i="18"/>
  <c r="L20" i="18"/>
  <c r="N20" i="18"/>
  <c r="P20" i="18"/>
  <c r="R20" i="18"/>
  <c r="T20" i="18"/>
  <c r="D21" i="18"/>
  <c r="L21" i="18"/>
  <c r="N21" i="18"/>
  <c r="P21" i="18"/>
  <c r="R21" i="18" s="1"/>
  <c r="D22" i="18"/>
  <c r="L22" i="18"/>
  <c r="R22" i="18"/>
  <c r="X22" i="18" s="1"/>
  <c r="Z22" i="18" s="1"/>
  <c r="T22" i="18"/>
  <c r="D23" i="18"/>
  <c r="D24" i="18"/>
  <c r="D25" i="18"/>
  <c r="D26" i="18"/>
  <c r="D27" i="18"/>
  <c r="D28" i="18"/>
  <c r="D29" i="18"/>
  <c r="D30" i="18"/>
  <c r="D31" i="18"/>
  <c r="D32" i="18"/>
  <c r="D33" i="18"/>
  <c r="D34" i="18"/>
  <c r="D35" i="18"/>
  <c r="D36" i="18"/>
  <c r="D37" i="18"/>
  <c r="D38" i="18"/>
  <c r="L39" i="18"/>
  <c r="N39" i="18"/>
  <c r="P39" i="18"/>
  <c r="T39" i="18" s="1"/>
  <c r="R39" i="18"/>
  <c r="L40" i="18"/>
  <c r="L41" i="18" s="1"/>
  <c r="N40" i="18"/>
  <c r="P40" i="18"/>
  <c r="T40" i="18" s="1"/>
  <c r="D41" i="18"/>
  <c r="L42" i="18"/>
  <c r="N42" i="18"/>
  <c r="P42" i="18"/>
  <c r="R42" i="18"/>
  <c r="X42" i="18" s="1"/>
  <c r="Z42" i="18" s="1"/>
  <c r="T42" i="18"/>
  <c r="L43" i="18"/>
  <c r="N43" i="18"/>
  <c r="P43" i="18"/>
  <c r="R43" i="18"/>
  <c r="X43" i="18" s="1"/>
  <c r="Z43" i="18" s="1"/>
  <c r="T43" i="18"/>
  <c r="D44" i="18"/>
  <c r="L45" i="18"/>
  <c r="N45" i="18"/>
  <c r="P45" i="18"/>
  <c r="R45" i="18"/>
  <c r="X45" i="18" s="1"/>
  <c r="T45" i="18"/>
  <c r="L46" i="18"/>
  <c r="N46" i="18"/>
  <c r="P46" i="18"/>
  <c r="R46" i="18"/>
  <c r="T46" i="18"/>
  <c r="X46" i="18"/>
  <c r="Z46" i="18" s="1"/>
  <c r="D47" i="18"/>
  <c r="X10" i="18" l="1"/>
  <c r="AH58" i="19" s="1"/>
  <c r="AD22" i="19"/>
  <c r="Z15" i="18"/>
  <c r="AK23" i="19" s="1"/>
  <c r="X7" i="18"/>
  <c r="Z7" i="18" s="1"/>
  <c r="AO58" i="19"/>
  <c r="AM35" i="19"/>
  <c r="AR23" i="19"/>
  <c r="AU38" i="19"/>
  <c r="AP34" i="19"/>
  <c r="AN58" i="19"/>
  <c r="T21" i="18"/>
  <c r="Z16" i="18"/>
  <c r="AO52" i="19"/>
  <c r="AI35" i="19"/>
  <c r="Z22" i="19"/>
  <c r="L44" i="18"/>
  <c r="R9" i="18"/>
  <c r="U58" i="19"/>
  <c r="AU34" i="19"/>
  <c r="X20" i="18"/>
  <c r="AZ69" i="19"/>
  <c r="AK58" i="19"/>
  <c r="AN52" i="19"/>
  <c r="AV34" i="19"/>
  <c r="AU22" i="19"/>
  <c r="Z18" i="18"/>
  <c r="AI58" i="19"/>
  <c r="W43" i="19"/>
  <c r="AT34" i="19"/>
  <c r="W22" i="19"/>
  <c r="AV19" i="19"/>
  <c r="AV20" i="19" s="1"/>
  <c r="AN19" i="19"/>
  <c r="AN20" i="19" s="1"/>
  <c r="AF19" i="19"/>
  <c r="AF20" i="19" s="1"/>
  <c r="X19" i="19"/>
  <c r="X20" i="19" s="1"/>
  <c r="Y22" i="19"/>
  <c r="L47" i="18"/>
  <c r="AP58" i="19"/>
  <c r="AN35" i="19"/>
  <c r="AW71" i="19"/>
  <c r="AY71" i="19"/>
  <c r="AS31" i="19"/>
  <c r="AL40" i="19"/>
  <c r="AN46" i="19"/>
  <c r="U46" i="19"/>
  <c r="AA31" i="19"/>
  <c r="AK28" i="19"/>
  <c r="AD37" i="19"/>
  <c r="AF43" i="19"/>
  <c r="AR46" i="19"/>
  <c r="V28" i="19"/>
  <c r="AI37" i="19"/>
  <c r="AB46" i="19"/>
  <c r="AU40" i="19"/>
  <c r="AM31" i="19"/>
  <c r="AV43" i="19"/>
  <c r="AE31" i="19"/>
  <c r="Z43" i="19"/>
  <c r="AC28" i="19"/>
  <c r="AJ43" i="19"/>
  <c r="Z20" i="18"/>
  <c r="AH40" i="19"/>
  <c r="Y40" i="19"/>
  <c r="AT28" i="19"/>
  <c r="AP37" i="19"/>
  <c r="AO28" i="19"/>
  <c r="W31" i="19"/>
  <c r="AQ43" i="19"/>
  <c r="R8" i="18"/>
  <c r="AM23" i="19"/>
  <c r="AN23" i="19"/>
  <c r="W23" i="19"/>
  <c r="U23" i="19"/>
  <c r="V23" i="19"/>
  <c r="AP23" i="19"/>
  <c r="AQ23" i="19"/>
  <c r="Z23" i="19"/>
  <c r="AT23" i="19"/>
  <c r="AU23" i="19"/>
  <c r="AP35" i="19"/>
  <c r="Z47" i="19"/>
  <c r="AS41" i="19"/>
  <c r="AU47" i="19"/>
  <c r="AG32" i="19"/>
  <c r="AC41" i="19"/>
  <c r="AN44" i="19"/>
  <c r="Y35" i="19"/>
  <c r="AS35" i="19"/>
  <c r="Z35" i="19"/>
  <c r="AT35" i="19"/>
  <c r="AB41" i="19"/>
  <c r="AU35" i="19"/>
  <c r="AL38" i="19"/>
  <c r="AD35" i="19"/>
  <c r="W44" i="19"/>
  <c r="AE35" i="19"/>
  <c r="AA37" i="19"/>
  <c r="AU37" i="19"/>
  <c r="U34" i="19"/>
  <c r="AM34" i="19"/>
  <c r="AO34" i="19"/>
  <c r="AN34" i="19"/>
  <c r="AE37" i="19"/>
  <c r="AG31" i="19"/>
  <c r="Y34" i="19"/>
  <c r="AS34" i="19"/>
  <c r="AI34" i="19"/>
  <c r="AJ23" i="19"/>
  <c r="AC35" i="19"/>
  <c r="Z46" i="19"/>
  <c r="AC40" i="19"/>
  <c r="AB35" i="19"/>
  <c r="AP32" i="19"/>
  <c r="AP22" i="19"/>
  <c r="AQ38" i="19"/>
  <c r="AR22" i="19"/>
  <c r="AI23" i="19"/>
  <c r="AQ22" i="19"/>
  <c r="AB40" i="19"/>
  <c r="AF34" i="19"/>
  <c r="AG23" i="19"/>
  <c r="AT22" i="19"/>
  <c r="AM22" i="19"/>
  <c r="Z11" i="18"/>
  <c r="AA52" i="19"/>
  <c r="X52" i="19"/>
  <c r="AU52" i="19"/>
  <c r="AS52" i="19"/>
  <c r="Z52" i="19"/>
  <c r="AE52" i="19"/>
  <c r="AU46" i="19"/>
  <c r="AN43" i="19"/>
  <c r="U35" i="19"/>
  <c r="AD34" i="19"/>
  <c r="AL52" i="19"/>
  <c r="AF35" i="19"/>
  <c r="AQ37" i="19"/>
  <c r="AF23" i="19"/>
  <c r="AL47" i="19"/>
  <c r="AC34" i="19"/>
  <c r="AD23" i="19"/>
  <c r="X21" i="18"/>
  <c r="AR58" i="19"/>
  <c r="Z58" i="19"/>
  <c r="AA58" i="19"/>
  <c r="AU58" i="19"/>
  <c r="AB58" i="19"/>
  <c r="AV58" i="19"/>
  <c r="Z10" i="18"/>
  <c r="AG58" i="19"/>
  <c r="AD58" i="19"/>
  <c r="AG52" i="19"/>
  <c r="AE34" i="19"/>
  <c r="AE38" i="19"/>
  <c r="X47" i="18"/>
  <c r="Z47" i="18" s="1"/>
  <c r="R40" i="18"/>
  <c r="X40" i="18" s="1"/>
  <c r="Z40" i="18" s="1"/>
  <c r="AB34" i="19"/>
  <c r="AC23" i="19"/>
  <c r="W58" i="19"/>
  <c r="AV35" i="19"/>
  <c r="AP31" i="19"/>
  <c r="AB23" i="19"/>
  <c r="AF22" i="19"/>
  <c r="AG22" i="19"/>
  <c r="AI22" i="19"/>
  <c r="AJ22" i="19"/>
  <c r="AK22" i="19"/>
  <c r="AN22" i="19"/>
  <c r="U22" i="19"/>
  <c r="X39" i="18"/>
  <c r="Z39" i="18" s="1"/>
  <c r="AA38" i="19"/>
  <c r="AL37" i="19"/>
  <c r="Z34" i="19"/>
  <c r="AC22" i="19"/>
  <c r="AS40" i="19"/>
  <c r="Y23" i="19"/>
  <c r="AB22" i="19"/>
  <c r="AV52" i="19"/>
  <c r="AL46" i="19"/>
  <c r="AO35" i="19"/>
  <c r="R14" i="18"/>
  <c r="X14" i="18" s="1"/>
  <c r="R13" i="18"/>
  <c r="X6" i="18"/>
  <c r="Z19" i="18"/>
  <c r="X13" i="18"/>
  <c r="X8" i="18"/>
  <c r="X44" i="18"/>
  <c r="X9" i="18"/>
  <c r="Z9" i="18" s="1"/>
  <c r="Z45" i="18"/>
  <c r="AZ58" i="19" l="1"/>
  <c r="BB58" i="19" s="1"/>
  <c r="Z44" i="18"/>
  <c r="AZ52" i="19"/>
  <c r="BB52" i="19" s="1"/>
  <c r="Z14" i="18"/>
  <c r="W25" i="19"/>
  <c r="AQ25" i="19"/>
  <c r="AB25" i="19"/>
  <c r="AR25" i="19"/>
  <c r="Y25" i="19"/>
  <c r="Z25" i="19"/>
  <c r="AT25" i="19"/>
  <c r="AU25" i="19"/>
  <c r="AF25" i="19"/>
  <c r="AP25" i="19"/>
  <c r="AJ25" i="19"/>
  <c r="U25" i="19"/>
  <c r="AK25" i="19"/>
  <c r="AM25" i="19"/>
  <c r="V25" i="19"/>
  <c r="AG25" i="19"/>
  <c r="AD25" i="19"/>
  <c r="AC25" i="19"/>
  <c r="AI25" i="19"/>
  <c r="AN25" i="19"/>
  <c r="Z21" i="18"/>
  <c r="Z31" i="19"/>
  <c r="Z70" i="19" s="1"/>
  <c r="Z68" i="19" s="1"/>
  <c r="AJ28" i="19"/>
  <c r="AE43" i="19"/>
  <c r="AC37" i="19"/>
  <c r="AQ46" i="19"/>
  <c r="W40" i="19"/>
  <c r="AD31" i="19"/>
  <c r="AT40" i="19"/>
  <c r="AV46" i="19"/>
  <c r="AH37" i="19"/>
  <c r="AM46" i="19"/>
  <c r="Y43" i="19"/>
  <c r="AB28" i="19"/>
  <c r="AI43" i="19"/>
  <c r="AS28" i="19"/>
  <c r="AK40" i="19"/>
  <c r="AR31" i="19"/>
  <c r="AO37" i="19"/>
  <c r="AU43" i="19"/>
  <c r="AU70" i="19" s="1"/>
  <c r="AU68" i="19" s="1"/>
  <c r="U28" i="19"/>
  <c r="AP43" i="19"/>
  <c r="AN28" i="19"/>
  <c r="V31" i="19"/>
  <c r="AA46" i="19"/>
  <c r="AF40" i="19"/>
  <c r="AL31" i="19"/>
  <c r="AD59" i="19"/>
  <c r="AG59" i="19"/>
  <c r="AH59" i="19"/>
  <c r="AN59" i="19"/>
  <c r="AO59" i="19"/>
  <c r="AP59" i="19"/>
  <c r="AR59" i="19"/>
  <c r="Z59" i="19"/>
  <c r="AB59" i="19"/>
  <c r="U59" i="19"/>
  <c r="AI59" i="19"/>
  <c r="W59" i="19"/>
  <c r="AV59" i="19"/>
  <c r="AA59" i="19"/>
  <c r="AU59" i="19"/>
  <c r="AK59" i="19"/>
  <c r="AV53" i="19"/>
  <c r="AE53" i="19"/>
  <c r="AG53" i="19"/>
  <c r="AL53" i="19"/>
  <c r="AN53" i="19"/>
  <c r="AO53" i="19"/>
  <c r="Z53" i="19"/>
  <c r="AU53" i="19"/>
  <c r="AS53" i="19"/>
  <c r="X53" i="19"/>
  <c r="AA53" i="19"/>
  <c r="AH53" i="19"/>
  <c r="AZ23" i="19"/>
  <c r="BB23" i="19" s="1"/>
  <c r="Z8" i="18"/>
  <c r="AI28" i="19"/>
  <c r="AD43" i="19"/>
  <c r="V46" i="19"/>
  <c r="W46" i="19"/>
  <c r="AP40" i="19"/>
  <c r="AJ37" i="19"/>
  <c r="AK37" i="19"/>
  <c r="AQ31" i="19"/>
  <c r="AM37" i="19"/>
  <c r="AD28" i="19"/>
  <c r="AG28" i="19"/>
  <c r="AK31" i="19"/>
  <c r="AR28" i="19"/>
  <c r="AF46" i="19"/>
  <c r="AR37" i="19"/>
  <c r="AT37" i="19"/>
  <c r="AG46" i="19"/>
  <c r="AJ46" i="19"/>
  <c r="Y28" i="19"/>
  <c r="Z13" i="18"/>
  <c r="AI61" i="19"/>
  <c r="AJ61" i="19"/>
  <c r="AK61" i="19"/>
  <c r="W61" i="19"/>
  <c r="AQ61" i="19"/>
  <c r="AR61" i="19"/>
  <c r="AA61" i="19"/>
  <c r="AB61" i="19"/>
  <c r="U61" i="19"/>
  <c r="AC61" i="19"/>
  <c r="V61" i="19"/>
  <c r="AD61" i="19"/>
  <c r="AP61" i="19"/>
  <c r="AH61" i="19"/>
  <c r="AO61" i="19"/>
  <c r="AV61" i="19"/>
  <c r="Z6" i="18"/>
  <c r="AE49" i="19"/>
  <c r="AF49" i="19"/>
  <c r="AN40" i="19"/>
  <c r="AH43" i="19"/>
  <c r="AK34" i="19"/>
  <c r="AV31" i="19"/>
  <c r="AO40" i="19"/>
  <c r="AJ55" i="19"/>
  <c r="AC31" i="19"/>
  <c r="X34" i="19"/>
  <c r="AM49" i="19"/>
  <c r="AQ28" i="19"/>
  <c r="AH31" i="19"/>
  <c r="AL43" i="19"/>
  <c r="V55" i="19"/>
  <c r="V34" i="19"/>
  <c r="AR40" i="19"/>
  <c r="AJ31" i="19"/>
  <c r="AA28" i="19"/>
  <c r="AS49" i="19"/>
  <c r="Y55" i="19"/>
  <c r="AT55" i="19"/>
  <c r="AO31" i="19"/>
  <c r="AT49" i="19"/>
  <c r="X49" i="19"/>
  <c r="Y49" i="19"/>
  <c r="W37" i="19"/>
  <c r="AS43" i="19"/>
  <c r="AM43" i="19"/>
  <c r="AT46" i="19"/>
  <c r="AC55" i="19"/>
  <c r="AF28" i="19"/>
  <c r="AM55" i="19"/>
  <c r="AI40" i="19"/>
  <c r="AL49" i="19"/>
  <c r="AF55" i="19"/>
  <c r="X31" i="19"/>
  <c r="U37" i="19"/>
  <c r="AE46" i="19"/>
  <c r="AV28" i="19"/>
  <c r="U43" i="19"/>
  <c r="X28" i="19"/>
  <c r="AB43" i="19"/>
  <c r="AQ55" i="19"/>
  <c r="AZ22" i="19"/>
  <c r="BB22" i="19" s="1"/>
  <c r="AE32" i="19"/>
  <c r="AJ44" i="19"/>
  <c r="AI38" i="19"/>
  <c r="AB47" i="19"/>
  <c r="AO29" i="19"/>
  <c r="Y41" i="19"/>
  <c r="V29" i="19"/>
  <c r="AU41" i="19"/>
  <c r="AM32" i="19"/>
  <c r="AQ44" i="19"/>
  <c r="AC29" i="19"/>
  <c r="AP38" i="19"/>
  <c r="AL41" i="19"/>
  <c r="AK29" i="19"/>
  <c r="Z44" i="19"/>
  <c r="AD38" i="19"/>
  <c r="U47" i="19"/>
  <c r="W32" i="19"/>
  <c r="AR47" i="19"/>
  <c r="AN47" i="19"/>
  <c r="AS32" i="19"/>
  <c r="AF44" i="19"/>
  <c r="AH41" i="19"/>
  <c r="AT29" i="19"/>
  <c r="AA32" i="19"/>
  <c r="AV44" i="19"/>
  <c r="X41" i="18"/>
  <c r="AB70" i="19" l="1"/>
  <c r="AB68" i="19" s="1"/>
  <c r="AM70" i="19"/>
  <c r="AM68" i="19" s="1"/>
  <c r="AZ34" i="19"/>
  <c r="BB34" i="19" s="1"/>
  <c r="AK70" i="19"/>
  <c r="AK68" i="19" s="1"/>
  <c r="AH70" i="19"/>
  <c r="AH68" i="19" s="1"/>
  <c r="AZ53" i="19"/>
  <c r="BB53" i="19" s="1"/>
  <c r="AQ70" i="19"/>
  <c r="AQ68" i="19" s="1"/>
  <c r="AE70" i="19"/>
  <c r="AE68" i="19" s="1"/>
  <c r="AN70" i="19"/>
  <c r="AN68" i="19" s="1"/>
  <c r="AC70" i="19"/>
  <c r="AC68" i="19" s="1"/>
  <c r="W70" i="19"/>
  <c r="W68" i="19" s="1"/>
  <c r="AZ46" i="19"/>
  <c r="BB46" i="19" s="1"/>
  <c r="AZ61" i="19"/>
  <c r="BB61" i="19" s="1"/>
  <c r="AZ55" i="19"/>
  <c r="BB55" i="19" s="1"/>
  <c r="AD70" i="19"/>
  <c r="AD68" i="19" s="1"/>
  <c r="AL70" i="19"/>
  <c r="AL68" i="19" s="1"/>
  <c r="AF70" i="19"/>
  <c r="AF68" i="19" s="1"/>
  <c r="AJ70" i="19"/>
  <c r="AJ68" i="19" s="1"/>
  <c r="AP70" i="19"/>
  <c r="AP68" i="19" s="1"/>
  <c r="AZ49" i="19"/>
  <c r="BB49" i="19" s="1"/>
  <c r="AO70" i="19"/>
  <c r="AO68" i="19" s="1"/>
  <c r="AZ28" i="19"/>
  <c r="BB28" i="19" s="1"/>
  <c r="U70" i="19"/>
  <c r="AN29" i="19"/>
  <c r="AN71" i="19" s="1"/>
  <c r="AI44" i="19"/>
  <c r="U29" i="19"/>
  <c r="AH38" i="19"/>
  <c r="AA47" i="19"/>
  <c r="AT41" i="19"/>
  <c r="AV47" i="19"/>
  <c r="AS29" i="19"/>
  <c r="AB29" i="19"/>
  <c r="AO38" i="19"/>
  <c r="AF41" i="19"/>
  <c r="Z32" i="19"/>
  <c r="Z71" i="19" s="1"/>
  <c r="AD32" i="19"/>
  <c r="Y44" i="19"/>
  <c r="AJ29" i="19"/>
  <c r="AC38" i="19"/>
  <c r="AR32" i="19"/>
  <c r="V32" i="19"/>
  <c r="AM47" i="19"/>
  <c r="AL32" i="19"/>
  <c r="W41" i="19"/>
  <c r="AE44" i="19"/>
  <c r="AQ47" i="19"/>
  <c r="AP44" i="19"/>
  <c r="AK41" i="19"/>
  <c r="AU44" i="19"/>
  <c r="AU71" i="19" s="1"/>
  <c r="AZ31" i="19"/>
  <c r="BB31" i="19" s="1"/>
  <c r="V70" i="19"/>
  <c r="V68" i="19" s="1"/>
  <c r="AI70" i="19"/>
  <c r="AI68" i="19" s="1"/>
  <c r="AZ43" i="19"/>
  <c r="BB43" i="19" s="1"/>
  <c r="U62" i="19"/>
  <c r="AO62" i="19"/>
  <c r="AP62" i="19"/>
  <c r="AQ62" i="19"/>
  <c r="V62" i="19"/>
  <c r="W62" i="19"/>
  <c r="AR62" i="19"/>
  <c r="AC62" i="19"/>
  <c r="AD62" i="19"/>
  <c r="AJ62" i="19"/>
  <c r="AV62" i="19"/>
  <c r="AB62" i="19"/>
  <c r="AH62" i="19"/>
  <c r="AI62" i="19"/>
  <c r="AK62" i="19"/>
  <c r="AA62" i="19"/>
  <c r="Y29" i="19"/>
  <c r="AJ38" i="19"/>
  <c r="AR29" i="19"/>
  <c r="AK38" i="19"/>
  <c r="AF47" i="19"/>
  <c r="AG47" i="19"/>
  <c r="AT38" i="19"/>
  <c r="AP41" i="19"/>
  <c r="AJ47" i="19"/>
  <c r="AD44" i="19"/>
  <c r="AG29" i="19"/>
  <c r="AR38" i="19"/>
  <c r="V47" i="19"/>
  <c r="AK32" i="19"/>
  <c r="AI29" i="19"/>
  <c r="W47" i="19"/>
  <c r="AD29" i="19"/>
  <c r="AM38" i="19"/>
  <c r="AQ32" i="19"/>
  <c r="AR70" i="19"/>
  <c r="AR68" i="19" s="1"/>
  <c r="Z41" i="18"/>
  <c r="X40" i="19"/>
  <c r="X70" i="19" s="1"/>
  <c r="X68" i="19" s="1"/>
  <c r="AG40" i="19"/>
  <c r="AG70" i="19" s="1"/>
  <c r="AG68" i="19" s="1"/>
  <c r="Y70" i="19"/>
  <c r="Y68" i="19" s="1"/>
  <c r="AC26" i="19"/>
  <c r="AD26" i="19"/>
  <c r="AF26" i="19"/>
  <c r="AG26" i="19"/>
  <c r="AK26" i="19"/>
  <c r="AJ26" i="19"/>
  <c r="AM26" i="19"/>
  <c r="AN26" i="19"/>
  <c r="AP26" i="19"/>
  <c r="AR26" i="19"/>
  <c r="W26" i="19"/>
  <c r="AQ26" i="19"/>
  <c r="Z26" i="19"/>
  <c r="U26" i="19"/>
  <c r="AT26" i="19"/>
  <c r="V26" i="19"/>
  <c r="AU26" i="19"/>
  <c r="Y26" i="19"/>
  <c r="AB26" i="19"/>
  <c r="AI26" i="19"/>
  <c r="AA70" i="19"/>
  <c r="AA68" i="19" s="1"/>
  <c r="AS70" i="19"/>
  <c r="AS68" i="19" s="1"/>
  <c r="AZ25" i="19"/>
  <c r="BB25" i="19" s="1"/>
  <c r="AV70" i="19"/>
  <c r="AV68" i="19" s="1"/>
  <c r="V35" i="19"/>
  <c r="AZ35" i="19" s="1"/>
  <c r="BB35" i="19" s="1"/>
  <c r="AR41" i="19"/>
  <c r="AT47" i="19"/>
  <c r="AM56" i="19"/>
  <c r="AL50" i="19"/>
  <c r="AM50" i="19"/>
  <c r="AJ32" i="19"/>
  <c r="X35" i="19"/>
  <c r="AQ29" i="19"/>
  <c r="AH32" i="19"/>
  <c r="AL44" i="19"/>
  <c r="V56" i="19"/>
  <c r="X29" i="19"/>
  <c r="AM44" i="19"/>
  <c r="AQ56" i="19"/>
  <c r="AE47" i="19"/>
  <c r="AV29" i="19"/>
  <c r="U38" i="19"/>
  <c r="Y50" i="19"/>
  <c r="AS50" i="19"/>
  <c r="AT50" i="19"/>
  <c r="AC56" i="19"/>
  <c r="AC32" i="19"/>
  <c r="AI41" i="19"/>
  <c r="AN41" i="19"/>
  <c r="AV32" i="19"/>
  <c r="AO41" i="19"/>
  <c r="AJ56" i="19"/>
  <c r="AB44" i="19"/>
  <c r="AT56" i="19"/>
  <c r="Y56" i="19"/>
  <c r="AK35" i="19"/>
  <c r="AS44" i="19"/>
  <c r="W38" i="19"/>
  <c r="AA29" i="19"/>
  <c r="AA71" i="19" s="1"/>
  <c r="AO32" i="19"/>
  <c r="AF29" i="19"/>
  <c r="AH44" i="19"/>
  <c r="X32" i="19"/>
  <c r="X50" i="19"/>
  <c r="AE50" i="19"/>
  <c r="AF50" i="19"/>
  <c r="U44" i="19"/>
  <c r="AZ44" i="19" s="1"/>
  <c r="BB44" i="19" s="1"/>
  <c r="AF56" i="19"/>
  <c r="AZ59" i="19"/>
  <c r="BB59" i="19" s="1"/>
  <c r="AZ37" i="19"/>
  <c r="BB37" i="19" s="1"/>
  <c r="AT70" i="19"/>
  <c r="AT68" i="19" s="1"/>
  <c r="AV71" i="19" l="1"/>
  <c r="AC71" i="19"/>
  <c r="AP71" i="19"/>
  <c r="AZ47" i="19"/>
  <c r="BB47" i="19" s="1"/>
  <c r="AZ40" i="19"/>
  <c r="BB40" i="19" s="1"/>
  <c r="AM71" i="19"/>
  <c r="V71" i="19"/>
  <c r="AO71" i="19"/>
  <c r="AQ71" i="19"/>
  <c r="AE71" i="19"/>
  <c r="AT71" i="19"/>
  <c r="W71" i="19"/>
  <c r="AK71" i="19"/>
  <c r="AL71" i="19"/>
  <c r="AZ62" i="19"/>
  <c r="BB62" i="19" s="1"/>
  <c r="AZ70" i="19"/>
  <c r="U68" i="19"/>
  <c r="AZ68" i="19" s="1"/>
  <c r="AZ38" i="19"/>
  <c r="BB38" i="19" s="1"/>
  <c r="AJ71" i="19"/>
  <c r="AF71" i="19"/>
  <c r="AZ32" i="19"/>
  <c r="BB32" i="19" s="1"/>
  <c r="AZ56" i="19"/>
  <c r="BB56" i="19" s="1"/>
  <c r="AR71" i="19"/>
  <c r="AH71" i="19"/>
  <c r="X41" i="19"/>
  <c r="X71" i="19" s="1"/>
  <c r="AG41" i="19"/>
  <c r="AG71" i="19" s="1"/>
  <c r="Y71" i="19"/>
  <c r="AB71" i="19"/>
  <c r="AZ50" i="19"/>
  <c r="BB50" i="19" s="1"/>
  <c r="AZ26" i="19"/>
  <c r="BB26" i="19" s="1"/>
  <c r="AS71" i="19"/>
  <c r="AD71" i="19"/>
  <c r="AI71" i="19"/>
  <c r="AZ29" i="19"/>
  <c r="BB29" i="19" s="1"/>
  <c r="U71" i="19"/>
  <c r="AZ41" i="19" l="1"/>
  <c r="BB41" i="19" s="1"/>
  <c r="AZ71" i="19"/>
  <c r="U11" i="9" l="1"/>
  <c r="T26" i="2"/>
  <c r="AK29" i="2"/>
  <c r="AV13" i="2" l="1"/>
  <c r="AX26" i="2" l="1"/>
  <c r="AA26" i="2"/>
  <c r="AB26" i="2"/>
  <c r="AC26" i="2"/>
  <c r="AD26" i="2"/>
  <c r="AE26" i="2"/>
  <c r="AF26" i="2"/>
  <c r="AG26" i="2"/>
  <c r="AH26" i="2"/>
  <c r="AI26" i="2"/>
  <c r="AJ26" i="2"/>
  <c r="AK26" i="2"/>
  <c r="AL26" i="2"/>
  <c r="AM26" i="2"/>
  <c r="AN26" i="2"/>
  <c r="AO26" i="2"/>
  <c r="AP26" i="2"/>
  <c r="AQ26" i="2"/>
  <c r="AR26" i="2"/>
  <c r="AS26" i="2"/>
  <c r="AT26" i="2"/>
  <c r="AU26" i="2"/>
  <c r="AV26" i="2"/>
  <c r="AW26" i="2"/>
  <c r="T28" i="2" l="1"/>
  <c r="U28" i="2"/>
  <c r="AY19" i="2" l="1"/>
  <c r="AX71" i="2" l="1"/>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AX70" i="2"/>
  <c r="AW70" i="2"/>
  <c r="AV70" i="2"/>
  <c r="AU70" i="2"/>
  <c r="AT70" i="2"/>
  <c r="AS70" i="2"/>
  <c r="AR70" i="2"/>
  <c r="AQ70" i="2"/>
  <c r="AP70" i="2"/>
  <c r="AO70" i="2"/>
  <c r="AN70" i="2"/>
  <c r="AM70" i="2"/>
  <c r="AL70" i="2"/>
  <c r="AK70" i="2"/>
  <c r="AJ70" i="2"/>
  <c r="AI70" i="2"/>
  <c r="AH70" i="2"/>
  <c r="AG70" i="2"/>
  <c r="AF70" i="2"/>
  <c r="AE70" i="2"/>
  <c r="AD70" i="2"/>
  <c r="AC70" i="2"/>
  <c r="AB70" i="2"/>
  <c r="AA70" i="2"/>
  <c r="Z70" i="2"/>
  <c r="Y70" i="2"/>
  <c r="X70" i="2"/>
  <c r="W70" i="2"/>
  <c r="V70" i="2"/>
  <c r="U70" i="2"/>
  <c r="T70"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AX67" i="2"/>
  <c r="AW67" i="2"/>
  <c r="AV67" i="2"/>
  <c r="AU67" i="2"/>
  <c r="AT67" i="2"/>
  <c r="AS67" i="2"/>
  <c r="AR67" i="2"/>
  <c r="AQ67" i="2"/>
  <c r="AP67" i="2"/>
  <c r="AO67" i="2"/>
  <c r="AN67" i="2"/>
  <c r="AM67" i="2"/>
  <c r="AL67" i="2"/>
  <c r="AK67" i="2"/>
  <c r="AJ67" i="2"/>
  <c r="AI67" i="2"/>
  <c r="AH67" i="2"/>
  <c r="AG67" i="2"/>
  <c r="AF67" i="2"/>
  <c r="AE67" i="2"/>
  <c r="AD67" i="2"/>
  <c r="AC67" i="2"/>
  <c r="AB67" i="2"/>
  <c r="AA67" i="2"/>
  <c r="Z67" i="2"/>
  <c r="Y67" i="2"/>
  <c r="X67" i="2"/>
  <c r="W67" i="2"/>
  <c r="V67" i="2"/>
  <c r="U67" i="2"/>
  <c r="T67"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AX64" i="2"/>
  <c r="AW64" i="2"/>
  <c r="AV64" i="2"/>
  <c r="AU64" i="2"/>
  <c r="AT64" i="2"/>
  <c r="AS64" i="2"/>
  <c r="AR64" i="2"/>
  <c r="AQ64" i="2"/>
  <c r="AP64" i="2"/>
  <c r="AO64" i="2"/>
  <c r="AN64" i="2"/>
  <c r="AM64" i="2"/>
  <c r="AL64" i="2"/>
  <c r="AK64" i="2"/>
  <c r="AJ64" i="2"/>
  <c r="AI64" i="2"/>
  <c r="AH64" i="2"/>
  <c r="AG64" i="2"/>
  <c r="AF64" i="2"/>
  <c r="AE64" i="2"/>
  <c r="AD64" i="2"/>
  <c r="AC64" i="2"/>
  <c r="AB64" i="2"/>
  <c r="AA64" i="2"/>
  <c r="Z64" i="2"/>
  <c r="Y64" i="2"/>
  <c r="X64" i="2"/>
  <c r="W64" i="2"/>
  <c r="V64" i="2"/>
  <c r="U64" i="2"/>
  <c r="T64"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AX61" i="2"/>
  <c r="AW61" i="2"/>
  <c r="AV61" i="2"/>
  <c r="AU61" i="2"/>
  <c r="AT61" i="2"/>
  <c r="AS61" i="2"/>
  <c r="AR61" i="2"/>
  <c r="AQ61" i="2"/>
  <c r="AP61" i="2"/>
  <c r="AO61" i="2"/>
  <c r="AN61" i="2"/>
  <c r="AM61" i="2"/>
  <c r="AL61" i="2"/>
  <c r="AK61" i="2"/>
  <c r="AJ61" i="2"/>
  <c r="AI61" i="2"/>
  <c r="AH61" i="2"/>
  <c r="AG61" i="2"/>
  <c r="AF61" i="2"/>
  <c r="AE61" i="2"/>
  <c r="AD61" i="2"/>
  <c r="AC61" i="2"/>
  <c r="AB61" i="2"/>
  <c r="AA61" i="2"/>
  <c r="Z61" i="2"/>
  <c r="Y61" i="2"/>
  <c r="X61" i="2"/>
  <c r="W61" i="2"/>
  <c r="V61" i="2"/>
  <c r="U61" i="2"/>
  <c r="T61"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V58" i="2"/>
  <c r="U58" i="2"/>
  <c r="T58"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AX55" i="2"/>
  <c r="AW55" i="2"/>
  <c r="AV55" i="2"/>
  <c r="AU55" i="2"/>
  <c r="AT55" i="2"/>
  <c r="AS55" i="2"/>
  <c r="AR55" i="2"/>
  <c r="AQ55" i="2"/>
  <c r="AP55" i="2"/>
  <c r="AO55" i="2"/>
  <c r="AN55" i="2"/>
  <c r="AM55" i="2"/>
  <c r="AL55" i="2"/>
  <c r="AK55" i="2"/>
  <c r="AJ55" i="2"/>
  <c r="AI55" i="2"/>
  <c r="AH55" i="2"/>
  <c r="AG55" i="2"/>
  <c r="AF55" i="2"/>
  <c r="AE55" i="2"/>
  <c r="AD55" i="2"/>
  <c r="AC55" i="2"/>
  <c r="AB55" i="2"/>
  <c r="AA55" i="2"/>
  <c r="Z55" i="2"/>
  <c r="Y55" i="2"/>
  <c r="X55" i="2"/>
  <c r="W55" i="2"/>
  <c r="V55" i="2"/>
  <c r="U55" i="2"/>
  <c r="T55"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AX52" i="2"/>
  <c r="AW52" i="2"/>
  <c r="AV52" i="2"/>
  <c r="AU52" i="2"/>
  <c r="AT52" i="2"/>
  <c r="AS52" i="2"/>
  <c r="AR52" i="2"/>
  <c r="AQ52" i="2"/>
  <c r="AP52" i="2"/>
  <c r="AO52" i="2"/>
  <c r="AN52" i="2"/>
  <c r="AM52" i="2"/>
  <c r="AL52" i="2"/>
  <c r="AK52" i="2"/>
  <c r="AJ52" i="2"/>
  <c r="AI52" i="2"/>
  <c r="AH52" i="2"/>
  <c r="AG52" i="2"/>
  <c r="AF52" i="2"/>
  <c r="AE52" i="2"/>
  <c r="AD52" i="2"/>
  <c r="AC52" i="2"/>
  <c r="AB52" i="2"/>
  <c r="AA52" i="2"/>
  <c r="Z52" i="2"/>
  <c r="Y52" i="2"/>
  <c r="X52" i="2"/>
  <c r="W52" i="2"/>
  <c r="V52" i="2"/>
  <c r="U52" i="2"/>
  <c r="T52"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AX49" i="2"/>
  <c r="AW49" i="2"/>
  <c r="AV49" i="2"/>
  <c r="AU49" i="2"/>
  <c r="AT49" i="2"/>
  <c r="AS49" i="2"/>
  <c r="AR49" i="2"/>
  <c r="AQ49" i="2"/>
  <c r="AP49" i="2"/>
  <c r="AO49" i="2"/>
  <c r="AN49" i="2"/>
  <c r="AM49" i="2"/>
  <c r="AL49" i="2"/>
  <c r="AK49" i="2"/>
  <c r="AJ49" i="2"/>
  <c r="AI49" i="2"/>
  <c r="AH49" i="2"/>
  <c r="AG49" i="2"/>
  <c r="AF49" i="2"/>
  <c r="AE49" i="2"/>
  <c r="AD49" i="2"/>
  <c r="AC49" i="2"/>
  <c r="AB49" i="2"/>
  <c r="AA49" i="2"/>
  <c r="Z49" i="2"/>
  <c r="Y49" i="2"/>
  <c r="X49" i="2"/>
  <c r="W49" i="2"/>
  <c r="V49" i="2"/>
  <c r="U49" i="2"/>
  <c r="T49"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AX43" i="2"/>
  <c r="AW43" i="2"/>
  <c r="AV43" i="2"/>
  <c r="AU43" i="2"/>
  <c r="AT43" i="2"/>
  <c r="AS43" i="2"/>
  <c r="AR43" i="2"/>
  <c r="AQ43" i="2"/>
  <c r="AP43" i="2"/>
  <c r="AO43" i="2"/>
  <c r="AN43" i="2"/>
  <c r="AM43" i="2"/>
  <c r="AL43" i="2"/>
  <c r="AK43" i="2"/>
  <c r="AJ43" i="2"/>
  <c r="AI43" i="2"/>
  <c r="AH43" i="2"/>
  <c r="AG43" i="2"/>
  <c r="AF43" i="2"/>
  <c r="AE43" i="2"/>
  <c r="AD43" i="2"/>
  <c r="AC43" i="2"/>
  <c r="AB43" i="2"/>
  <c r="AA43" i="2"/>
  <c r="Z43" i="2"/>
  <c r="Y43" i="2"/>
  <c r="X43" i="2"/>
  <c r="W43" i="2"/>
  <c r="V43" i="2"/>
  <c r="U43" i="2"/>
  <c r="T43"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AX40" i="2"/>
  <c r="AW40" i="2"/>
  <c r="AV40" i="2"/>
  <c r="AU40" i="2"/>
  <c r="AT40" i="2"/>
  <c r="AS40" i="2"/>
  <c r="AR40" i="2"/>
  <c r="AQ40" i="2"/>
  <c r="AP40" i="2"/>
  <c r="AO40" i="2"/>
  <c r="AN40" i="2"/>
  <c r="AM40" i="2"/>
  <c r="AL40" i="2"/>
  <c r="AK40" i="2"/>
  <c r="AJ40" i="2"/>
  <c r="AI40" i="2"/>
  <c r="AH40" i="2"/>
  <c r="AG40" i="2"/>
  <c r="AF40" i="2"/>
  <c r="AE40" i="2"/>
  <c r="AD40" i="2"/>
  <c r="AC40" i="2"/>
  <c r="AB40" i="2"/>
  <c r="AA40" i="2"/>
  <c r="Z40" i="2"/>
  <c r="Y40" i="2"/>
  <c r="X40" i="2"/>
  <c r="W40" i="2"/>
  <c r="V40" i="2"/>
  <c r="U40" i="2"/>
  <c r="T40"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AX37" i="2"/>
  <c r="AW37" i="2"/>
  <c r="AV37" i="2"/>
  <c r="AU37" i="2"/>
  <c r="AT37" i="2"/>
  <c r="AS37" i="2"/>
  <c r="AR37" i="2"/>
  <c r="AQ37" i="2"/>
  <c r="AP37" i="2"/>
  <c r="AO37" i="2"/>
  <c r="AN37" i="2"/>
  <c r="AM37" i="2"/>
  <c r="AL37" i="2"/>
  <c r="AK37" i="2"/>
  <c r="AJ37" i="2"/>
  <c r="AI37" i="2"/>
  <c r="AH37" i="2"/>
  <c r="AG37" i="2"/>
  <c r="AF37" i="2"/>
  <c r="AE37" i="2"/>
  <c r="AD37" i="2"/>
  <c r="AC37" i="2"/>
  <c r="AB37" i="2"/>
  <c r="AA37" i="2"/>
  <c r="Z37" i="2"/>
  <c r="Y37" i="2"/>
  <c r="X37" i="2"/>
  <c r="W37" i="2"/>
  <c r="V37" i="2"/>
  <c r="U37" i="2"/>
  <c r="T37"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AX34" i="2"/>
  <c r="AX78" i="2" s="1"/>
  <c r="AW34" i="2"/>
  <c r="AW78" i="2" s="1"/>
  <c r="AV34" i="2"/>
  <c r="AV78" i="2" s="1"/>
  <c r="AU34" i="2"/>
  <c r="AU78" i="2" s="1"/>
  <c r="AT34" i="2"/>
  <c r="AT78" i="2" s="1"/>
  <c r="AS34" i="2"/>
  <c r="AS78" i="2" s="1"/>
  <c r="AR34" i="2"/>
  <c r="AR78" i="2" s="1"/>
  <c r="AQ34" i="2"/>
  <c r="AQ78" i="2" s="1"/>
  <c r="AP34" i="2"/>
  <c r="AP78" i="2" s="1"/>
  <c r="AO34" i="2"/>
  <c r="AO78" i="2" s="1"/>
  <c r="AN34" i="2"/>
  <c r="AN78" i="2" s="1"/>
  <c r="AM34" i="2"/>
  <c r="AM78" i="2" s="1"/>
  <c r="AL34" i="2"/>
  <c r="AL78" i="2" s="1"/>
  <c r="AK34" i="2"/>
  <c r="AK78" i="2" s="1"/>
  <c r="AJ34" i="2"/>
  <c r="AJ78" i="2" s="1"/>
  <c r="AI34" i="2"/>
  <c r="AI78" i="2" s="1"/>
  <c r="AH34" i="2"/>
  <c r="AH78" i="2" s="1"/>
  <c r="AG34" i="2"/>
  <c r="AG78" i="2" s="1"/>
  <c r="AF34" i="2"/>
  <c r="AF78" i="2" s="1"/>
  <c r="AE34" i="2"/>
  <c r="AE78" i="2" s="1"/>
  <c r="AD34" i="2"/>
  <c r="AD78" i="2" s="1"/>
  <c r="AC34" i="2"/>
  <c r="AC78" i="2" s="1"/>
  <c r="AB34" i="2"/>
  <c r="AB78" i="2" s="1"/>
  <c r="AA34" i="2"/>
  <c r="AA78" i="2" s="1"/>
  <c r="Z34" i="2"/>
  <c r="Z78" i="2" s="1"/>
  <c r="Y34" i="2"/>
  <c r="Y78" i="2" s="1"/>
  <c r="X34" i="2"/>
  <c r="X78" i="2" s="1"/>
  <c r="W34" i="2"/>
  <c r="W78" i="2" s="1"/>
  <c r="V34" i="2"/>
  <c r="V78" i="2" s="1"/>
  <c r="U34" i="2"/>
  <c r="T34"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W31" i="2"/>
  <c r="V31" i="2"/>
  <c r="W28" i="2"/>
  <c r="V29" i="2"/>
  <c r="AX29" i="2"/>
  <c r="AW29" i="2"/>
  <c r="AV29" i="2"/>
  <c r="AU29" i="2"/>
  <c r="AT29" i="2"/>
  <c r="AS29" i="2"/>
  <c r="AR29" i="2"/>
  <c r="AQ29" i="2"/>
  <c r="AP29" i="2"/>
  <c r="AO29" i="2"/>
  <c r="AN29" i="2"/>
  <c r="AM29" i="2"/>
  <c r="AL29" i="2"/>
  <c r="AJ29" i="2"/>
  <c r="AI29" i="2"/>
  <c r="AH29" i="2"/>
  <c r="AG29" i="2"/>
  <c r="AF29" i="2"/>
  <c r="AE29" i="2"/>
  <c r="AD29" i="2"/>
  <c r="AC29" i="2"/>
  <c r="AB29" i="2"/>
  <c r="AA29" i="2"/>
  <c r="Z29" i="2"/>
  <c r="Y29" i="2"/>
  <c r="X29" i="2"/>
  <c r="W29" i="2"/>
  <c r="AX28" i="2"/>
  <c r="AW28" i="2"/>
  <c r="AV28" i="2"/>
  <c r="AU28" i="2"/>
  <c r="AT28" i="2"/>
  <c r="AS28" i="2"/>
  <c r="AR28" i="2"/>
  <c r="AQ28" i="2"/>
  <c r="AP28" i="2"/>
  <c r="AO28" i="2"/>
  <c r="AN28" i="2"/>
  <c r="AM28" i="2"/>
  <c r="AL28" i="2"/>
  <c r="AK28" i="2"/>
  <c r="AJ28" i="2"/>
  <c r="AI28" i="2"/>
  <c r="AH28" i="2"/>
  <c r="AG28" i="2"/>
  <c r="AF28" i="2"/>
  <c r="AE28" i="2"/>
  <c r="AD28" i="2"/>
  <c r="AC28" i="2"/>
  <c r="AB28" i="2"/>
  <c r="AA28" i="2"/>
  <c r="Z28" i="2"/>
  <c r="Y28" i="2"/>
  <c r="X28" i="2"/>
  <c r="V28" i="2"/>
  <c r="V25" i="2"/>
  <c r="W25" i="2"/>
  <c r="X25" i="2"/>
  <c r="Y25" i="2"/>
  <c r="Z25" i="2"/>
  <c r="AA25" i="2"/>
  <c r="AB25" i="2"/>
  <c r="AC25" i="2"/>
  <c r="AD25" i="2"/>
  <c r="AE25" i="2"/>
  <c r="AF25" i="2"/>
  <c r="AG25" i="2"/>
  <c r="AH25" i="2"/>
  <c r="AI25" i="2"/>
  <c r="AJ25" i="2"/>
  <c r="AK25" i="2"/>
  <c r="AL25" i="2"/>
  <c r="AM25" i="2"/>
  <c r="AN25" i="2"/>
  <c r="AO25" i="2"/>
  <c r="AP25" i="2"/>
  <c r="AQ25" i="2"/>
  <c r="AR25" i="2"/>
  <c r="AS25" i="2"/>
  <c r="AT25" i="2"/>
  <c r="AU25" i="2"/>
  <c r="AV25" i="2"/>
  <c r="AW25" i="2"/>
  <c r="V26" i="2"/>
  <c r="W26" i="2"/>
  <c r="X26" i="2"/>
  <c r="Y26" i="2"/>
  <c r="Z26" i="2"/>
  <c r="U47" i="9"/>
  <c r="O47" i="9"/>
  <c r="S47" i="9" s="1"/>
  <c r="M47" i="9"/>
  <c r="K47" i="9"/>
  <c r="U46" i="9"/>
  <c r="O46" i="9"/>
  <c r="S46" i="9" s="1"/>
  <c r="M46" i="9"/>
  <c r="U45" i="9"/>
  <c r="O45" i="9"/>
  <c r="S45" i="9" s="1"/>
  <c r="M45" i="9"/>
  <c r="K45" i="9"/>
  <c r="U44" i="9"/>
  <c r="O44" i="9"/>
  <c r="S44" i="9" s="1"/>
  <c r="M44" i="9"/>
  <c r="K44" i="9"/>
  <c r="U43" i="9"/>
  <c r="S43" i="9"/>
  <c r="Q43" i="9"/>
  <c r="W43" i="9" s="1"/>
  <c r="O43" i="9"/>
  <c r="M43" i="9"/>
  <c r="K43" i="9"/>
  <c r="U42" i="9"/>
  <c r="S42" i="9"/>
  <c r="Q42" i="9"/>
  <c r="W42" i="9" s="1"/>
  <c r="O42" i="9"/>
  <c r="M42" i="9"/>
  <c r="K42" i="9"/>
  <c r="U41" i="9"/>
  <c r="S41" i="9"/>
  <c r="Q41" i="9"/>
  <c r="W41" i="9" s="1"/>
  <c r="O41" i="9"/>
  <c r="M41" i="9"/>
  <c r="K41" i="9"/>
  <c r="U40" i="9"/>
  <c r="S40" i="9"/>
  <c r="Q40" i="9"/>
  <c r="W40" i="9" s="1"/>
  <c r="O40" i="9"/>
  <c r="M40" i="9"/>
  <c r="K40" i="9"/>
  <c r="U39" i="9"/>
  <c r="S39" i="9"/>
  <c r="Q39" i="9"/>
  <c r="W39" i="9" s="1"/>
  <c r="O39" i="9"/>
  <c r="M39" i="9"/>
  <c r="K39" i="9"/>
  <c r="U38" i="9"/>
  <c r="S38" i="9"/>
  <c r="Q38" i="9"/>
  <c r="W38" i="9" s="1"/>
  <c r="O38" i="9"/>
  <c r="M38" i="9"/>
  <c r="K38" i="9"/>
  <c r="U21" i="9"/>
  <c r="S21" i="9"/>
  <c r="Q21" i="9"/>
  <c r="W21" i="9" s="1"/>
  <c r="Y21" i="9" s="1"/>
  <c r="O21" i="9"/>
  <c r="M21" i="9"/>
  <c r="K21" i="9"/>
  <c r="U20" i="9"/>
  <c r="S20" i="9"/>
  <c r="Q20" i="9"/>
  <c r="W20" i="9" s="1"/>
  <c r="O20" i="9"/>
  <c r="M20" i="9"/>
  <c r="K20" i="9"/>
  <c r="U19" i="9"/>
  <c r="S19" i="9"/>
  <c r="Q19" i="9"/>
  <c r="W19" i="9" s="1"/>
  <c r="O19" i="9"/>
  <c r="M19" i="9"/>
  <c r="K19" i="9"/>
  <c r="U18" i="9"/>
  <c r="S18" i="9"/>
  <c r="Q18" i="9"/>
  <c r="W18" i="9" s="1"/>
  <c r="O18" i="9"/>
  <c r="M18" i="9"/>
  <c r="K18" i="9"/>
  <c r="U17" i="9"/>
  <c r="O17" i="9"/>
  <c r="S17" i="9" s="1"/>
  <c r="M17" i="9"/>
  <c r="K17" i="9"/>
  <c r="U16" i="9"/>
  <c r="O16" i="9"/>
  <c r="S16" i="9" s="1"/>
  <c r="M16" i="9"/>
  <c r="K16" i="9"/>
  <c r="U15" i="9"/>
  <c r="O15" i="9"/>
  <c r="S15" i="9" s="1"/>
  <c r="M15" i="9"/>
  <c r="K15" i="9"/>
  <c r="U14" i="9"/>
  <c r="O14" i="9"/>
  <c r="S14" i="9" s="1"/>
  <c r="M14" i="9"/>
  <c r="K14" i="9"/>
  <c r="U13" i="9"/>
  <c r="O13" i="9"/>
  <c r="S13" i="9" s="1"/>
  <c r="M13" i="9"/>
  <c r="K13" i="9"/>
  <c r="U12" i="9"/>
  <c r="O12" i="9"/>
  <c r="S12" i="9" s="1"/>
  <c r="M12" i="9"/>
  <c r="K12" i="9"/>
  <c r="O11" i="9"/>
  <c r="S11" i="9" s="1"/>
  <c r="M11" i="9"/>
  <c r="K11" i="9"/>
  <c r="U10" i="9"/>
  <c r="O10" i="9"/>
  <c r="S10" i="9" s="1"/>
  <c r="M10" i="9"/>
  <c r="K10" i="9"/>
  <c r="U9" i="9"/>
  <c r="O9" i="9"/>
  <c r="S9" i="9" s="1"/>
  <c r="M9" i="9"/>
  <c r="K9" i="9"/>
  <c r="U8" i="9"/>
  <c r="O8" i="9"/>
  <c r="S8" i="9" s="1"/>
  <c r="M8" i="9"/>
  <c r="K8" i="9"/>
  <c r="Y19" i="9" l="1"/>
  <c r="Y42" i="9"/>
  <c r="Y20" i="9"/>
  <c r="Y43" i="9"/>
  <c r="Y40" i="9"/>
  <c r="Y18" i="9"/>
  <c r="Y38" i="9"/>
  <c r="Y39" i="9"/>
  <c r="Y41" i="9"/>
  <c r="AW77" i="2"/>
  <c r="AW80" i="2" s="1"/>
  <c r="AV77" i="2"/>
  <c r="AV80" i="2" s="1"/>
  <c r="AO77" i="2"/>
  <c r="AO80" i="2" s="1"/>
  <c r="AQ77" i="2"/>
  <c r="AQ80" i="2" s="1"/>
  <c r="AS77" i="2"/>
  <c r="AS80" i="2" s="1"/>
  <c r="AU77" i="2"/>
  <c r="AU80" i="2" s="1"/>
  <c r="AP77" i="2"/>
  <c r="AP80" i="2" s="1"/>
  <c r="AR77" i="2"/>
  <c r="AR80" i="2" s="1"/>
  <c r="AT77" i="2"/>
  <c r="AT80" i="2" s="1"/>
  <c r="AI77" i="2"/>
  <c r="AI80" i="2" s="1"/>
  <c r="AK77" i="2"/>
  <c r="AK80" i="2" s="1"/>
  <c r="AM77" i="2"/>
  <c r="AM80" i="2" s="1"/>
  <c r="AH77" i="2"/>
  <c r="AH80" i="2" s="1"/>
  <c r="AJ77" i="2"/>
  <c r="AJ80" i="2" s="1"/>
  <c r="AL77" i="2"/>
  <c r="AL80" i="2" s="1"/>
  <c r="AN77" i="2"/>
  <c r="AN80" i="2" s="1"/>
  <c r="AA77" i="2"/>
  <c r="AA80" i="2" s="1"/>
  <c r="AC77" i="2"/>
  <c r="AC80" i="2" s="1"/>
  <c r="AE77" i="2"/>
  <c r="AE80" i="2" s="1"/>
  <c r="AG77" i="2"/>
  <c r="AG80" i="2" s="1"/>
  <c r="AB77" i="2"/>
  <c r="AB80" i="2" s="1"/>
  <c r="AD77" i="2"/>
  <c r="AD80" i="2" s="1"/>
  <c r="AF77" i="2"/>
  <c r="AF80" i="2" s="1"/>
  <c r="V77" i="2"/>
  <c r="V80" i="2" s="1"/>
  <c r="Z77" i="2"/>
  <c r="Z80" i="2" s="1"/>
  <c r="Y77" i="2"/>
  <c r="Y80" i="2" s="1"/>
  <c r="X77" i="2"/>
  <c r="X80" i="2" s="1"/>
  <c r="W77" i="2"/>
  <c r="W80" i="2" s="1"/>
  <c r="AY34" i="2"/>
  <c r="AY37" i="2"/>
  <c r="AY40" i="2"/>
  <c r="AY43" i="2"/>
  <c r="AY49" i="2"/>
  <c r="AY52" i="2"/>
  <c r="AY55" i="2"/>
  <c r="AY58" i="2"/>
  <c r="AY61" i="2"/>
  <c r="AY64" i="2"/>
  <c r="AY67" i="2"/>
  <c r="AY70" i="2"/>
  <c r="AY46" i="2"/>
  <c r="Q47" i="9"/>
  <c r="W47" i="9" s="1"/>
  <c r="Y47" i="9" s="1"/>
  <c r="Q8" i="9"/>
  <c r="W8" i="9" s="1"/>
  <c r="Q9" i="9"/>
  <c r="W9" i="9" s="1"/>
  <c r="Y9" i="9" s="1"/>
  <c r="Q10" i="9"/>
  <c r="W10" i="9" s="1"/>
  <c r="Y10" i="9" s="1"/>
  <c r="Q14" i="9"/>
  <c r="W14" i="9" s="1"/>
  <c r="Y14" i="9" s="1"/>
  <c r="Q12" i="9"/>
  <c r="W12" i="9" s="1"/>
  <c r="Y12" i="9" s="1"/>
  <c r="Q16" i="9"/>
  <c r="W16" i="9" s="1"/>
  <c r="K46" i="9"/>
  <c r="AY26" i="2"/>
  <c r="BA26" i="2" s="1"/>
  <c r="AY35" i="2"/>
  <c r="BA35" i="2" s="1"/>
  <c r="AY41" i="2"/>
  <c r="BA41" i="2" s="1"/>
  <c r="AY53" i="2"/>
  <c r="BA53" i="2" s="1"/>
  <c r="AY59" i="2"/>
  <c r="BA59" i="2" s="1"/>
  <c r="AY65" i="2"/>
  <c r="BA65" i="2" s="1"/>
  <c r="AY71" i="2"/>
  <c r="BA71" i="2" s="1"/>
  <c r="AY47" i="2"/>
  <c r="BA47" i="2" s="1"/>
  <c r="AY32" i="2"/>
  <c r="BA32" i="2" s="1"/>
  <c r="AY38" i="2"/>
  <c r="BA38" i="2" s="1"/>
  <c r="AY44" i="2"/>
  <c r="BA44" i="2" s="1"/>
  <c r="AY50" i="2"/>
  <c r="BA50" i="2" s="1"/>
  <c r="AY56" i="2"/>
  <c r="BA56" i="2" s="1"/>
  <c r="AY62" i="2"/>
  <c r="BA62" i="2" s="1"/>
  <c r="AY68" i="2"/>
  <c r="BA68" i="2" s="1"/>
  <c r="Q13" i="9"/>
  <c r="W13" i="9" s="1"/>
  <c r="Y13" i="9" s="1"/>
  <c r="Q17" i="9"/>
  <c r="W17" i="9" s="1"/>
  <c r="Y17" i="9" s="1"/>
  <c r="Q44" i="9"/>
  <c r="W44" i="9" s="1"/>
  <c r="Y44" i="9" s="1"/>
  <c r="Q11" i="9"/>
  <c r="W11" i="9" s="1"/>
  <c r="Q15" i="9"/>
  <c r="W15" i="9" s="1"/>
  <c r="Y15" i="9" s="1"/>
  <c r="Q45" i="9"/>
  <c r="W45" i="9" s="1"/>
  <c r="Y45" i="9" s="1"/>
  <c r="Q46" i="9"/>
  <c r="Y11" i="9" l="1"/>
  <c r="T25" i="2"/>
  <c r="U31" i="2"/>
  <c r="U25" i="2"/>
  <c r="U78" i="2" s="1"/>
  <c r="T31" i="2"/>
  <c r="Y8" i="9"/>
  <c r="AX25" i="2"/>
  <c r="AX77" i="2" s="1"/>
  <c r="AX80" i="2" s="1"/>
  <c r="Y16" i="9"/>
  <c r="W46" i="9"/>
  <c r="Y46" i="9" s="1"/>
  <c r="F59" i="2"/>
  <c r="T77" i="2" l="1"/>
  <c r="T78" i="2"/>
  <c r="AY78" i="2" s="1"/>
  <c r="U77" i="2"/>
  <c r="U80" i="2" s="1"/>
  <c r="AY31" i="2"/>
  <c r="AY28" i="2"/>
  <c r="AY25" i="2"/>
  <c r="T32" i="2"/>
  <c r="U29" i="2"/>
  <c r="U32" i="2"/>
  <c r="T29" i="2"/>
  <c r="AY29" i="2" s="1"/>
  <c r="BA29" i="2" s="1"/>
  <c r="U26" i="2"/>
  <c r="F62" i="2"/>
  <c r="F65" i="2"/>
  <c r="T80" i="2" l="1"/>
  <c r="AY80" i="2" s="1"/>
  <c r="AY77" i="2"/>
  <c r="AN10" i="2" s="1"/>
  <c r="F56" i="2"/>
  <c r="F68" i="2" l="1"/>
  <c r="F71" i="2" l="1"/>
  <c r="F53" i="2"/>
  <c r="F50" i="2"/>
  <c r="F47" i="2"/>
  <c r="F44" i="2"/>
  <c r="F41" i="2"/>
  <c r="F38" i="2"/>
  <c r="F35" i="2"/>
  <c r="F32" i="2"/>
  <c r="F29" i="2"/>
  <c r="F26" i="2"/>
  <c r="AX79" i="2" l="1"/>
  <c r="AV79" i="2"/>
  <c r="AT79" i="2"/>
  <c r="AR79" i="2"/>
  <c r="AP79" i="2"/>
  <c r="AN79" i="2"/>
  <c r="AL79" i="2"/>
  <c r="AJ79" i="2"/>
  <c r="AH79" i="2"/>
  <c r="AF79" i="2"/>
  <c r="AD79" i="2"/>
  <c r="AB79" i="2"/>
  <c r="Z79" i="2"/>
  <c r="X79" i="2"/>
  <c r="V79" i="2"/>
  <c r="T79" i="2"/>
  <c r="AW79" i="2"/>
  <c r="AU79" i="2"/>
  <c r="AS79" i="2"/>
  <c r="AQ79" i="2"/>
  <c r="AO79" i="2"/>
  <c r="AM79" i="2"/>
  <c r="AK79" i="2"/>
  <c r="AI79" i="2"/>
  <c r="AG79" i="2"/>
  <c r="AE79" i="2"/>
  <c r="AC79" i="2"/>
  <c r="AA79" i="2"/>
  <c r="Y79" i="2"/>
  <c r="W79" i="2"/>
  <c r="U79" i="2"/>
  <c r="B28" i="2"/>
  <c r="B31" i="2" s="1"/>
  <c r="B34" i="2" s="1"/>
  <c r="B37" i="2" s="1"/>
  <c r="B40" i="2" s="1"/>
  <c r="B43" i="2" s="1"/>
  <c r="B46" i="2" s="1"/>
  <c r="B49" i="2" s="1"/>
  <c r="B52" i="2" s="1"/>
  <c r="B55" i="2" s="1"/>
  <c r="B58" i="2" s="1"/>
  <c r="B61" i="2" s="1"/>
  <c r="B64" i="2" s="1"/>
  <c r="B67" i="2" s="1"/>
  <c r="B70" i="2" s="1"/>
  <c r="AY79" i="2" l="1"/>
  <c r="AC2" i="2"/>
  <c r="BB8" i="2" s="1"/>
  <c r="BA70" i="2" l="1"/>
  <c r="BA58" i="2"/>
  <c r="BA43" i="2"/>
  <c r="BA46" i="2"/>
  <c r="BA61" i="2"/>
  <c r="BA49" i="2"/>
  <c r="BA34" i="2"/>
  <c r="BA64" i="2"/>
  <c r="BA52" i="2"/>
  <c r="BA37" i="2"/>
  <c r="BA67" i="2"/>
  <c r="BA55" i="2"/>
  <c r="BA40" i="2"/>
  <c r="BA31" i="2"/>
  <c r="BA25" i="2"/>
  <c r="BA28" i="2"/>
  <c r="AW21" i="2"/>
  <c r="AW22" i="2" s="1"/>
  <c r="AW23" i="2" s="1"/>
  <c r="AX21" i="2"/>
  <c r="AX22" i="2" s="1"/>
  <c r="AX23" i="2" s="1"/>
  <c r="AV21" i="2"/>
  <c r="AV22" i="2" s="1"/>
  <c r="AV23" i="2" s="1"/>
  <c r="V22" i="2"/>
  <c r="V23" i="2" s="1"/>
  <c r="Z22" i="2"/>
  <c r="Z23" i="2" s="1"/>
  <c r="AD22" i="2"/>
  <c r="AD23" i="2" s="1"/>
  <c r="AH22" i="2"/>
  <c r="AH23" i="2" s="1"/>
  <c r="AL22" i="2"/>
  <c r="AL23" i="2" s="1"/>
  <c r="AP22" i="2"/>
  <c r="AP23" i="2" s="1"/>
  <c r="AT22" i="2"/>
  <c r="AT23" i="2" s="1"/>
  <c r="U22" i="2"/>
  <c r="U23" i="2" s="1"/>
  <c r="W22" i="2"/>
  <c r="W23" i="2" s="1"/>
  <c r="AA22" i="2"/>
  <c r="AA23" i="2" s="1"/>
  <c r="AE22" i="2"/>
  <c r="AE23" i="2" s="1"/>
  <c r="AI22" i="2"/>
  <c r="AI23" i="2" s="1"/>
  <c r="AM22" i="2"/>
  <c r="AM23" i="2" s="1"/>
  <c r="AQ22" i="2"/>
  <c r="AQ23" i="2" s="1"/>
  <c r="AU22" i="2"/>
  <c r="AU23" i="2" s="1"/>
  <c r="X22" i="2"/>
  <c r="X23" i="2" s="1"/>
  <c r="AB22" i="2"/>
  <c r="AB23" i="2" s="1"/>
  <c r="AF22" i="2"/>
  <c r="AF23" i="2" s="1"/>
  <c r="AJ22" i="2"/>
  <c r="AJ23" i="2" s="1"/>
  <c r="AN22" i="2"/>
  <c r="AN23" i="2" s="1"/>
  <c r="AR22" i="2"/>
  <c r="AR23" i="2" s="1"/>
  <c r="Y22" i="2"/>
  <c r="Y23" i="2" s="1"/>
  <c r="AC22" i="2"/>
  <c r="AC23" i="2" s="1"/>
  <c r="AG22" i="2"/>
  <c r="AG23" i="2" s="1"/>
  <c r="AK22" i="2"/>
  <c r="AK23" i="2" s="1"/>
  <c r="AO22" i="2"/>
  <c r="AO23" i="2" s="1"/>
  <c r="AS22" i="2"/>
  <c r="AS23" i="2" s="1"/>
  <c r="T22" i="2"/>
  <c r="T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C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<sst xmlns="http://schemas.openxmlformats.org/spreadsheetml/2006/main" count="3143" uniqueCount="1224">
  <si>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</si>
  <si>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</si>
  <si>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</si>
  <si>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</si>
  <si>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</si>
  <si>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</si>
  <si>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</si>
  <si>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</si>
  <si>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</si>
  <si>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</si>
  <si>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</si>
  <si>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</si>
  <si>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</si>
  <si>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</si>
  <si>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</si>
  <si>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</si>
  <si>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</si>
  <si>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</si>
  <si>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</si>
  <si>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</si>
  <si>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（参考様式）</t>
    <rPh sb="1" eb="3">
      <t>サンコウ</t>
    </rPh>
    <rPh sb="3" eb="5">
      <t>ヨウシキ</t>
    </rPh>
    <phoneticPr fontId="3"/>
  </si>
  <si>
    <t>No</t>
    <phoneticPr fontId="2"/>
  </si>
  <si>
    <t>(1)</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</si>
  <si>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</si>
  <si>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</si>
  <si>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</si>
  <si>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</si>
  <si>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</si>
  <si>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</si>
  <si>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</si>
  <si>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</si>
  <si>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</si>
  <si>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</si>
  <si>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</si>
  <si>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</si>
  <si>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</si>
  <si>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</si>
  <si>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</si>
  <si>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</si>
  <si>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</si>
  <si>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</si>
  <si>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開始</t>
    <rPh sb="0" eb="2">
      <t>カイシ</t>
    </rPh>
    <phoneticPr fontId="2"/>
  </si>
  <si>
    <t>終了</t>
    <rPh sb="0" eb="2">
      <t>シュウリョウ</t>
    </rPh>
    <phoneticPr fontId="2"/>
  </si>
  <si>
    <t>休：休暇</t>
    <rPh sb="0" eb="1">
      <t>ヤス</t>
    </rPh>
    <rPh sb="2" eb="4">
      <t>キュウカ</t>
    </rPh>
    <phoneticPr fontId="2"/>
  </si>
  <si>
    <t>休</t>
    <rPh sb="0" eb="1">
      <t>ヤス</t>
    </rPh>
    <phoneticPr fontId="2"/>
  </si>
  <si>
    <t>-</t>
    <phoneticPr fontId="2"/>
  </si>
  <si>
    <t>（</t>
    <phoneticPr fontId="2"/>
  </si>
  <si>
    <t>出：出張</t>
    <rPh sb="0" eb="1">
      <t>シュツ</t>
    </rPh>
    <rPh sb="2" eb="4">
      <t>シュッチョウ</t>
    </rPh>
    <phoneticPr fontId="2"/>
  </si>
  <si>
    <t>出</t>
    <rPh sb="0" eb="1">
      <t>シュツ</t>
    </rPh>
    <phoneticPr fontId="2"/>
  </si>
  <si>
    <t>研：研修</t>
    <rPh sb="0" eb="1">
      <t>ケン</t>
    </rPh>
    <rPh sb="2" eb="4">
      <t>ケンシュウ</t>
    </rPh>
    <phoneticPr fontId="2"/>
  </si>
  <si>
    <t>研</t>
    <rPh sb="0" eb="1">
      <t>ケン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</si>
  <si>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</si>
  <si>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</si>
  <si>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</si>
  <si>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</si>
  <si>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</si>
  <si>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</si>
  <si>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</si>
  <si>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</si>
  <si>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</si>
  <si>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</si>
  <si>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</si>
  <si>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</si>
  <si>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</si>
  <si>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</si>
  <si>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</si>
  <si>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</si>
  <si>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</si>
  <si>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</si>
  <si>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</si>
  <si>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</si>
  <si>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</si>
  <si>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</si>
  <si>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</si>
  <si>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</si>
  <si>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</si>
  <si>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</si>
  <si>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</si>
  <si>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</si>
  <si>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</si>
  <si>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</si>
  <si>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</si>
  <si>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</si>
  <si>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</si>
  <si>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</si>
  <si>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</si>
  <si>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</si>
  <si>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</si>
  <si>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ba</t>
    <phoneticPr fontId="2"/>
  </si>
  <si>
    <t>夜間及び深夜</t>
    <rPh sb="0" eb="2">
      <t>ヤカン</t>
    </rPh>
    <rPh sb="2" eb="3">
      <t>オヨ</t>
    </rPh>
    <rPh sb="4" eb="6">
      <t>シンヤ</t>
    </rPh>
    <phoneticPr fontId="2"/>
  </si>
  <si>
    <t>の勤務時間</t>
    <rPh sb="1" eb="3">
      <t>キンム</t>
    </rPh>
    <rPh sb="3" eb="5">
      <t>ジカン</t>
    </rPh>
    <phoneticPr fontId="2"/>
  </si>
  <si>
    <t>朝・夜の2回</t>
    <rPh sb="0" eb="1">
      <t>アサ</t>
    </rPh>
    <rPh sb="2" eb="3">
      <t>ヨル</t>
    </rPh>
    <rPh sb="5" eb="6">
      <t>カイ</t>
    </rPh>
    <phoneticPr fontId="2"/>
  </si>
  <si>
    <t>勤務の場合</t>
    <rPh sb="0" eb="2">
      <t>キンム</t>
    </rPh>
    <rPh sb="3" eb="5">
      <t>バアイ</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</si>
  <si>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</si>
  <si>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</si>
  <si>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</si>
  <si>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</si>
  <si>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</si>
  <si>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</si>
  <si>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</si>
  <si>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</si>
  <si>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</si>
  <si>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</si>
  <si>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</si>
  <si>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</si>
  <si>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</si>
  <si>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</si>
  <si>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</si>
  <si>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</si>
  <si>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</si>
  <si>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</si>
  <si>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</si>
  <si>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</si>
  <si>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</si>
  <si>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</si>
  <si>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登録定員</t>
    <rPh sb="0" eb="2">
      <t>トウロク</t>
    </rPh>
    <rPh sb="2" eb="4">
      <t>テイイン</t>
    </rPh>
    <phoneticPr fontId="2"/>
  </si>
  <si>
    <t>通いサービスの定員</t>
    <rPh sb="0" eb="1">
      <t>カヨ</t>
    </rPh>
    <rPh sb="7" eb="9">
      <t>テイイン</t>
    </rPh>
    <phoneticPr fontId="2"/>
  </si>
  <si>
    <t>宿泊サービスの定員</t>
    <rPh sb="0" eb="2">
      <t>シュクハク</t>
    </rPh>
    <rPh sb="7" eb="9">
      <t>テイイン</t>
    </rPh>
    <phoneticPr fontId="2"/>
  </si>
  <si>
    <t>人</t>
    <rPh sb="0" eb="1">
      <t>ニン</t>
    </rPh>
    <phoneticPr fontId="2"/>
  </si>
  <si>
    <t>前年度の平均値</t>
    <rPh sb="0" eb="3">
      <t>ゼンネンド</t>
    </rPh>
    <rPh sb="4" eb="6">
      <t>ヘイキン</t>
    </rPh>
    <rPh sb="6" eb="7">
      <t>アタイ</t>
    </rPh>
    <phoneticPr fontId="2"/>
  </si>
  <si>
    <t>（新規に指定を受ける場合）</t>
    <rPh sb="1" eb="3">
      <t>シンキ</t>
    </rPh>
    <rPh sb="4" eb="6">
      <t>シテイ</t>
    </rPh>
    <rPh sb="7" eb="8">
      <t>ウ</t>
    </rPh>
    <rPh sb="10" eb="12">
      <t>バアイ</t>
    </rPh>
    <phoneticPr fontId="2"/>
  </si>
  <si>
    <t>推定数</t>
    <rPh sb="0" eb="2">
      <t>スイテイ</t>
    </rPh>
    <rPh sb="2" eb="3">
      <t>スウ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</si>
  <si>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</si>
  <si>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</si>
  <si>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</si>
  <si>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</si>
  <si>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</si>
  <si>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</si>
  <si>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</si>
  <si>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</si>
  <si>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</si>
  <si>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</si>
  <si>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</si>
  <si>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</si>
  <si>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</si>
  <si>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宿直</t>
    <rPh sb="0" eb="2">
      <t>シュクチョク</t>
    </rPh>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</si>
  <si>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</si>
  <si>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</si>
  <si>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</si>
  <si>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</si>
  <si>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</si>
  <si>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</si>
  <si>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</si>
  <si>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</si>
  <si>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</si>
  <si>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</si>
  <si>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</si>
  <si>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</si>
  <si>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</si>
  <si>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</si>
  <si>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</si>
  <si>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</si>
  <si>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</si>
  <si>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</si>
  <si>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</si>
  <si>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</si>
  <si>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</si>
  <si>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t>
    <phoneticPr fontId="2"/>
  </si>
  <si>
    <t>（宿直  ･･･</t>
    <rPh sb="1" eb="3">
      <t>シュクチョク</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</si>
  <si>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</si>
  <si>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</si>
  <si>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</si>
  <si>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</si>
  <si>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</si>
  <si>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</si>
  <si>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</si>
  <si>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1日のうち</t>
    <rPh sb="1" eb="2">
      <t>ニチ</t>
    </rPh>
    <phoneticPr fontId="2"/>
  </si>
  <si>
    <t>（プルダウン対象外）→</t>
    <rPh sb="6" eb="9">
      <t>タイショウガイ</t>
    </rPh>
    <phoneticPr fontId="2"/>
  </si>
  <si>
    <t>実績で早退者がいた場合に使用</t>
    <rPh sb="0" eb="2">
      <t>ジッセキ</t>
    </rPh>
    <rPh sb="3" eb="6">
      <t>ソウタイシャ</t>
    </rPh>
    <rPh sb="9" eb="11">
      <t>バアイ</t>
    </rPh>
    <rPh sb="12" eb="14">
      <t>シヨウ</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</si>
  <si>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</si>
  <si>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</si>
  <si>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</si>
  <si>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</si>
  <si>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</si>
  <si>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　　  新規又は再開の場合は、推定数を入力してください。</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</si>
  <si>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</si>
  <si>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</si>
  <si>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</si>
  <si>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(2)</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</si>
  <si>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</si>
  <si>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</si>
  <si>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</si>
  <si>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</si>
  <si>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訪問介護員</t>
    <rPh sb="0" eb="2">
      <t>ホウモン</t>
    </rPh>
    <rPh sb="2" eb="4">
      <t>カイゴ</t>
    </rPh>
    <rPh sb="4" eb="5">
      <t>イン</t>
    </rPh>
    <phoneticPr fontId="2"/>
  </si>
  <si>
    <t>ヘルパー２級</t>
    <rPh sb="5" eb="6">
      <t>キュウ</t>
    </rPh>
    <phoneticPr fontId="2"/>
  </si>
  <si>
    <t>歴月</t>
  </si>
  <si>
    <t>４月</t>
    <rPh sb="1" eb="2">
      <t>ガツ</t>
    </rPh>
    <phoneticPr fontId="2"/>
  </si>
  <si>
    <t>５月</t>
  </si>
  <si>
    <t>６月</t>
  </si>
  <si>
    <t>７月</t>
  </si>
  <si>
    <t>８月</t>
  </si>
  <si>
    <t>９月</t>
  </si>
  <si>
    <t>１０月</t>
  </si>
  <si>
    <t>１１月</t>
  </si>
  <si>
    <t>１２月</t>
  </si>
  <si>
    <t>１月</t>
  </si>
  <si>
    <t>２月</t>
  </si>
  <si>
    <t>３月</t>
  </si>
  <si>
    <t>実績</t>
  </si>
  <si>
    <t>(4) 常勤換算後の人数</t>
    <rPh sb="4" eb="6">
      <t>ジョウキン</t>
    </rPh>
    <rPh sb="6" eb="8">
      <t>カンサン</t>
    </rPh>
    <rPh sb="8" eb="9">
      <t>ゴ</t>
    </rPh>
    <rPh sb="10" eb="12">
      <t>ニンズウ</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</si>
  <si>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</si>
  <si>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</si>
  <si>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定員</t>
    <rPh sb="4" eb="6">
      <t>テイイン</t>
    </rPh>
    <phoneticPr fontId="2"/>
  </si>
  <si>
    <t>(7) 利用者数（通いサービス）</t>
    <rPh sb="4" eb="7">
      <t>リヨウシャ</t>
    </rPh>
    <rPh sb="7" eb="8">
      <t>スウ</t>
    </rPh>
    <rPh sb="9" eb="10">
      <t>カヨ</t>
    </rPh>
    <phoneticPr fontId="2"/>
  </si>
  <si>
    <t>(8) 
職種</t>
    <phoneticPr fontId="3"/>
  </si>
  <si>
    <t>(9)
勤務
形態</t>
    <phoneticPr fontId="3"/>
  </si>
  <si>
    <t>(10) 資格</t>
    <rPh sb="5" eb="7">
      <t>シカク</t>
    </rPh>
    <phoneticPr fontId="2"/>
  </si>
  <si>
    <t>(11) 氏　名</t>
    <phoneticPr fontId="3"/>
  </si>
  <si>
    <t>(12) 勤 務 時 間 数</t>
    <rPh sb="5" eb="6">
      <t>ツトム</t>
    </rPh>
    <rPh sb="7" eb="8">
      <t>ツトム</t>
    </rPh>
    <rPh sb="9" eb="10">
      <t>トキ</t>
    </rPh>
    <rPh sb="11" eb="12">
      <t>アイダ</t>
    </rPh>
    <rPh sb="13" eb="14">
      <t>スウ</t>
    </rPh>
    <phoneticPr fontId="2"/>
  </si>
  <si>
    <r>
      <t xml:space="preserve">(14)
</t>
    </r>
    <r>
      <rPr>
        <sz val="11"/>
        <rFont val="HGSｺﾞｼｯｸM"/>
        <family val="3"/>
        <charset val="128"/>
      </rPr>
      <t>週平均
勤務時間数</t>
    </r>
    <rPh sb="6" eb="8">
      <t>ヘイキン</t>
    </rPh>
    <rPh sb="9" eb="11">
      <t>キンム</t>
    </rPh>
    <rPh sb="11" eb="13">
      <t>ジカン</t>
    </rPh>
    <rPh sb="13" eb="14">
      <t>スウ</t>
    </rPh>
    <phoneticPr fontId="3"/>
  </si>
  <si>
    <r>
      <t>(15)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3"/>
  </si>
  <si>
    <t>介護従業者_通いサービス</t>
    <rPh sb="0" eb="2">
      <t>カイゴ</t>
    </rPh>
    <rPh sb="2" eb="5">
      <t>ジュウギョウシャ</t>
    </rPh>
    <rPh sb="6" eb="7">
      <t>カヨ</t>
    </rPh>
    <phoneticPr fontId="2"/>
  </si>
  <si>
    <t>介護従業者_訪問サービス</t>
    <rPh sb="0" eb="2">
      <t>カイゴ</t>
    </rPh>
    <rPh sb="2" eb="5">
      <t>ジュウギョウシャ</t>
    </rPh>
    <rPh sb="6" eb="8">
      <t>ホウモン</t>
    </rPh>
    <phoneticPr fontId="2"/>
  </si>
  <si>
    <t>※前年度の通いサービス利用者実績を月ごとに入力</t>
    <rPh sb="1" eb="4">
      <t>ゼンネンド</t>
    </rPh>
    <rPh sb="5" eb="6">
      <t>カヨ</t>
    </rPh>
    <rPh sb="11" eb="14">
      <t>リヨウシャ</t>
    </rPh>
    <rPh sb="14" eb="16">
      <t>ジッセキ</t>
    </rPh>
    <rPh sb="17" eb="18">
      <t>ツキ</t>
    </rPh>
    <rPh sb="21" eb="23">
      <t>ニュウリョク</t>
    </rPh>
    <phoneticPr fontId="2"/>
  </si>
  <si>
    <t>(16) 日ごとの通いサービスの実利用者数</t>
    <phoneticPr fontId="2"/>
  </si>
  <si>
    <t>(17) 日ごとの宿泊サービスの実利用者数</t>
    <phoneticPr fontId="2"/>
  </si>
  <si>
    <t>(23) 介護従業者の夜間・深夜の勤務時間の合計</t>
    <phoneticPr fontId="2"/>
  </si>
  <si>
    <t>(24) 介護従業者の日中の勤務時間の合計（実績）</t>
    <phoneticPr fontId="2"/>
  </si>
  <si>
    <r>
      <t>(19) 宿直①　（上記における該当者の</t>
    </r>
    <r>
      <rPr>
        <b/>
        <sz val="12"/>
        <color rgb="FFFF0000"/>
        <rFont val="HGSｺﾞｼｯｸM"/>
        <family val="3"/>
        <charset val="128"/>
      </rPr>
      <t>No</t>
    </r>
    <r>
      <rPr>
        <sz val="12"/>
        <rFont val="HGSｺﾞｼｯｸM"/>
        <family val="3"/>
        <charset val="128"/>
      </rPr>
      <t>を記載）</t>
    </r>
    <phoneticPr fontId="2"/>
  </si>
  <si>
    <r>
      <t>(20) 宿直②　（上記における該当者の</t>
    </r>
    <r>
      <rPr>
        <b/>
        <sz val="12"/>
        <color rgb="FFFF0000"/>
        <rFont val="HGSｺﾞｼｯｸM"/>
        <family val="3"/>
        <charset val="128"/>
      </rPr>
      <t>No</t>
    </r>
    <r>
      <rPr>
        <sz val="12"/>
        <rFont val="HGSｺﾞｼｯｸM"/>
        <family val="3"/>
        <charset val="128"/>
      </rPr>
      <t>を記載）</t>
    </r>
    <phoneticPr fontId="2"/>
  </si>
  <si>
    <t>　(4) 常勤換算後の人数が自動計算されます。（(3)と(12)を入力しないと計算されません。）</t>
    <rPh sb="5" eb="7">
      <t>ジョウキン</t>
    </rPh>
    <rPh sb="7" eb="9">
      <t>カンサン</t>
    </rPh>
    <rPh sb="9" eb="10">
      <t>ゴ</t>
    </rPh>
    <rPh sb="11" eb="13">
      <t>ニンズウ</t>
    </rPh>
    <rPh sb="14" eb="16">
      <t>ジドウ</t>
    </rPh>
    <rPh sb="16" eb="18">
      <t>ケイサン</t>
    </rPh>
    <rPh sb="33" eb="35">
      <t>ニュウリョク</t>
    </rPh>
    <rPh sb="39" eb="41">
      <t>ケイサン</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</si>
  <si>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</si>
  <si>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事業所の定員数を入力してください。</t>
    <rPh sb="5" eb="8">
      <t>ジギョウショ</t>
    </rPh>
    <rPh sb="9" eb="11">
      <t>テイイン</t>
    </rPh>
    <rPh sb="11" eb="12">
      <t>スウ</t>
    </rPh>
    <rPh sb="13" eb="15">
      <t>ニュウリョク</t>
    </rPh>
    <phoneticPr fontId="2"/>
  </si>
  <si>
    <t>　(8)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</si>
  <si>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(9)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</si>
  <si>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(10)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2"/>
  </si>
  <si>
    <t>　(11) 従業者の氏名を記入してください。</t>
    <rPh sb="6" eb="9">
      <t>ジュウギョウシャ</t>
    </rPh>
    <rPh sb="10" eb="12">
      <t>シメイ</t>
    </rPh>
    <rPh sb="13" eb="15">
      <t>キニュウ</t>
    </rPh>
    <phoneticPr fontId="2"/>
  </si>
  <si>
    <t>　(12)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2"/>
  </si>
  <si>
    <t>　(13)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</si>
  <si>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(14)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</si>
  <si>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(15)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2"/>
  </si>
  <si>
    <t>　(7) 前年度の通いサービス利用者実績を月ごとに入力してください。利用者数の前年度の平均値が自動計算されます。</t>
    <rPh sb="5" eb="8">
      <t>ゼンネンド</t>
    </rPh>
    <rPh sb="9" eb="10">
      <t>カヨ</t>
    </rPh>
    <rPh sb="15" eb="18">
      <t>リヨウシャ</t>
    </rPh>
    <rPh sb="18" eb="20">
      <t>ジッセキ</t>
    </rPh>
    <rPh sb="21" eb="22">
      <t>ツキ</t>
    </rPh>
    <rPh sb="25" eb="27">
      <t>ニュウリョク</t>
    </rPh>
    <rPh sb="34" eb="37">
      <t>リヨウシャ</t>
    </rPh>
    <rPh sb="37" eb="38">
      <t>スウ</t>
    </rPh>
    <rPh sb="39" eb="42">
      <t>ゼンネンド</t>
    </rPh>
    <rPh sb="43" eb="46">
      <t>ヘイキンチ</t>
    </rPh>
    <rPh sb="47" eb="49">
      <t>ジドウ</t>
    </rPh>
    <rPh sb="49" eb="51">
      <t>ケイサン</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</si>
  <si>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</si>
  <si>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</si>
  <si>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訪問した実時間を入力してください。</t>
    <rPh sb="6" eb="8">
      <t>ホウモン</t>
    </rPh>
    <rPh sb="10" eb="13">
      <t>ジツジカン</t>
    </rPh>
    <rPh sb="14" eb="16">
      <t>ニュウリョク</t>
    </rPh>
    <phoneticPr fontId="2"/>
  </si>
  <si>
    <t>　(19)(20) 宿直の従業者の「No（ナンバー）」（本一覧表におけるNo）を記載してください。入力すると従業者の該当の日付のセルが</t>
    <rPh sb="10" eb="12">
      <t>シュクチョク</t>
    </rPh>
    <rPh sb="13" eb="16">
      <t>ジュウギョウシャ</t>
    </rPh>
    <rPh sb="28" eb="29">
      <t>ホン</t>
    </rPh>
    <rPh sb="29" eb="32">
      <t>イチランヒョウ</t>
    </rPh>
    <rPh sb="40" eb="42">
      <t>キサイ</t>
    </rPh>
    <rPh sb="49" eb="51">
      <t>ニュウリョク</t>
    </rPh>
    <rPh sb="54" eb="57">
      <t>ジュウギョウシャ</t>
    </rPh>
    <rPh sb="58" eb="60">
      <t>ガイトウ</t>
    </rPh>
    <rPh sb="61" eb="63">
      <t>ヒヅケ</t>
    </rPh>
    <phoneticPr fontId="2"/>
  </si>
  <si>
    <t>　(23)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</si>
  <si>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　(24) 介護従業者の日中の勤務時間の合計が計算されますので、誤りがないか確認してください。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ケイサン</t>
    </rPh>
    <rPh sb="32" eb="33">
      <t>アヤマ</t>
    </rPh>
    <rPh sb="38" eb="40">
      <t>カクニン</t>
    </rPh>
    <phoneticPr fontId="2"/>
  </si>
  <si>
    <t>　(21) 介護従業者の通いサービスに当たる日中の勤務時間の合計が自動計算されますので、誤りがないか確認してください。</t>
    <rPh sb="6" eb="8">
      <t>カイゴ</t>
    </rPh>
    <rPh sb="8" eb="11">
      <t>ジュウギョウシャ</t>
    </rPh>
    <rPh sb="12" eb="13">
      <t>カヨ</t>
    </rPh>
    <rPh sb="19" eb="20">
      <t>ア</t>
    </rPh>
    <rPh sb="22" eb="24">
      <t>ニッチュウ</t>
    </rPh>
    <rPh sb="25" eb="27">
      <t>キンム</t>
    </rPh>
    <rPh sb="27" eb="29">
      <t>ジカン</t>
    </rPh>
    <rPh sb="30" eb="32">
      <t>ゴウケイ</t>
    </rPh>
    <rPh sb="33" eb="35">
      <t>ジドウ</t>
    </rPh>
    <rPh sb="35" eb="37">
      <t>ケイサン</t>
    </rPh>
    <rPh sb="44" eb="45">
      <t>アヤマ</t>
    </rPh>
    <rPh sb="50" eb="52">
      <t>カクニン</t>
    </rPh>
    <phoneticPr fontId="2"/>
  </si>
  <si>
    <t>　(22) 介護従業者の訪問サービスに当たる日中の勤務時間の合計が自動計算されますので、誤りがないか確認してください。</t>
    <rPh sb="6" eb="8">
      <t>カイゴ</t>
    </rPh>
    <rPh sb="8" eb="11">
      <t>ジュウギョウシャ</t>
    </rPh>
    <rPh sb="12" eb="14">
      <t>ホウモン</t>
    </rPh>
    <rPh sb="19" eb="20">
      <t>ア</t>
    </rPh>
    <rPh sb="22" eb="24">
      <t>ニッチュウ</t>
    </rPh>
    <rPh sb="25" eb="27">
      <t>キンム</t>
    </rPh>
    <rPh sb="27" eb="29">
      <t>ジカン</t>
    </rPh>
    <rPh sb="30" eb="32">
      <t>ゴウケイ</t>
    </rPh>
    <rPh sb="33" eb="35">
      <t>ジドウ</t>
    </rPh>
    <rPh sb="35" eb="37">
      <t>ケイサン</t>
    </rPh>
    <rPh sb="44" eb="45">
      <t>アヤマ</t>
    </rPh>
    <rPh sb="50" eb="52">
      <t>カクニン</t>
    </rPh>
    <phoneticPr fontId="2"/>
  </si>
  <si>
    <t>(21) 介護従業者の通いサービスに当たる日中の勤務時間の計</t>
    <rPh sb="7" eb="10">
      <t>ジュウギョウシャ</t>
    </rPh>
    <rPh sb="21" eb="23">
      <t>ニッチュウ</t>
    </rPh>
    <phoneticPr fontId="2"/>
  </si>
  <si>
    <t>(22) 介護従業者の訪問サービスに当たる日中の勤務時間の計</t>
    <rPh sb="21" eb="23">
      <t>ニッチュウ</t>
    </rPh>
    <phoneticPr fontId="2"/>
  </si>
  <si>
    <t>(18) 訪問回数（実績）</t>
    <rPh sb="7" eb="9">
      <t>カイスウ</t>
    </rPh>
    <rPh sb="10" eb="12">
      <t>ジッセキ</t>
    </rPh>
    <phoneticPr fontId="2"/>
  </si>
  <si>
    <t>【小規模多機能型居宅介護・介護予防小規模多機能型居宅介護】</t>
    <rPh sb="1" eb="4">
      <t>ショウキボ</t>
    </rPh>
    <rPh sb="4" eb="8">
      <t>タキノウガタ</t>
    </rPh>
    <rPh sb="8" eb="10">
      <t>キョタク</t>
    </rPh>
    <rPh sb="10" eb="12">
      <t>カイゴ</t>
    </rPh>
    <rPh sb="13" eb="15">
      <t>カイゴ</t>
    </rPh>
    <rPh sb="15" eb="17">
      <t>ヨボウ</t>
    </rPh>
    <rPh sb="17" eb="20">
      <t>ショウキボ</t>
    </rPh>
    <rPh sb="20" eb="24">
      <t>タキノウガタ</t>
    </rPh>
    <rPh sb="24" eb="26">
      <t>キョタク</t>
    </rPh>
    <rPh sb="26" eb="28">
      <t>カイゴ</t>
    </rPh>
    <phoneticPr fontId="23"/>
  </si>
  <si>
    <t xml:space="preserve"> 点検日</t>
  </si>
  <si>
    <t>点検者（職・氏名）※原則として管理者が行ってください。　</t>
    <phoneticPr fontId="23"/>
  </si>
  <si>
    <t xml:space="preserve"> 　年　　　 　月　　　  日</t>
    <phoneticPr fontId="23"/>
  </si>
  <si>
    <r>
      <rPr>
        <sz val="10"/>
        <rFont val="ＭＳ Ｐゴシック"/>
        <family val="3"/>
        <charset val="128"/>
      </rPr>
      <t>職名</t>
    </r>
    <r>
      <rPr>
        <sz val="16"/>
        <rFont val="ＭＳ Ｐゴシック"/>
        <family val="3"/>
        <charset val="128"/>
      </rPr>
      <t>　　　　　　　　　　　　</t>
    </r>
    <r>
      <rPr>
        <sz val="10"/>
        <rFont val="ＭＳ Ｐゴシック"/>
        <family val="3"/>
        <charset val="128"/>
      </rPr>
      <t>氏名</t>
    </r>
  </si>
  <si>
    <t>　</t>
  </si>
  <si>
    <t>法人</t>
    <rPh sb="0" eb="2">
      <t>ホウジン</t>
    </rPh>
    <phoneticPr fontId="23"/>
  </si>
  <si>
    <t>名　　称</t>
    <phoneticPr fontId="23"/>
  </si>
  <si>
    <t>代表者職・氏名</t>
    <rPh sb="0" eb="3">
      <t>ダイヒョウシャ</t>
    </rPh>
    <rPh sb="3" eb="4">
      <t>ショク</t>
    </rPh>
    <rPh sb="5" eb="7">
      <t>シメイ</t>
    </rPh>
    <phoneticPr fontId="23"/>
  </si>
  <si>
    <t xml:space="preserve"> 事業所</t>
    <rPh sb="1" eb="4">
      <t>ジギョウショ</t>
    </rPh>
    <phoneticPr fontId="23"/>
  </si>
  <si>
    <t>介護保険</t>
    <phoneticPr fontId="23"/>
  </si>
  <si>
    <t>事業所番号</t>
  </si>
  <si>
    <t xml:space="preserve"> フリガナ</t>
  </si>
  <si>
    <t>名　　　 称</t>
    <phoneticPr fontId="23"/>
  </si>
  <si>
    <t>所　在　地</t>
    <rPh sb="0" eb="1">
      <t>トコロ</t>
    </rPh>
    <rPh sb="2" eb="3">
      <t>ザイ</t>
    </rPh>
    <rPh sb="4" eb="5">
      <t>チ</t>
    </rPh>
    <phoneticPr fontId="23"/>
  </si>
  <si>
    <t>〒</t>
    <phoneticPr fontId="23"/>
  </si>
  <si>
    <t>　</t>
    <phoneticPr fontId="23"/>
  </si>
  <si>
    <t>連　絡　先</t>
    <rPh sb="0" eb="1">
      <t>レン</t>
    </rPh>
    <rPh sb="2" eb="3">
      <t>ラク</t>
    </rPh>
    <rPh sb="4" eb="5">
      <t>サキ</t>
    </rPh>
    <phoneticPr fontId="23"/>
  </si>
  <si>
    <t>電話番号</t>
    <rPh sb="0" eb="2">
      <t>デンワ</t>
    </rPh>
    <rPh sb="2" eb="4">
      <t>バンゴウ</t>
    </rPh>
    <phoneticPr fontId="23"/>
  </si>
  <si>
    <t>ＦＡＸ番号</t>
    <rPh sb="3" eb="5">
      <t>バンゴウ</t>
    </rPh>
    <phoneticPr fontId="23"/>
  </si>
  <si>
    <t>開設年月日</t>
    <rPh sb="0" eb="2">
      <t>カイセツ</t>
    </rPh>
    <rPh sb="2" eb="5">
      <t>ネンガッピ</t>
    </rPh>
    <phoneticPr fontId="23"/>
  </si>
  <si>
    <t>年</t>
    <rPh sb="0" eb="1">
      <t>ネン</t>
    </rPh>
    <phoneticPr fontId="23"/>
  </si>
  <si>
    <t>月</t>
    <rPh sb="0" eb="1">
      <t>ガツ</t>
    </rPh>
    <phoneticPr fontId="23"/>
  </si>
  <si>
    <t>日</t>
    <rPh sb="0" eb="1">
      <t>ニチ</t>
    </rPh>
    <phoneticPr fontId="23"/>
  </si>
  <si>
    <t>定　　　　員</t>
    <rPh sb="0" eb="1">
      <t>サダム</t>
    </rPh>
    <rPh sb="5" eb="6">
      <t>イン</t>
    </rPh>
    <phoneticPr fontId="23"/>
  </si>
  <si>
    <t>登録定員</t>
    <rPh sb="0" eb="2">
      <t>トウロク</t>
    </rPh>
    <rPh sb="2" eb="4">
      <t>テイイン</t>
    </rPh>
    <phoneticPr fontId="23"/>
  </si>
  <si>
    <t>人</t>
    <rPh sb="0" eb="1">
      <t>ニン</t>
    </rPh>
    <phoneticPr fontId="23"/>
  </si>
  <si>
    <t>通いの定員</t>
    <rPh sb="0" eb="1">
      <t>カヨ</t>
    </rPh>
    <rPh sb="3" eb="5">
      <t>テイイン</t>
    </rPh>
    <phoneticPr fontId="23"/>
  </si>
  <si>
    <t>宿泊の定員</t>
    <rPh sb="0" eb="2">
      <t>シュクハク</t>
    </rPh>
    <rPh sb="3" eb="5">
      <t>テイイン</t>
    </rPh>
    <phoneticPr fontId="23"/>
  </si>
  <si>
    <t>介護予防小規模多機能型居宅介護　実施の有無</t>
    <rPh sb="4" eb="7">
      <t>ショウキボ</t>
    </rPh>
    <rPh sb="7" eb="11">
      <t>タキノウガタ</t>
    </rPh>
    <rPh sb="11" eb="13">
      <t>キョタク</t>
    </rPh>
    <rPh sb="13" eb="15">
      <t>カイゴ</t>
    </rPh>
    <rPh sb="16" eb="18">
      <t>ジッシ</t>
    </rPh>
    <phoneticPr fontId="23"/>
  </si>
  <si>
    <t>有　・　無</t>
    <phoneticPr fontId="23"/>
  </si>
  <si>
    <t>短期利用居宅介護　実施の有無</t>
    <rPh sb="0" eb="2">
      <t>タンキ</t>
    </rPh>
    <rPh sb="2" eb="4">
      <t>リヨウ</t>
    </rPh>
    <rPh sb="4" eb="5">
      <t>キョ</t>
    </rPh>
    <rPh sb="5" eb="6">
      <t>タク</t>
    </rPh>
    <rPh sb="6" eb="8">
      <t>カイゴ</t>
    </rPh>
    <rPh sb="9" eb="11">
      <t>ジッシ</t>
    </rPh>
    <rPh sb="12" eb="14">
      <t>ウム</t>
    </rPh>
    <phoneticPr fontId="23"/>
  </si>
  <si>
    <t>（１）　代表者</t>
    <phoneticPr fontId="23"/>
  </si>
  <si>
    <t>問1</t>
    <rPh sb="0" eb="1">
      <t>ト</t>
    </rPh>
    <phoneticPr fontId="23"/>
  </si>
  <si>
    <t>　特別養護老人ホーム、老人デイサービスセンター、介護老人保健施設、介護医療院、小規模多機能型居宅介護事業所、認知症対応型共同生活介護事業所、複合型サービス事業所等の従業者、訪問介護員等として認知症である者の介護に従事した経験又は保健医療サービス若しくは福祉サービスの経営に携わった経験がある。</t>
    <rPh sb="33" eb="35">
      <t>カイゴ</t>
    </rPh>
    <rPh sb="35" eb="37">
      <t>イリョウ</t>
    </rPh>
    <rPh sb="37" eb="38">
      <t>イン</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phoneticPr fontId="23"/>
  </si>
  <si>
    <t>問2</t>
    <rPh sb="0" eb="1">
      <t>ト</t>
    </rPh>
    <phoneticPr fontId="23"/>
  </si>
  <si>
    <t>（２）　管理者</t>
    <rPh sb="4" eb="7">
      <t>カンリシャ</t>
    </rPh>
    <phoneticPr fontId="23"/>
  </si>
  <si>
    <t>問3</t>
    <rPh sb="0" eb="1">
      <t>ト</t>
    </rPh>
    <phoneticPr fontId="23"/>
  </si>
  <si>
    <t>（３）　介護支援専門員</t>
    <rPh sb="4" eb="6">
      <t>カイゴ</t>
    </rPh>
    <rPh sb="6" eb="8">
      <t>シエン</t>
    </rPh>
    <rPh sb="8" eb="11">
      <t>センモンイン</t>
    </rPh>
    <phoneticPr fontId="23"/>
  </si>
  <si>
    <t>　「小規模多機能型サービス等計画作成担当者研修」を修了している。</t>
    <rPh sb="2" eb="5">
      <t>ショウキボ</t>
    </rPh>
    <rPh sb="5" eb="9">
      <t>タキノウガタ</t>
    </rPh>
    <rPh sb="13" eb="14">
      <t>トウ</t>
    </rPh>
    <rPh sb="14" eb="16">
      <t>ケイカク</t>
    </rPh>
    <rPh sb="16" eb="18">
      <t>サクセイ</t>
    </rPh>
    <rPh sb="18" eb="21">
      <t>タントウシャ</t>
    </rPh>
    <rPh sb="21" eb="23">
      <t>ケンシュウ</t>
    </rPh>
    <rPh sb="25" eb="27">
      <t>シュウリョウ</t>
    </rPh>
    <phoneticPr fontId="23"/>
  </si>
  <si>
    <t>（４）　介護従業者</t>
    <rPh sb="4" eb="6">
      <t>カイゴ</t>
    </rPh>
    <rPh sb="6" eb="8">
      <t>ジュウギョウ</t>
    </rPh>
    <rPh sb="8" eb="9">
      <t>シャ</t>
    </rPh>
    <phoneticPr fontId="23"/>
  </si>
  <si>
    <t>　原則として、介護等に対する知識、経験を有する者である。</t>
    <phoneticPr fontId="23"/>
  </si>
  <si>
    <t>　問1の介護等に対する知識、経験を有する者以外の従業者について、研修の機会を確保することなどにより質の向上を図っている。</t>
    <phoneticPr fontId="23"/>
  </si>
  <si>
    <t>　常勤の介護従業者を１名以上配置している。（専従・兼務の別を問いません）</t>
    <rPh sb="1" eb="3">
      <t>ジョウキン</t>
    </rPh>
    <rPh sb="4" eb="6">
      <t>カイゴ</t>
    </rPh>
    <rPh sb="6" eb="9">
      <t>ジュウギョウシャ</t>
    </rPh>
    <rPh sb="11" eb="12">
      <t>メイ</t>
    </rPh>
    <rPh sb="12" eb="14">
      <t>イジョウ</t>
    </rPh>
    <rPh sb="14" eb="16">
      <t>ハイチ</t>
    </rPh>
    <rPh sb="22" eb="24">
      <t>センジュウ</t>
    </rPh>
    <rPh sb="25" eb="27">
      <t>ケンム</t>
    </rPh>
    <rPh sb="28" eb="29">
      <t>ベツ</t>
    </rPh>
    <rPh sb="30" eb="31">
      <t>ト</t>
    </rPh>
    <phoneticPr fontId="23"/>
  </si>
  <si>
    <t>問4</t>
    <rPh sb="0" eb="1">
      <t>ト</t>
    </rPh>
    <phoneticPr fontId="23"/>
  </si>
  <si>
    <t>　介護従業者のうち看護師又は准看護師を１名以上配置している。（常勤・非常勤の別を問いません）</t>
    <rPh sb="1" eb="3">
      <t>カイゴ</t>
    </rPh>
    <rPh sb="3" eb="6">
      <t>ジュウギョウシャ</t>
    </rPh>
    <rPh sb="9" eb="12">
      <t>カンゴシ</t>
    </rPh>
    <rPh sb="12" eb="13">
      <t>マタ</t>
    </rPh>
    <rPh sb="14" eb="15">
      <t>ジュン</t>
    </rPh>
    <rPh sb="15" eb="18">
      <t>カンゴシ</t>
    </rPh>
    <rPh sb="20" eb="21">
      <t>メイ</t>
    </rPh>
    <rPh sb="21" eb="23">
      <t>イジョウ</t>
    </rPh>
    <rPh sb="23" eb="25">
      <t>ハイチ</t>
    </rPh>
    <phoneticPr fontId="23"/>
  </si>
  <si>
    <t>日中(夜間及び深夜の時間帯以外）</t>
    <rPh sb="0" eb="2">
      <t>ニッチュウ</t>
    </rPh>
    <rPh sb="3" eb="5">
      <t>ヤカン</t>
    </rPh>
    <rPh sb="5" eb="6">
      <t>オヨ</t>
    </rPh>
    <rPh sb="7" eb="9">
      <t>シンヤ</t>
    </rPh>
    <rPh sb="10" eb="13">
      <t>ジカンタイ</t>
    </rPh>
    <rPh sb="13" eb="15">
      <t>イガイ</t>
    </rPh>
    <phoneticPr fontId="23"/>
  </si>
  <si>
    <t>問5</t>
    <rPh sb="0" eb="1">
      <t>トイ</t>
    </rPh>
    <phoneticPr fontId="23"/>
  </si>
  <si>
    <t>　通いサービスの利用者数（前年度の平均値）が３人又はその端数を増すごとに、常勤換算方法で１人以上配置している。
（通いサービスに要する延時間分のサービス提供を行っている）</t>
    <phoneticPr fontId="23"/>
  </si>
  <si>
    <t>※前年度の平均値・・・前年度（4月～3月）のサービス利用者の総数／前年度の日数
　＊総数は１日当たりの通いサービス利用者数の最大値の合計
　＊短期利用居宅介護費を算定する利用者を含む
　＊小数点第2位以下切り上げ</t>
    <rPh sb="1" eb="4">
      <t>ゼンネンド</t>
    </rPh>
    <rPh sb="5" eb="8">
      <t>ヘイキンチ</t>
    </rPh>
    <rPh sb="11" eb="14">
      <t>ゼンネンド</t>
    </rPh>
    <rPh sb="16" eb="17">
      <t>ガツ</t>
    </rPh>
    <rPh sb="19" eb="20">
      <t>ガツ</t>
    </rPh>
    <rPh sb="26" eb="29">
      <t>リヨウシャ</t>
    </rPh>
    <rPh sb="30" eb="32">
      <t>ソウスウ</t>
    </rPh>
    <rPh sb="33" eb="36">
      <t>ゼンネンド</t>
    </rPh>
    <rPh sb="37" eb="39">
      <t>ニッスウ</t>
    </rPh>
    <rPh sb="94" eb="97">
      <t>ショウスウテン</t>
    </rPh>
    <rPh sb="97" eb="98">
      <t>ダイ</t>
    </rPh>
    <rPh sb="99" eb="100">
      <t>イ</t>
    </rPh>
    <rPh sb="100" eb="102">
      <t>イカ</t>
    </rPh>
    <rPh sb="102" eb="103">
      <t>キ</t>
    </rPh>
    <rPh sb="104" eb="105">
      <t>ア</t>
    </rPh>
    <phoneticPr fontId="23"/>
  </si>
  <si>
    <r>
      <rPr>
        <sz val="10"/>
        <rFont val="ＭＳ Ｐゴシック"/>
        <family val="3"/>
        <charset val="128"/>
      </rPr>
      <t>日中の時間帯</t>
    </r>
    <r>
      <rPr>
        <sz val="11"/>
        <rFont val="ＭＳ Ｐゴシック"/>
        <family val="3"/>
        <charset val="128"/>
      </rPr>
      <t xml:space="preserve">
</t>
    </r>
    <r>
      <rPr>
        <sz val="9"/>
        <rFont val="ＭＳ Ｐゴシック"/>
        <family val="3"/>
        <charset val="128"/>
      </rPr>
      <t>（夜間及び深夜の時間帯以外の時間帯）</t>
    </r>
    <phoneticPr fontId="23"/>
  </si>
  <si>
    <t>時</t>
    <rPh sb="0" eb="1">
      <t>ジ</t>
    </rPh>
    <phoneticPr fontId="23"/>
  </si>
  <si>
    <t>分</t>
    <rPh sb="0" eb="1">
      <t>フン</t>
    </rPh>
    <phoneticPr fontId="23"/>
  </si>
  <si>
    <t>～</t>
    <phoneticPr fontId="23"/>
  </si>
  <si>
    <t>ａ</t>
    <phoneticPr fontId="23"/>
  </si>
  <si>
    <t>ｂ</t>
    <phoneticPr fontId="23"/>
  </si>
  <si>
    <t>ｃ</t>
    <phoneticPr fontId="23"/>
  </si>
  <si>
    <t>※小数点第2位以下切り上げ</t>
    <rPh sb="1" eb="4">
      <t>ショウスウテン</t>
    </rPh>
    <rPh sb="4" eb="5">
      <t>ダイ</t>
    </rPh>
    <rPh sb="6" eb="7">
      <t>イ</t>
    </rPh>
    <rPh sb="7" eb="9">
      <t>イカ</t>
    </rPh>
    <rPh sb="9" eb="10">
      <t>キ</t>
    </rPh>
    <rPh sb="11" eb="12">
      <t>ア</t>
    </rPh>
    <phoneticPr fontId="23"/>
  </si>
  <si>
    <t>ｃ/3</t>
    <phoneticPr fontId="23"/>
  </si>
  <si>
    <t>ｄ</t>
    <phoneticPr fontId="23"/>
  </si>
  <si>
    <t>【</t>
    <phoneticPr fontId="23"/>
  </si>
  <si>
    <t>月の状況】</t>
    <rPh sb="0" eb="1">
      <t>ツキ</t>
    </rPh>
    <rPh sb="2" eb="4">
      <t>ジョウキョウ</t>
    </rPh>
    <phoneticPr fontId="23"/>
  </si>
  <si>
    <t>通いサービスの提供に当たる従業者の勤務延時間数</t>
    <rPh sb="0" eb="1">
      <t>カヨ</t>
    </rPh>
    <rPh sb="7" eb="9">
      <t>テイキョウ</t>
    </rPh>
    <rPh sb="10" eb="11">
      <t>ア</t>
    </rPh>
    <rPh sb="13" eb="16">
      <t>ジュウギョウシャ</t>
    </rPh>
    <rPh sb="17" eb="19">
      <t>キンム</t>
    </rPh>
    <rPh sb="19" eb="20">
      <t>ノ</t>
    </rPh>
    <rPh sb="20" eb="23">
      <t>ジカンスウ</t>
    </rPh>
    <phoneticPr fontId="23"/>
  </si>
  <si>
    <t>ｅ</t>
    <phoneticPr fontId="23"/>
  </si>
  <si>
    <t>時間</t>
    <rPh sb="0" eb="2">
      <t>ジカン</t>
    </rPh>
    <phoneticPr fontId="23"/>
  </si>
  <si>
    <t>常勤職員が勤務すべき時間数</t>
    <rPh sb="0" eb="2">
      <t>ジョウキン</t>
    </rPh>
    <rPh sb="2" eb="4">
      <t>ショクイン</t>
    </rPh>
    <rPh sb="5" eb="7">
      <t>キンム</t>
    </rPh>
    <rPh sb="10" eb="13">
      <t>ジカンスウ</t>
    </rPh>
    <phoneticPr fontId="23"/>
  </si>
  <si>
    <t>ｆ</t>
    <phoneticPr fontId="23"/>
  </si>
  <si>
    <t>常勤換算方法による従業者配置数
（ｅ／ｆ）</t>
    <rPh sb="0" eb="2">
      <t>ジョウキン</t>
    </rPh>
    <rPh sb="2" eb="4">
      <t>カンサン</t>
    </rPh>
    <rPh sb="4" eb="6">
      <t>ホウホウ</t>
    </rPh>
    <rPh sb="9" eb="12">
      <t>ジュウギョウシャ</t>
    </rPh>
    <rPh sb="12" eb="14">
      <t>ハイチ</t>
    </rPh>
    <rPh sb="14" eb="15">
      <t>スウ</t>
    </rPh>
    <phoneticPr fontId="23"/>
  </si>
  <si>
    <t>ｇ</t>
    <phoneticPr fontId="23"/>
  </si>
  <si>
    <t>※小数点第2位以下切り捨て
　ｇ≧ｄ</t>
    <rPh sb="1" eb="4">
      <t>ショウスウテン</t>
    </rPh>
    <rPh sb="4" eb="5">
      <t>ダイ</t>
    </rPh>
    <rPh sb="6" eb="7">
      <t>イ</t>
    </rPh>
    <rPh sb="7" eb="9">
      <t>イカ</t>
    </rPh>
    <rPh sb="9" eb="10">
      <t>キ</t>
    </rPh>
    <rPh sb="11" eb="12">
      <t>ス</t>
    </rPh>
    <phoneticPr fontId="23"/>
  </si>
  <si>
    <t>問6</t>
    <rPh sb="0" eb="1">
      <t>ト</t>
    </rPh>
    <phoneticPr fontId="23"/>
  </si>
  <si>
    <t>　訪問サービスの提供に当たる従業者を、常勤換算方法で１人以上配置している。
（訪問サービスに要する延時間分のサービス提供を行っている）</t>
    <phoneticPr fontId="23"/>
  </si>
  <si>
    <t>訪問サービスの提供に当たる従業者の勤務延時間数</t>
    <rPh sb="0" eb="2">
      <t>ホウモン</t>
    </rPh>
    <rPh sb="7" eb="9">
      <t>テイキョウ</t>
    </rPh>
    <rPh sb="10" eb="11">
      <t>ア</t>
    </rPh>
    <rPh sb="13" eb="16">
      <t>ジュウギョウシャ</t>
    </rPh>
    <rPh sb="17" eb="19">
      <t>キンム</t>
    </rPh>
    <rPh sb="19" eb="20">
      <t>ノ</t>
    </rPh>
    <rPh sb="20" eb="23">
      <t>ジカンスウ</t>
    </rPh>
    <phoneticPr fontId="23"/>
  </si>
  <si>
    <t>夜間及び深夜の時間帯</t>
    <rPh sb="0" eb="2">
      <t>ヤカン</t>
    </rPh>
    <rPh sb="2" eb="3">
      <t>オヨ</t>
    </rPh>
    <rPh sb="4" eb="6">
      <t>シンヤ</t>
    </rPh>
    <rPh sb="7" eb="10">
      <t>ジカンタイ</t>
    </rPh>
    <phoneticPr fontId="23"/>
  </si>
  <si>
    <t>問7</t>
    <rPh sb="0" eb="1">
      <t>ト</t>
    </rPh>
    <phoneticPr fontId="23"/>
  </si>
  <si>
    <t>(宿泊サービスの利用者がいる場合)
　夜間及び深夜の時間帯に勤務する夜勤を１名以上、宿直者を１名以上配置している。</t>
    <phoneticPr fontId="23"/>
  </si>
  <si>
    <t>※夜間及び深夜の時間帯の設定に当たっては、「社会福祉施設における宿直勤務の取扱いについて」（昭和49年8月20日社施第160号社会局施設課長、児童家庭局企画課長連名通知）に準じて適切に行うこと</t>
    <phoneticPr fontId="23"/>
  </si>
  <si>
    <t>問8</t>
    <rPh sb="0" eb="1">
      <t>ト</t>
    </rPh>
    <phoneticPr fontId="23"/>
  </si>
  <si>
    <t>(宿泊サービスの利用者がいない場合)
　夜間及び深夜の時間帯に勤務する夜勤又は宿直の従事者を１名以上配置しているか、訪問サービスを提供するために必要な連絡体制を整備している。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ヤキン</t>
    </rPh>
    <rPh sb="37" eb="38">
      <t>マタ</t>
    </rPh>
    <rPh sb="39" eb="41">
      <t>シュクチョク</t>
    </rPh>
    <rPh sb="42" eb="45">
      <t>ジュウジシャ</t>
    </rPh>
    <rPh sb="47" eb="48">
      <t>メイ</t>
    </rPh>
    <rPh sb="48" eb="50">
      <t>イジョウ</t>
    </rPh>
    <rPh sb="50" eb="52">
      <t>ハイチ</t>
    </rPh>
    <rPh sb="58" eb="60">
      <t>ホウモン</t>
    </rPh>
    <rPh sb="65" eb="67">
      <t>テイキョウ</t>
    </rPh>
    <rPh sb="72" eb="74">
      <t>ヒツヨウ</t>
    </rPh>
    <rPh sb="75" eb="77">
      <t>レンラク</t>
    </rPh>
    <rPh sb="77" eb="79">
      <t>タイセイ</t>
    </rPh>
    <rPh sb="80" eb="82">
      <t>セイビ</t>
    </rPh>
    <phoneticPr fontId="23"/>
  </si>
  <si>
    <t>（１）　設備</t>
    <rPh sb="4" eb="6">
      <t>セツビ</t>
    </rPh>
    <phoneticPr fontId="23"/>
  </si>
  <si>
    <t>　居間、食堂、台所、宿泊室、浴室、洗面設備、消火設備その他の非常災害に際して必要な設備その他利用者が日常生活を営む上で必要な設備を設けている。</t>
    <rPh sb="1" eb="3">
      <t>イマ</t>
    </rPh>
    <rPh sb="4" eb="6">
      <t>ショクドウ</t>
    </rPh>
    <rPh sb="7" eb="9">
      <t>ダイドコロ</t>
    </rPh>
    <rPh sb="10" eb="13">
      <t>シュクハクシツ</t>
    </rPh>
    <rPh sb="14" eb="16">
      <t>ヨクシツ</t>
    </rPh>
    <rPh sb="17" eb="19">
      <t>センメン</t>
    </rPh>
    <rPh sb="19" eb="21">
      <t>セツビ</t>
    </rPh>
    <rPh sb="22" eb="24">
      <t>ショウカ</t>
    </rPh>
    <rPh sb="24" eb="26">
      <t>セツビ</t>
    </rPh>
    <rPh sb="28" eb="29">
      <t>タ</t>
    </rPh>
    <rPh sb="30" eb="32">
      <t>ヒジョウ</t>
    </rPh>
    <rPh sb="32" eb="34">
      <t>サイガイ</t>
    </rPh>
    <rPh sb="35" eb="36">
      <t>サイ</t>
    </rPh>
    <rPh sb="38" eb="40">
      <t>ヒツヨウ</t>
    </rPh>
    <rPh sb="41" eb="43">
      <t>セツビ</t>
    </rPh>
    <phoneticPr fontId="23"/>
  </si>
  <si>
    <t>（２）　居間・食堂</t>
    <rPh sb="4" eb="6">
      <t>イマ</t>
    </rPh>
    <rPh sb="7" eb="9">
      <t>ショクドウ</t>
    </rPh>
    <phoneticPr fontId="23"/>
  </si>
  <si>
    <t>　利用者及び従業者が一堂に会するのに充分な広さを有している。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23"/>
  </si>
  <si>
    <t>　通いサービスの利用定員が16人以上の場合、利用者1人当たり3㎡以上確保している。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rPh sb="34" eb="36">
      <t>カクホ</t>
    </rPh>
    <phoneticPr fontId="23"/>
  </si>
  <si>
    <t>（３）　宿泊室</t>
    <rPh sb="4" eb="7">
      <t>シュクハクシツ</t>
    </rPh>
    <phoneticPr fontId="23"/>
  </si>
  <si>
    <r>
      <t xml:space="preserve">　一室の定員は1人である。
</t>
    </r>
    <r>
      <rPr>
        <sz val="10"/>
        <rFont val="ＭＳ Ｐゴシック"/>
        <family val="3"/>
        <charset val="128"/>
      </rPr>
      <t>※ただし、利用者の処遇上必要と認められる場合は、2人とすることができる</t>
    </r>
    <phoneticPr fontId="23"/>
  </si>
  <si>
    <t>　一室の床面積は7.43㎡以上である。</t>
    <rPh sb="1" eb="3">
      <t>イッシツ</t>
    </rPh>
    <rPh sb="4" eb="5">
      <t>ユカ</t>
    </rPh>
    <rPh sb="5" eb="7">
      <t>メンセキ</t>
    </rPh>
    <rPh sb="13" eb="15">
      <t>イジョウ</t>
    </rPh>
    <phoneticPr fontId="23"/>
  </si>
  <si>
    <t>（個室以外の宿泊室を設けている場合）</t>
    <rPh sb="3" eb="5">
      <t>イガイ</t>
    </rPh>
    <rPh sb="6" eb="9">
      <t>シュクハクシツ</t>
    </rPh>
    <rPh sb="10" eb="11">
      <t>モウ</t>
    </rPh>
    <rPh sb="15" eb="17">
      <t>バアイ</t>
    </rPh>
    <phoneticPr fontId="23"/>
  </si>
  <si>
    <t>①</t>
    <phoneticPr fontId="23"/>
  </si>
  <si>
    <t>プライバシーが確保されている。
※パーティションや家具での仕切りは可。カーテンは不可。</t>
    <phoneticPr fontId="23"/>
  </si>
  <si>
    <t>②</t>
    <phoneticPr fontId="23"/>
  </si>
  <si>
    <t>1人当たりの床面積が概ね7.43㎡以上である。（個室以外の宿泊室の面積を合計した面積が、概ね7.43㎡×（宿泊サービスの利用定員－個室の定員数）で得た面積以上）</t>
    <rPh sb="1" eb="2">
      <t>ニン</t>
    </rPh>
    <rPh sb="2" eb="3">
      <t>ア</t>
    </rPh>
    <rPh sb="10" eb="11">
      <t>オオム</t>
    </rPh>
    <rPh sb="24" eb="26">
      <t>コシツ</t>
    </rPh>
    <rPh sb="26" eb="28">
      <t>イガイ</t>
    </rPh>
    <rPh sb="29" eb="32">
      <t>シュクハクシツ</t>
    </rPh>
    <rPh sb="33" eb="35">
      <t>メンセキ</t>
    </rPh>
    <rPh sb="36" eb="38">
      <t>ゴウケイ</t>
    </rPh>
    <rPh sb="40" eb="42">
      <t>メンセキ</t>
    </rPh>
    <rPh sb="44" eb="45">
      <t>オオム</t>
    </rPh>
    <rPh sb="53" eb="55">
      <t>シュクハク</t>
    </rPh>
    <rPh sb="60" eb="64">
      <t>リヨウテイイン</t>
    </rPh>
    <rPh sb="65" eb="67">
      <t>コシツ</t>
    </rPh>
    <rPh sb="68" eb="70">
      <t>テイイン</t>
    </rPh>
    <rPh sb="70" eb="71">
      <t>スウ</t>
    </rPh>
    <rPh sb="73" eb="74">
      <t>エ</t>
    </rPh>
    <rPh sb="75" eb="77">
      <t>メンセキ</t>
    </rPh>
    <rPh sb="77" eb="79">
      <t>イジョウ</t>
    </rPh>
    <phoneticPr fontId="23"/>
  </si>
  <si>
    <t>（４）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23"/>
  </si>
  <si>
    <t>問1</t>
    <phoneticPr fontId="23"/>
  </si>
  <si>
    <t>　消防法その他の法令等に規定された設備を有している。</t>
    <phoneticPr fontId="23"/>
  </si>
  <si>
    <t>問2</t>
  </si>
  <si>
    <t>　消防法その他の法令等に基づき、定期的に設備を点検している。</t>
    <rPh sb="12" eb="13">
      <t>モト</t>
    </rPh>
    <rPh sb="16" eb="19">
      <t>テイキテキ</t>
    </rPh>
    <rPh sb="23" eb="25">
      <t>テンケン</t>
    </rPh>
    <phoneticPr fontId="23"/>
  </si>
  <si>
    <t>（１）　内容及び手続の説明及び同意</t>
    <rPh sb="4" eb="6">
      <t>ナイヨウ</t>
    </rPh>
    <rPh sb="6" eb="7">
      <t>オヨ</t>
    </rPh>
    <rPh sb="8" eb="10">
      <t>テツヅ</t>
    </rPh>
    <rPh sb="11" eb="13">
      <t>セツメイ</t>
    </rPh>
    <rPh sb="13" eb="14">
      <t>オヨ</t>
    </rPh>
    <rPh sb="15" eb="17">
      <t>ドウイ</t>
    </rPh>
    <phoneticPr fontId="23"/>
  </si>
  <si>
    <t>問5</t>
    <rPh sb="0" eb="1">
      <t>ト</t>
    </rPh>
    <phoneticPr fontId="23"/>
  </si>
  <si>
    <t>（２）　提供拒否の禁止</t>
    <rPh sb="4" eb="6">
      <t>テイキョウ</t>
    </rPh>
    <rPh sb="6" eb="8">
      <t>キョヒ</t>
    </rPh>
    <rPh sb="9" eb="11">
      <t>キンシ</t>
    </rPh>
    <phoneticPr fontId="23"/>
  </si>
  <si>
    <r>
      <t xml:space="preserve">　正当な理由なくサービスの提供を拒んでいない。
</t>
    </r>
    <r>
      <rPr>
        <sz val="10"/>
        <rFont val="ＭＳ Ｐゴシック"/>
        <family val="3"/>
        <charset val="128"/>
      </rPr>
      <t>※正当な理由
①事業所の現員からは利用申込に応じきれない、②利用申込者の居住地が事業所の通常の事業の実施地域外である、③その他利用申込者に対し自ら適切なサービスを提供することが困難である。</t>
    </r>
    <phoneticPr fontId="23"/>
  </si>
  <si>
    <t>　×の場合：提供拒否した理由（　　　　　　　　　　　　　　　　　　　　　　　　　　　　　　　　　　）</t>
    <rPh sb="3" eb="5">
      <t>バアイ</t>
    </rPh>
    <rPh sb="6" eb="8">
      <t>テイキョウ</t>
    </rPh>
    <rPh sb="8" eb="10">
      <t>キョヒ</t>
    </rPh>
    <rPh sb="12" eb="14">
      <t>リユウ</t>
    </rPh>
    <phoneticPr fontId="23"/>
  </si>
  <si>
    <t>（３）　サービス提供困難時の対応</t>
    <rPh sb="8" eb="10">
      <t>テイキョウ</t>
    </rPh>
    <rPh sb="10" eb="12">
      <t>コンナン</t>
    </rPh>
    <rPh sb="12" eb="13">
      <t>ジ</t>
    </rPh>
    <rPh sb="14" eb="16">
      <t>タイオウ</t>
    </rPh>
    <phoneticPr fontId="23"/>
  </si>
  <si>
    <t>　利用申込者に対し自ら適切なサービスを提供をすることが困難であると認めた場合は、当該利用申込者に係る居宅介護支援事業者への連絡、適当な他の小規模多機能居宅介護事業者等の紹介その他の必要な措置を速やかに講じている。</t>
    <rPh sb="1" eb="3">
      <t>リヨウ</t>
    </rPh>
    <rPh sb="3" eb="5">
      <t>モウシコミ</t>
    </rPh>
    <rPh sb="5" eb="6">
      <t>シャ</t>
    </rPh>
    <rPh sb="7" eb="8">
      <t>タイ</t>
    </rPh>
    <rPh sb="9" eb="10">
      <t>ミズカ</t>
    </rPh>
    <rPh sb="11" eb="13">
      <t>テキセツ</t>
    </rPh>
    <rPh sb="19" eb="21">
      <t>テイキョウ</t>
    </rPh>
    <rPh sb="27" eb="29">
      <t>コンナン</t>
    </rPh>
    <rPh sb="33" eb="34">
      <t>ミト</t>
    </rPh>
    <rPh sb="36" eb="38">
      <t>バアイ</t>
    </rPh>
    <rPh sb="40" eb="42">
      <t>トウガイ</t>
    </rPh>
    <rPh sb="42" eb="44">
      <t>リヨウ</t>
    </rPh>
    <rPh sb="44" eb="46">
      <t>モウシコミ</t>
    </rPh>
    <rPh sb="46" eb="47">
      <t>シャ</t>
    </rPh>
    <rPh sb="48" eb="49">
      <t>カカ</t>
    </rPh>
    <rPh sb="50" eb="52">
      <t>キョタク</t>
    </rPh>
    <rPh sb="52" eb="54">
      <t>カイゴ</t>
    </rPh>
    <rPh sb="54" eb="56">
      <t>シエン</t>
    </rPh>
    <rPh sb="56" eb="59">
      <t>ジギョウシャ</t>
    </rPh>
    <rPh sb="61" eb="63">
      <t>レンラク</t>
    </rPh>
    <rPh sb="64" eb="66">
      <t>テキトウ</t>
    </rPh>
    <rPh sb="67" eb="68">
      <t>タ</t>
    </rPh>
    <rPh sb="69" eb="75">
      <t>ショウキボタキノウ</t>
    </rPh>
    <rPh sb="75" eb="79">
      <t>キョタクカイゴ</t>
    </rPh>
    <rPh sb="79" eb="82">
      <t>ジギョウシャ</t>
    </rPh>
    <rPh sb="82" eb="83">
      <t>トウ</t>
    </rPh>
    <rPh sb="84" eb="86">
      <t>ショウカイ</t>
    </rPh>
    <rPh sb="88" eb="89">
      <t>タ</t>
    </rPh>
    <rPh sb="90" eb="92">
      <t>ヒツヨウ</t>
    </rPh>
    <rPh sb="93" eb="95">
      <t>ソチ</t>
    </rPh>
    <rPh sb="96" eb="97">
      <t>スミ</t>
    </rPh>
    <rPh sb="100" eb="101">
      <t>コウ</t>
    </rPh>
    <phoneticPr fontId="23"/>
  </si>
  <si>
    <t>（４）　受給資格等の確認</t>
    <rPh sb="4" eb="6">
      <t>ジュキュウ</t>
    </rPh>
    <rPh sb="6" eb="8">
      <t>シカク</t>
    </rPh>
    <rPh sb="8" eb="9">
      <t>トウ</t>
    </rPh>
    <rPh sb="10" eb="12">
      <t>カクニン</t>
    </rPh>
    <phoneticPr fontId="23"/>
  </si>
  <si>
    <t>　被保険者証に、認定審査会意見が記載されているときは、当該認定審査会意見に配慮して、サービスを提供するように努めている。</t>
    <phoneticPr fontId="23"/>
  </si>
  <si>
    <t>（６）　心身の状況等の把握</t>
    <rPh sb="4" eb="6">
      <t>シンシン</t>
    </rPh>
    <rPh sb="7" eb="10">
      <t>ジョウキョウトウ</t>
    </rPh>
    <rPh sb="11" eb="13">
      <t>ハアク</t>
    </rPh>
    <phoneticPr fontId="23"/>
  </si>
  <si>
    <t>　サービスの提供にあたっては、介護支援専門員が開催するサービス担当者会議等を通じて、利用者の心身の状況、その置かれている環境、他の保健医療サービス又は福祉サービスの利用状況等の把握に努めている。</t>
    <rPh sb="15" eb="17">
      <t>カイゴ</t>
    </rPh>
    <rPh sb="17" eb="19">
      <t>シエン</t>
    </rPh>
    <rPh sb="19" eb="21">
      <t>センモン</t>
    </rPh>
    <rPh sb="21" eb="22">
      <t>イン</t>
    </rPh>
    <phoneticPr fontId="23"/>
  </si>
  <si>
    <t>（７）　居宅サービス事業者等との連携</t>
    <rPh sb="4" eb="6">
      <t>キョタク</t>
    </rPh>
    <rPh sb="10" eb="12">
      <t>ジギョウ</t>
    </rPh>
    <rPh sb="12" eb="13">
      <t>シャ</t>
    </rPh>
    <rPh sb="13" eb="14">
      <t>トウ</t>
    </rPh>
    <rPh sb="16" eb="18">
      <t>レンケイ</t>
    </rPh>
    <phoneticPr fontId="23"/>
  </si>
  <si>
    <t>　サービスを提供するに当たっては、居宅サービス事業者、地域包括支援センター、その他保健医療サービス又は福祉サービスを提供する者との密接な連携に努めている。</t>
    <rPh sb="11" eb="12">
      <t>ア</t>
    </rPh>
    <rPh sb="17" eb="19">
      <t>キョタク</t>
    </rPh>
    <rPh sb="23" eb="25">
      <t>ジギョウ</t>
    </rPh>
    <rPh sb="25" eb="26">
      <t>シャ</t>
    </rPh>
    <rPh sb="27" eb="33">
      <t>チイキホウカツシエン</t>
    </rPh>
    <rPh sb="40" eb="41">
      <t>タ</t>
    </rPh>
    <rPh sb="41" eb="43">
      <t>ホケン</t>
    </rPh>
    <rPh sb="43" eb="45">
      <t>イリョウ</t>
    </rPh>
    <rPh sb="49" eb="50">
      <t>マタ</t>
    </rPh>
    <rPh sb="51" eb="53">
      <t>フクシ</t>
    </rPh>
    <rPh sb="58" eb="60">
      <t>テイキョウ</t>
    </rPh>
    <rPh sb="62" eb="63">
      <t>モノ</t>
    </rPh>
    <rPh sb="65" eb="67">
      <t>ミッセツ</t>
    </rPh>
    <rPh sb="68" eb="70">
      <t>レンケイ</t>
    </rPh>
    <rPh sb="71" eb="72">
      <t>ツト</t>
    </rPh>
    <phoneticPr fontId="23"/>
  </si>
  <si>
    <t>　サービスを提供するに当たっては、利用者の健康管理を適切に行うため、主治医との密接な連携に努めている。</t>
    <rPh sb="11" eb="12">
      <t>ア</t>
    </rPh>
    <rPh sb="17" eb="20">
      <t>リヨウシャ</t>
    </rPh>
    <rPh sb="21" eb="23">
      <t>ケンコウ</t>
    </rPh>
    <rPh sb="23" eb="25">
      <t>カンリ</t>
    </rPh>
    <rPh sb="26" eb="28">
      <t>テキセツ</t>
    </rPh>
    <rPh sb="29" eb="30">
      <t>オコナ</t>
    </rPh>
    <rPh sb="34" eb="36">
      <t>シュジ</t>
    </rPh>
    <rPh sb="39" eb="41">
      <t>ミッセツ</t>
    </rPh>
    <rPh sb="42" eb="44">
      <t>レンケイ</t>
    </rPh>
    <rPh sb="45" eb="46">
      <t>ツト</t>
    </rPh>
    <phoneticPr fontId="23"/>
  </si>
  <si>
    <t>　サービスの提供の終了に際しては、利用者又はその家族に対して適切な指導を行うとともに、当該利用者に係る居宅介護支援事業者又は地域包括支援センターに対する情報提供及び保健医療サービス又は福祉サービスを提供する者との密接な連携に努めている。</t>
    <rPh sb="9" eb="11">
      <t>シュウリョウ</t>
    </rPh>
    <rPh sb="12" eb="13">
      <t>サイ</t>
    </rPh>
    <rPh sb="17" eb="20">
      <t>リヨウシャ</t>
    </rPh>
    <rPh sb="20" eb="21">
      <t>マタ</t>
    </rPh>
    <rPh sb="24" eb="26">
      <t>カゾク</t>
    </rPh>
    <rPh sb="27" eb="28">
      <t>タイ</t>
    </rPh>
    <rPh sb="30" eb="32">
      <t>テキセツ</t>
    </rPh>
    <rPh sb="33" eb="35">
      <t>シドウ</t>
    </rPh>
    <rPh sb="36" eb="37">
      <t>オコナ</t>
    </rPh>
    <rPh sb="43" eb="45">
      <t>トウガイ</t>
    </rPh>
    <rPh sb="45" eb="48">
      <t>リヨウシャ</t>
    </rPh>
    <rPh sb="49" eb="50">
      <t>カカ</t>
    </rPh>
    <rPh sb="51" eb="53">
      <t>キョタク</t>
    </rPh>
    <rPh sb="53" eb="55">
      <t>カイゴ</t>
    </rPh>
    <rPh sb="55" eb="57">
      <t>シエン</t>
    </rPh>
    <rPh sb="57" eb="59">
      <t>ジギョウ</t>
    </rPh>
    <rPh sb="59" eb="60">
      <t>シャ</t>
    </rPh>
    <rPh sb="60" eb="61">
      <t>マタ</t>
    </rPh>
    <rPh sb="62" eb="64">
      <t>チイキ</t>
    </rPh>
    <rPh sb="64" eb="66">
      <t>ホウカツ</t>
    </rPh>
    <rPh sb="66" eb="68">
      <t>シエン</t>
    </rPh>
    <rPh sb="73" eb="74">
      <t>タイ</t>
    </rPh>
    <rPh sb="76" eb="78">
      <t>ジョウホウ</t>
    </rPh>
    <rPh sb="78" eb="80">
      <t>テイキョウ</t>
    </rPh>
    <rPh sb="80" eb="81">
      <t>オヨ</t>
    </rPh>
    <rPh sb="82" eb="84">
      <t>ホケン</t>
    </rPh>
    <rPh sb="84" eb="86">
      <t>イリョウ</t>
    </rPh>
    <rPh sb="90" eb="91">
      <t>マタ</t>
    </rPh>
    <rPh sb="92" eb="94">
      <t>フクシ</t>
    </rPh>
    <rPh sb="99" eb="101">
      <t>テイキョウ</t>
    </rPh>
    <rPh sb="103" eb="104">
      <t>モノ</t>
    </rPh>
    <rPh sb="106" eb="108">
      <t>ミッセツ</t>
    </rPh>
    <rPh sb="109" eb="111">
      <t>レンケイ</t>
    </rPh>
    <rPh sb="112" eb="113">
      <t>ツト</t>
    </rPh>
    <phoneticPr fontId="23"/>
  </si>
  <si>
    <t>（８）　身分を証する書類の携行</t>
    <rPh sb="4" eb="6">
      <t>ミブン</t>
    </rPh>
    <rPh sb="7" eb="8">
      <t>ショウ</t>
    </rPh>
    <rPh sb="10" eb="12">
      <t>ショルイ</t>
    </rPh>
    <rPh sb="13" eb="15">
      <t>ケイコウ</t>
    </rPh>
    <phoneticPr fontId="23"/>
  </si>
  <si>
    <t>　訪問サービスの提供に当たるものに身分を証する書類（証書や名札等）を携行させ、初回訪問時及び利用者又はその家族から求められたときは提示するよう指導している。</t>
    <rPh sb="1" eb="3">
      <t>ホウモン</t>
    </rPh>
    <rPh sb="11" eb="12">
      <t>ア</t>
    </rPh>
    <rPh sb="17" eb="19">
      <t>ミブン</t>
    </rPh>
    <rPh sb="20" eb="21">
      <t>ショウ</t>
    </rPh>
    <rPh sb="23" eb="25">
      <t>ショルイ</t>
    </rPh>
    <rPh sb="26" eb="28">
      <t>ショウショ</t>
    </rPh>
    <rPh sb="29" eb="31">
      <t>ナフダ</t>
    </rPh>
    <rPh sb="31" eb="32">
      <t>トウ</t>
    </rPh>
    <rPh sb="34" eb="36">
      <t>ケイコウ</t>
    </rPh>
    <rPh sb="39" eb="41">
      <t>ショカイ</t>
    </rPh>
    <rPh sb="41" eb="43">
      <t>ホウモン</t>
    </rPh>
    <rPh sb="43" eb="44">
      <t>ジ</t>
    </rPh>
    <rPh sb="44" eb="45">
      <t>オヨ</t>
    </rPh>
    <rPh sb="46" eb="49">
      <t>リヨウシャ</t>
    </rPh>
    <rPh sb="49" eb="50">
      <t>マタ</t>
    </rPh>
    <rPh sb="53" eb="55">
      <t>カゾク</t>
    </rPh>
    <rPh sb="57" eb="58">
      <t>モト</t>
    </rPh>
    <rPh sb="65" eb="67">
      <t>テイジ</t>
    </rPh>
    <rPh sb="71" eb="73">
      <t>シドウ</t>
    </rPh>
    <phoneticPr fontId="23"/>
  </si>
  <si>
    <t>（９）　サービス提供の記録</t>
    <rPh sb="8" eb="10">
      <t>テイキョウ</t>
    </rPh>
    <rPh sb="11" eb="13">
      <t>キロク</t>
    </rPh>
    <phoneticPr fontId="23"/>
  </si>
  <si>
    <t>　サービスを提供した際には、提供日及び内容、当該サービスについて介護保険法第42条の2第6項の規定により利用者に代わって支払いを受ける地域密着型介護サービス費の額その他必要事項を、利用者の居宅サービス計画の書面又はサービス利用票等に記載している。</t>
  </si>
  <si>
    <t>　サービスを提供した際には、提供した具体的なサービスの内容等を記録するとともに、利用者からの申出があった場合には、文書の交付その他適切な方法により、その情報を利用者に提供している。</t>
    <rPh sb="40" eb="43">
      <t>リヨウシャ</t>
    </rPh>
    <rPh sb="46" eb="48">
      <t>モウシデ</t>
    </rPh>
    <rPh sb="52" eb="54">
      <t>バアイ</t>
    </rPh>
    <rPh sb="57" eb="59">
      <t>ブンショ</t>
    </rPh>
    <rPh sb="60" eb="62">
      <t>コウフ</t>
    </rPh>
    <rPh sb="64" eb="65">
      <t>タ</t>
    </rPh>
    <rPh sb="65" eb="67">
      <t>テキセツ</t>
    </rPh>
    <rPh sb="68" eb="70">
      <t>ホウホウ</t>
    </rPh>
    <rPh sb="76" eb="78">
      <t>ジョウホウ</t>
    </rPh>
    <rPh sb="79" eb="82">
      <t>リヨウシャ</t>
    </rPh>
    <rPh sb="83" eb="85">
      <t>テイキョウ</t>
    </rPh>
    <phoneticPr fontId="23"/>
  </si>
  <si>
    <t>（10）　利用料等の受領</t>
    <rPh sb="5" eb="8">
      <t>リヨウリョウ</t>
    </rPh>
    <rPh sb="8" eb="9">
      <t>トウ</t>
    </rPh>
    <rPh sb="10" eb="12">
      <t>ジュリョウ</t>
    </rPh>
    <phoneticPr fontId="23"/>
  </si>
  <si>
    <t>　法定代理受領サービスに該当するサービスを提供した際には、その利用者から利用料の一部として、当該サービスに係る地域密着型介護サービス費用基準額から当該指定小規模多機能型居宅介護事業者に支払われる地域密着型介護サービス費の額を控除して得た額の支払を受けている。</t>
    <phoneticPr fontId="23"/>
  </si>
  <si>
    <t>　法定代理受領サービスに該当しないサービスを提供した際にその利用者から支払を受ける利用料の額と、指定小規模多機能型居宅介護に係る地域密着型介護サービス費用基準額との間に、不合理な差額が生じないようにしている。</t>
    <phoneticPr fontId="23"/>
  </si>
  <si>
    <t>　問1、2のほか、利用者から支払いを受けることができる次の費用について、運営規程に定め、サービスの選択に資すると認められる重要事項として、事業所の見やすい場所に掲示されている。</t>
    <rPh sb="1" eb="2">
      <t>トイ</t>
    </rPh>
    <phoneticPr fontId="23"/>
  </si>
  <si>
    <t>③</t>
    <phoneticPr fontId="23"/>
  </si>
  <si>
    <t>④</t>
    <phoneticPr fontId="23"/>
  </si>
  <si>
    <t>⑤</t>
    <phoneticPr fontId="23"/>
  </si>
  <si>
    <t>おむつ代</t>
    <phoneticPr fontId="23"/>
  </si>
  <si>
    <t>⑥</t>
    <phoneticPr fontId="23"/>
  </si>
  <si>
    <t>その他日常生活費</t>
    <phoneticPr fontId="23"/>
  </si>
  <si>
    <t>　問3について、利用料以外に利用者から支払いを受けることができる費用に係るサービスの提供に当たっては、あらかじめ利用者又はその家族に当該サービスの内容及び費用について説明し、利用者の同意を得ている。</t>
    <phoneticPr fontId="23"/>
  </si>
  <si>
    <t>　その他日常生活費（利用者全員で行うレクリエーションの費用、入浴時のタオル代、ティッシュペーパー代等）を利用者から一律に徴収していない。</t>
    <phoneticPr fontId="23"/>
  </si>
  <si>
    <t>（11）　保険給付の請求のための証明書の交付</t>
    <rPh sb="5" eb="7">
      <t>ホケン</t>
    </rPh>
    <rPh sb="7" eb="9">
      <t>キュウフ</t>
    </rPh>
    <rPh sb="10" eb="12">
      <t>セイキュウ</t>
    </rPh>
    <rPh sb="16" eb="19">
      <t>ショウメイショ</t>
    </rPh>
    <rPh sb="20" eb="22">
      <t>コウフ</t>
    </rPh>
    <phoneticPr fontId="23"/>
  </si>
  <si>
    <t>　法定代理受領サービスに該当しないサービスに係る利用料の支払（10割全額）を受けた場合は、提供したサービスの内容、費用の額その他必要と認められる事項を記載したサービス提供証明書を利用者に交付している。</t>
    <rPh sb="33" eb="34">
      <t>ワリ</t>
    </rPh>
    <rPh sb="34" eb="36">
      <t>ゼンガク</t>
    </rPh>
    <phoneticPr fontId="23"/>
  </si>
  <si>
    <t>（12）　指定小規模多機能型居宅介護の基本取扱方針</t>
    <rPh sb="5" eb="7">
      <t>シテイ</t>
    </rPh>
    <rPh sb="7" eb="10">
      <t>ショウキボ</t>
    </rPh>
    <rPh sb="10" eb="18">
      <t>タキノウガタキョタクカイゴ</t>
    </rPh>
    <rPh sb="19" eb="21">
      <t>キホン</t>
    </rPh>
    <rPh sb="21" eb="22">
      <t>ト</t>
    </rPh>
    <rPh sb="22" eb="23">
      <t>アツカ</t>
    </rPh>
    <rPh sb="23" eb="25">
      <t>ホウシン</t>
    </rPh>
    <phoneticPr fontId="23"/>
  </si>
  <si>
    <t>　利用者の要介護状態の軽減又は悪化の防止に資するよう、その目標を設定し、計画的に行っている。</t>
    <phoneticPr fontId="23"/>
  </si>
  <si>
    <t>　自らその提供する指定小規模多機能型居宅介護の質の評価を行い、それらの結果を公表し、常にその改善を図っている。</t>
    <rPh sb="35" eb="37">
      <t>ケッカ</t>
    </rPh>
    <rPh sb="38" eb="40">
      <t>コウヒョウ</t>
    </rPh>
    <rPh sb="42" eb="43">
      <t>ツネ</t>
    </rPh>
    <phoneticPr fontId="23"/>
  </si>
  <si>
    <t>（13）　指定小規模多機能型居宅介護の具体的取扱方針</t>
    <rPh sb="19" eb="22">
      <t>グタイテキ</t>
    </rPh>
    <phoneticPr fontId="23"/>
  </si>
  <si>
    <t>　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て適切にサービスを提供している。</t>
    <rPh sb="96" eb="97">
      <t>オヨ</t>
    </rPh>
    <rPh sb="114" eb="116">
      <t>テキセツ</t>
    </rPh>
    <rPh sb="122" eb="124">
      <t>テイキョウ</t>
    </rPh>
    <phoneticPr fontId="23"/>
  </si>
  <si>
    <t>　利用者一人一人の人格を尊重し、利用者がそれぞれの役割を持って家庭的な環境の下で日常生活を送ることができるよう配慮している。</t>
  </si>
  <si>
    <t>　サービスの提供に当たっては、小規模多機能型居宅介護計画に基づき、漫然かつ画一的にならないように、利用者の機能訓練及びその者が日常生活を営むことができるよう必要な援助を行っている。</t>
    <rPh sb="61" eb="62">
      <t>モノ</t>
    </rPh>
    <phoneticPr fontId="23"/>
  </si>
  <si>
    <t>　サービスの提供に当たっては、懇切丁寧に行うことを旨し、利用者又はその家族に対し、小規模多機能型居宅介護計画の目標及び内容や行事及び日課等について、理解しやすいように説明を行っている。</t>
    <rPh sb="15" eb="19">
      <t>コンセツテイネイ</t>
    </rPh>
    <rPh sb="20" eb="21">
      <t>オコナ</t>
    </rPh>
    <rPh sb="25" eb="26">
      <t>ムネ</t>
    </rPh>
    <phoneticPr fontId="23"/>
  </si>
  <si>
    <t>　サービスの提供に当たっては、利用者又は他の利用者等の生命又は身体を保護するよう緊急やむを得ない場合を除き、身体的拘束その他利用者の行動を制限する行為を行っていない。</t>
    <rPh sb="6" eb="8">
      <t>テイキョウ</t>
    </rPh>
    <rPh sb="9" eb="10">
      <t>ア</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0" eb="42">
      <t>キンキュウ</t>
    </rPh>
    <rPh sb="45" eb="46">
      <t>エ</t>
    </rPh>
    <rPh sb="48" eb="50">
      <t>バアイ</t>
    </rPh>
    <rPh sb="51" eb="52">
      <t>ノゾ</t>
    </rPh>
    <rPh sb="54" eb="57">
      <t>シンタイテキ</t>
    </rPh>
    <rPh sb="57" eb="59">
      <t>コウソク</t>
    </rPh>
    <rPh sb="61" eb="62">
      <t>タ</t>
    </rPh>
    <rPh sb="62" eb="65">
      <t>リヨウシャ</t>
    </rPh>
    <rPh sb="66" eb="68">
      <t>コウドウ</t>
    </rPh>
    <rPh sb="69" eb="71">
      <t>セイゲン</t>
    </rPh>
    <rPh sb="73" eb="75">
      <t>コウイ</t>
    </rPh>
    <rPh sb="76" eb="77">
      <t>オコナ</t>
    </rPh>
    <phoneticPr fontId="23"/>
  </si>
  <si>
    <t>　問5の身体的拘束等を行う場合には、その態様及び時間、その際の利用者の心身の状況並びに緊急やむを得ない理由を記録している。</t>
    <rPh sb="1" eb="2">
      <t>トイ</t>
    </rPh>
    <rPh sb="4" eb="7">
      <t>シンタイテキ</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23"/>
  </si>
  <si>
    <t>　通いサービスの利用者が登録定員に比べて著しく少ない状態（登録定員の概ね1/3以下）が継続する状況でサービスを行っていない。</t>
    <phoneticPr fontId="23"/>
  </si>
  <si>
    <t>　登録者が通いサービスを利用していない日においては、可能な限り、訪問サービスの提供、電話連絡による見守り等を行う等登録者の居宅における生活を支えるために適切なサービス（通いサービス、宿泊サービス及び訪問サービスを合わせて概ね週4回以上行うことが目安）を提供している。</t>
    <rPh sb="1" eb="4">
      <t>トウロクシャ</t>
    </rPh>
    <rPh sb="5" eb="6">
      <t>カヨ</t>
    </rPh>
    <rPh sb="56" eb="57">
      <t>トウ</t>
    </rPh>
    <rPh sb="57" eb="60">
      <t>トウロクシャ</t>
    </rPh>
    <rPh sb="61" eb="63">
      <t>キョタク</t>
    </rPh>
    <rPh sb="67" eb="69">
      <t>セイカツ</t>
    </rPh>
    <rPh sb="70" eb="71">
      <t>ササ</t>
    </rPh>
    <rPh sb="76" eb="78">
      <t>テキセツ</t>
    </rPh>
    <rPh sb="84" eb="85">
      <t>カヨ</t>
    </rPh>
    <rPh sb="91" eb="93">
      <t>シュクハク</t>
    </rPh>
    <rPh sb="97" eb="98">
      <t>オヨ</t>
    </rPh>
    <rPh sb="99" eb="101">
      <t>ホウモン</t>
    </rPh>
    <rPh sb="106" eb="107">
      <t>ア</t>
    </rPh>
    <rPh sb="110" eb="111">
      <t>オオム</t>
    </rPh>
    <rPh sb="112" eb="113">
      <t>シュウ</t>
    </rPh>
    <rPh sb="114" eb="115">
      <t>カイ</t>
    </rPh>
    <rPh sb="115" eb="117">
      <t>イジョウ</t>
    </rPh>
    <rPh sb="117" eb="118">
      <t>オコナ</t>
    </rPh>
    <rPh sb="122" eb="124">
      <t>メヤス</t>
    </rPh>
    <rPh sb="126" eb="128">
      <t>テイキョウ</t>
    </rPh>
    <phoneticPr fontId="23"/>
  </si>
  <si>
    <t>問9</t>
    <rPh sb="0" eb="1">
      <t>ト</t>
    </rPh>
    <phoneticPr fontId="23"/>
  </si>
  <si>
    <t>問10</t>
    <rPh sb="0" eb="1">
      <t>ト</t>
    </rPh>
    <phoneticPr fontId="23"/>
  </si>
  <si>
    <t>問11</t>
    <rPh sb="0" eb="1">
      <t>ト</t>
    </rPh>
    <phoneticPr fontId="23"/>
  </si>
  <si>
    <t>問12</t>
    <rPh sb="0" eb="1">
      <t>ト</t>
    </rPh>
    <phoneticPr fontId="23"/>
  </si>
  <si>
    <t>問13</t>
    <rPh sb="0" eb="1">
      <t>ト</t>
    </rPh>
    <phoneticPr fontId="23"/>
  </si>
  <si>
    <t>問14</t>
    <rPh sb="0" eb="1">
      <t>ト</t>
    </rPh>
    <phoneticPr fontId="23"/>
  </si>
  <si>
    <t>　管理者は、介護支援専門員に、登録者の居宅サービス計画の作成に関する業務を担当させている。</t>
    <rPh sb="1" eb="4">
      <t>カンリシャ</t>
    </rPh>
    <rPh sb="6" eb="7">
      <t>カイ</t>
    </rPh>
    <rPh sb="15" eb="18">
      <t>トウロクシャ</t>
    </rPh>
    <phoneticPr fontId="23"/>
  </si>
  <si>
    <t>　登録者が事業者を変更した場合に、変更後の事業者が滞りなく給付管理票の作成・届出等の事務を行うことができるよう、登録者が他の事業者の利用を希望する場合その他登録者からの申し出があった場合には、登録者に対し、直近の居宅サービス計画及びその実施状況に関する書類を交付している。</t>
    <rPh sb="5" eb="8">
      <t>ジギョウシャ</t>
    </rPh>
    <rPh sb="9" eb="11">
      <t>ヘンコウ</t>
    </rPh>
    <rPh sb="13" eb="15">
      <t>バアイ</t>
    </rPh>
    <rPh sb="17" eb="19">
      <t>ヘンコウ</t>
    </rPh>
    <rPh sb="19" eb="20">
      <t>ゴ</t>
    </rPh>
    <rPh sb="21" eb="24">
      <t>ジギョウシャ</t>
    </rPh>
    <rPh sb="25" eb="26">
      <t>トドコオ</t>
    </rPh>
    <rPh sb="29" eb="34">
      <t>キュウフカンリヒョウ</t>
    </rPh>
    <rPh sb="35" eb="37">
      <t>サクセイ</t>
    </rPh>
    <rPh sb="38" eb="40">
      <t>トドケデ</t>
    </rPh>
    <rPh sb="40" eb="41">
      <t>トウ</t>
    </rPh>
    <rPh sb="42" eb="44">
      <t>ジム</t>
    </rPh>
    <rPh sb="45" eb="46">
      <t>オコナ</t>
    </rPh>
    <rPh sb="56" eb="58">
      <t>トウロク</t>
    </rPh>
    <rPh sb="58" eb="59">
      <t>シャ</t>
    </rPh>
    <phoneticPr fontId="23"/>
  </si>
  <si>
    <t>　管理者は、介護支援専門員に小規模多機能型居宅介護計画の作成に関する業務を担当させている。</t>
    <rPh sb="1" eb="4">
      <t>カンリシャ</t>
    </rPh>
    <rPh sb="6" eb="7">
      <t>カイ</t>
    </rPh>
    <phoneticPr fontId="23"/>
  </si>
  <si>
    <t>　介護支援専門員は、利用者の心身の状況、希望及びその置かれている環境を踏まえて、他の介護従業者と協議の上、援助の目標、当該目標を達成するための具体的なサービスの内容等を記載した小規模多機能型居宅介護計画を作成し、これを基本としつつ、利用者の日々の様態、希望等を勘案し、随時適切に通いサービス、訪問サービス及び宿泊サービスを組み合わせた介護を行っ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2" eb="104">
      <t>サクセイ</t>
    </rPh>
    <rPh sb="109" eb="111">
      <t>キホン</t>
    </rPh>
    <rPh sb="116" eb="119">
      <t>リヨウシャ</t>
    </rPh>
    <rPh sb="120" eb="122">
      <t>ヒビ</t>
    </rPh>
    <rPh sb="123" eb="125">
      <t>ヨウタイ</t>
    </rPh>
    <rPh sb="126" eb="128">
      <t>キボウ</t>
    </rPh>
    <rPh sb="128" eb="129">
      <t>トウ</t>
    </rPh>
    <rPh sb="130" eb="132">
      <t>カンアン</t>
    </rPh>
    <rPh sb="134" eb="136">
      <t>ズイジ</t>
    </rPh>
    <rPh sb="136" eb="138">
      <t>テキセツ</t>
    </rPh>
    <rPh sb="139" eb="140">
      <t>カヨ</t>
    </rPh>
    <rPh sb="146" eb="148">
      <t>ホウモン</t>
    </rPh>
    <rPh sb="152" eb="153">
      <t>オヨ</t>
    </rPh>
    <rPh sb="154" eb="156">
      <t>シュクハク</t>
    </rPh>
    <rPh sb="161" eb="162">
      <t>ク</t>
    </rPh>
    <rPh sb="163" eb="164">
      <t>ア</t>
    </rPh>
    <rPh sb="167" eb="169">
      <t>カイゴ</t>
    </rPh>
    <rPh sb="170" eb="171">
      <t>オコナ</t>
    </rPh>
    <phoneticPr fontId="23"/>
  </si>
  <si>
    <t>　小規模多機能型居宅介護計画作成後においても、常に当該計画の実施状況及び利用者の様態の変化等の把握を行い、必要に応じて当該計画を変更している。</t>
    <rPh sb="1" eb="12">
      <t>ショウキボタキノウガタキョタクカイゴ</t>
    </rPh>
    <rPh sb="23" eb="24">
      <t>ツネ</t>
    </rPh>
    <rPh sb="25" eb="27">
      <t>トウガイ</t>
    </rPh>
    <rPh sb="34" eb="35">
      <t>オヨ</t>
    </rPh>
    <rPh sb="36" eb="39">
      <t>リヨウシャ</t>
    </rPh>
    <rPh sb="40" eb="42">
      <t>ヨウタイ</t>
    </rPh>
    <rPh sb="43" eb="45">
      <t>ヘンカ</t>
    </rPh>
    <rPh sb="45" eb="46">
      <t>トウ</t>
    </rPh>
    <rPh sb="59" eb="61">
      <t>トウガイ</t>
    </rPh>
    <rPh sb="61" eb="63">
      <t>ケイカク</t>
    </rPh>
    <phoneticPr fontId="23"/>
  </si>
  <si>
    <t>問7</t>
    <rPh sb="0" eb="1">
      <t>トイ</t>
    </rPh>
    <phoneticPr fontId="23"/>
  </si>
  <si>
    <t>　小規模多機能型居宅介護計画の変更を行う場合は、作成時と同様の手順（問2～問6）を踏んでいる。</t>
    <phoneticPr fontId="23"/>
  </si>
  <si>
    <t>問8</t>
    <rPh sb="0" eb="1">
      <t>トイ</t>
    </rPh>
    <phoneticPr fontId="23"/>
  </si>
  <si>
    <t>　短期利用居宅介護費を算定する場合で、居宅介護支援事業所の介護支援専門員が作成した居宅サービス計画に基づきサービスを提供している小規模多機能型居宅介護事業者は、当該居宅サービス計画を作成している指定居宅介護支援事業者から小規模多機能型居宅介護計画の提供の求めがあった際には、当該小規模多機能型居宅介護計画を提供することに協力している。</t>
    <rPh sb="19" eb="28">
      <t>キョタクカイゴシエンジギョウショ</t>
    </rPh>
    <rPh sb="29" eb="33">
      <t>カイゴシエン</t>
    </rPh>
    <rPh sb="33" eb="36">
      <t>センモンイン</t>
    </rPh>
    <rPh sb="37" eb="39">
      <t>サクセイ</t>
    </rPh>
    <rPh sb="64" eb="75">
      <t>ショウキボタキノウガタキョタクカイゴ</t>
    </rPh>
    <rPh sb="139" eb="150">
      <t>ショウキボタキノウガタキョタクカイゴ</t>
    </rPh>
    <rPh sb="160" eb="162">
      <t>キョウリョク</t>
    </rPh>
    <phoneticPr fontId="23"/>
  </si>
  <si>
    <t>　食事や清掃、洗濯、買物、園芸、農作業、レクリエーション、行事等を、可能な限り利用者と従業者が共同で行うよう努めている。</t>
    <rPh sb="41" eb="42">
      <t>シャ</t>
    </rPh>
    <phoneticPr fontId="23"/>
  </si>
  <si>
    <t>省令第34号第53条第1項</t>
    <rPh sb="0" eb="2">
      <t>ショウレイ</t>
    </rPh>
    <rPh sb="2" eb="3">
      <t>ダイ</t>
    </rPh>
    <rPh sb="5" eb="6">
      <t>ゴウ</t>
    </rPh>
    <rPh sb="6" eb="7">
      <t>ダイ</t>
    </rPh>
    <rPh sb="9" eb="10">
      <t>ジョウ</t>
    </rPh>
    <rPh sb="10" eb="11">
      <t>ダイ</t>
    </rPh>
    <rPh sb="12" eb="13">
      <t>コウ</t>
    </rPh>
    <phoneticPr fontId="23"/>
  </si>
  <si>
    <t>　画一的なサービスを提供するのではなく、利用者の外出の機会の確保その他の利用者の意向を踏まえた社会生活の継続のための支援に努めている。</t>
    <rPh sb="1" eb="4">
      <t>カクイツテキ</t>
    </rPh>
    <rPh sb="10" eb="12">
      <t>テイキョウ</t>
    </rPh>
    <rPh sb="20" eb="22">
      <t>リヨウ</t>
    </rPh>
    <rPh sb="34" eb="35">
      <t>タ</t>
    </rPh>
    <rPh sb="36" eb="39">
      <t>リヨウシャ</t>
    </rPh>
    <rPh sb="40" eb="42">
      <t>イコウ</t>
    </rPh>
    <rPh sb="43" eb="44">
      <t>フ</t>
    </rPh>
    <rPh sb="47" eb="49">
      <t>シャカイ</t>
    </rPh>
    <rPh sb="49" eb="51">
      <t>セイカツ</t>
    </rPh>
    <rPh sb="52" eb="54">
      <t>ケイゾク</t>
    </rPh>
    <rPh sb="58" eb="60">
      <t>シエン</t>
    </rPh>
    <phoneticPr fontId="23"/>
  </si>
  <si>
    <t>　郵便、証明書等の交付申請等、利用者が日常生活を営む上で必要な行政機関に対する手続き等について、利用者又はその家族が行うことが困難である場合は、利用者の同意を得て、代わって行っている。</t>
    <phoneticPr fontId="23"/>
  </si>
  <si>
    <t>　問2の代行に当たり、特に金銭にかかるものについては書面等をもって事前に同意を得るとともに、代行した後はその都度本人に確認を得ている。</t>
    <phoneticPr fontId="23"/>
  </si>
  <si>
    <t>　常に利用者の家族と連携を図るとともに、利用者とその家族との交流等の機会を確保するよう努めている。</t>
    <phoneticPr fontId="23"/>
  </si>
  <si>
    <t>　利用者が、正当な理由なしにサービスの利用に関する指示に従わないことにより、要介護状態の程度を増進させたと認められるときには、遅滞なく意見を付してその旨を市に通知している。　</t>
    <phoneticPr fontId="23"/>
  </si>
  <si>
    <t>　利用者が偽りその他不正な行為によって保険給付を受け、又は受けようとしたときには、遅滞なく意見を付してその旨を市に通知している。</t>
    <phoneticPr fontId="23"/>
  </si>
  <si>
    <t>　管理者は、事業所の従業者の管理及びサービスの利用の申込みに係る調整、業務の実施状況の把握その他の管理を一元的に行っている。</t>
    <rPh sb="1" eb="4">
      <t>カンリシャ</t>
    </rPh>
    <rPh sb="6" eb="9">
      <t>ジギョウショ</t>
    </rPh>
    <phoneticPr fontId="23"/>
  </si>
  <si>
    <t>　管理者は、事業所の従業者に運営基準等の法令を遵守させるために必要な指揮命令を行っている。</t>
    <rPh sb="1" eb="4">
      <t>カンリシャ</t>
    </rPh>
    <rPh sb="6" eb="9">
      <t>ジギョウショ</t>
    </rPh>
    <rPh sb="14" eb="16">
      <t>ウンエイ</t>
    </rPh>
    <rPh sb="16" eb="18">
      <t>キジュン</t>
    </rPh>
    <rPh sb="18" eb="19">
      <t>トウ</t>
    </rPh>
    <rPh sb="20" eb="22">
      <t>ホウレイ</t>
    </rPh>
    <phoneticPr fontId="23"/>
  </si>
  <si>
    <t>　管理者自身を含む従業者全員の雇用契約書等の写しを確認し、事業所に保管している。</t>
    <phoneticPr fontId="23"/>
  </si>
  <si>
    <t>　介護支援専門員等の所定の資格（研修の修了を含む）を要する職員を雇用する際は、その有する資格を確認するとともに、資格証等の写しを事業所で保管している。</t>
    <phoneticPr fontId="23"/>
  </si>
  <si>
    <t>　全従業員について、タイムカード等によって勤務実績が分かるようにしている。</t>
    <phoneticPr fontId="23"/>
  </si>
  <si>
    <t>(緊急やむを得ない場合に身体的拘束等を行う際の手続き、衛生管理、事故発生時の対応、秘密保持、苦情・相談体制、従業者の研修、運営推進会議の開催等)</t>
    <phoneticPr fontId="23"/>
  </si>
  <si>
    <t>　運営規程の内容（従業者の職種、員数、利用料金等）は現況との整合が取れている。</t>
    <phoneticPr fontId="23"/>
  </si>
  <si>
    <t>問1</t>
    <rPh sb="0" eb="1">
      <t>トイ</t>
    </rPh>
    <phoneticPr fontId="23"/>
  </si>
  <si>
    <t>　利用者に対し適切なサービスを提供できるよう、従業者の勤務の体制を定めている。</t>
    <phoneticPr fontId="23"/>
  </si>
  <si>
    <t>問2</t>
    <rPh sb="0" eb="1">
      <t>トイ</t>
    </rPh>
    <phoneticPr fontId="23"/>
  </si>
  <si>
    <t>問3</t>
    <rPh sb="0" eb="1">
      <t>トイ</t>
    </rPh>
    <phoneticPr fontId="23"/>
  </si>
  <si>
    <t>問4</t>
    <rPh sb="0" eb="1">
      <t>トイ</t>
    </rPh>
    <phoneticPr fontId="23"/>
  </si>
  <si>
    <t>　従業者の資質の向上のために、その研修の機会を確保している。</t>
    <phoneticPr fontId="23"/>
  </si>
  <si>
    <t>　従業者の勤務形態一覧表(シフト表など)を毎月作成している。</t>
    <rPh sb="1" eb="4">
      <t>ジュウギョウシャ</t>
    </rPh>
    <rPh sb="16" eb="17">
      <t>ヒョウ</t>
    </rPh>
    <rPh sb="21" eb="23">
      <t>マイツキ</t>
    </rPh>
    <rPh sb="23" eb="25">
      <t>サクセイ</t>
    </rPh>
    <phoneticPr fontId="23"/>
  </si>
  <si>
    <t>　登録定員並びに通いサービス及び宿泊サービスの利用定員を超えてサービス提供を行っていない。
（ただし、通いサービス及び宿泊サービスで利用者の様態や希望等により特に必要と認められる場合、災害その他のやむを得ない事情がある場合は、この限りではない）</t>
    <rPh sb="1" eb="3">
      <t>トウロク</t>
    </rPh>
    <rPh sb="3" eb="5">
      <t>テイイン</t>
    </rPh>
    <rPh sb="5" eb="6">
      <t>ナラ</t>
    </rPh>
    <rPh sb="8" eb="9">
      <t>カヨ</t>
    </rPh>
    <rPh sb="14" eb="15">
      <t>オヨ</t>
    </rPh>
    <rPh sb="16" eb="18">
      <t>シュクハク</t>
    </rPh>
    <rPh sb="23" eb="25">
      <t>リヨウ</t>
    </rPh>
    <rPh sb="25" eb="27">
      <t>テイイン</t>
    </rPh>
    <rPh sb="28" eb="29">
      <t>コ</t>
    </rPh>
    <rPh sb="35" eb="37">
      <t>テイキョウ</t>
    </rPh>
    <rPh sb="38" eb="39">
      <t>オコナ</t>
    </rPh>
    <rPh sb="57" eb="58">
      <t>オヨ</t>
    </rPh>
    <rPh sb="70" eb="72">
      <t>ヨウタイ</t>
    </rPh>
    <phoneticPr fontId="23"/>
  </si>
  <si>
    <t>問１</t>
    <rPh sb="0" eb="1">
      <t>トイ</t>
    </rPh>
    <phoneticPr fontId="23"/>
  </si>
  <si>
    <t>　事業所の防火管理者（責任者）を決めている。</t>
    <phoneticPr fontId="23"/>
  </si>
  <si>
    <t>省令第34号第58条第2項</t>
    <rPh sb="0" eb="2">
      <t>ショウレイ</t>
    </rPh>
    <rPh sb="2" eb="3">
      <t>ダイ</t>
    </rPh>
    <rPh sb="5" eb="6">
      <t>ゴウ</t>
    </rPh>
    <rPh sb="6" eb="7">
      <t>ダイ</t>
    </rPh>
    <rPh sb="9" eb="10">
      <t>ジョウ</t>
    </rPh>
    <rPh sb="10" eb="11">
      <t>ダイ</t>
    </rPh>
    <rPh sb="12" eb="13">
      <t>コウ</t>
    </rPh>
    <phoneticPr fontId="23"/>
  </si>
  <si>
    <t>省令第34号第3条の32</t>
    <rPh sb="0" eb="2">
      <t>ショウレイ</t>
    </rPh>
    <rPh sb="2" eb="3">
      <t>ダイ</t>
    </rPh>
    <rPh sb="5" eb="6">
      <t>ゴウ</t>
    </rPh>
    <rPh sb="6" eb="7">
      <t>ダイ</t>
    </rPh>
    <rPh sb="8" eb="9">
      <t>ジョウ</t>
    </rPh>
    <phoneticPr fontId="23"/>
  </si>
  <si>
    <t>　サービス提供体制の確保、夜間における緊急時の対応等のため、介護老人福祉施設、介護老人保健施設、介護医療院、病院等との間の連携及び支援の体制を整えている。</t>
    <phoneticPr fontId="23"/>
  </si>
  <si>
    <t>省令第34号第3条の33第1項</t>
    <rPh sb="0" eb="2">
      <t>ショウレイ</t>
    </rPh>
    <rPh sb="2" eb="3">
      <t>ダイ</t>
    </rPh>
    <rPh sb="5" eb="6">
      <t>ゴウ</t>
    </rPh>
    <rPh sb="6" eb="7">
      <t>ダイ</t>
    </rPh>
    <rPh sb="8" eb="9">
      <t>ジョウ</t>
    </rPh>
    <rPh sb="12" eb="13">
      <t>ダイ</t>
    </rPh>
    <rPh sb="14" eb="15">
      <t>コウ</t>
    </rPh>
    <phoneticPr fontId="23"/>
  </si>
  <si>
    <t>　食中毒及び感染症の発生を防止するための措置等について、必要に応じて保健所の助言、指導を求めるとともに、密接な連携を保っている。</t>
    <phoneticPr fontId="23"/>
  </si>
  <si>
    <t>　インフルエンザ対策、腸管出血性大腸菌感染症対策、レジオネラ症対策等については、その発生及びまん延を防止するための措置等について、適切な措置を講じている。</t>
    <phoneticPr fontId="23"/>
  </si>
  <si>
    <t>　空調設備等により施設内の適温の確保に努めている。</t>
    <phoneticPr fontId="23"/>
  </si>
  <si>
    <t>省令第34号第37条第1項</t>
    <rPh sb="0" eb="2">
      <t>ショウレイ</t>
    </rPh>
    <rPh sb="2" eb="3">
      <t>ダイ</t>
    </rPh>
    <rPh sb="5" eb="6">
      <t>ゴウ</t>
    </rPh>
    <rPh sb="6" eb="7">
      <t>ダイ</t>
    </rPh>
    <rPh sb="9" eb="10">
      <t>ジョウ</t>
    </rPh>
    <rPh sb="10" eb="11">
      <t>ダイ</t>
    </rPh>
    <rPh sb="12" eb="13">
      <t>コウ</t>
    </rPh>
    <phoneticPr fontId="23"/>
  </si>
  <si>
    <t>　従業者は正当な理由がなく、その業務上知り得た利用者又はその家族の秘密を漏らしていない。</t>
    <rPh sb="1" eb="4">
      <t>ジュウギョウシャ</t>
    </rPh>
    <rPh sb="23" eb="25">
      <t>リヨウ</t>
    </rPh>
    <phoneticPr fontId="23"/>
  </si>
  <si>
    <t>　従業者であった者が、正当な理由がなく、その業務上知り得た利用者又はその家族の秘密を漏らすことがないよう、必要な措置（従業者でなくなった後においても秘密を保持すべき旨を、雇用時等に取り決め、例えば違約金についての定めを置くなどの措置）を講じている。</t>
  </si>
  <si>
    <t>省令第34号第85条第1項</t>
    <rPh sb="0" eb="2">
      <t>ショウレイ</t>
    </rPh>
    <rPh sb="2" eb="3">
      <t>ダイ</t>
    </rPh>
    <rPh sb="5" eb="6">
      <t>ゴウ</t>
    </rPh>
    <rPh sb="6" eb="7">
      <t>ダイ</t>
    </rPh>
    <rPh sb="9" eb="10">
      <t>ジョウ</t>
    </rPh>
    <rPh sb="10" eb="11">
      <t>ダイ</t>
    </rPh>
    <rPh sb="12" eb="13">
      <t>コウ</t>
    </rPh>
    <phoneticPr fontId="23"/>
  </si>
  <si>
    <t>　事業所について広告をする場合においては、その内容が虚偽又は誇大なものになっていない。</t>
    <phoneticPr fontId="23"/>
  </si>
  <si>
    <t>　指定居宅介護支援事業者（介護予防支援事業者）又はその従業者に対し、利用者に特定の事業者によるサービスを利用させることの対償として、金品その他の財産上の利益を供与していない。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23" eb="24">
      <t>マタ</t>
    </rPh>
    <rPh sb="27" eb="30">
      <t>ジュウギョウシャ</t>
    </rPh>
    <rPh sb="31" eb="32">
      <t>タイ</t>
    </rPh>
    <rPh sb="34" eb="37">
      <t>リヨウシャ</t>
    </rPh>
    <rPh sb="38" eb="40">
      <t>トクテイ</t>
    </rPh>
    <rPh sb="41" eb="44">
      <t>ジギョウシャ</t>
    </rPh>
    <rPh sb="52" eb="54">
      <t>リヨウ</t>
    </rPh>
    <rPh sb="60" eb="62">
      <t>タイショウ</t>
    </rPh>
    <rPh sb="66" eb="68">
      <t>キンピン</t>
    </rPh>
    <rPh sb="70" eb="71">
      <t>タ</t>
    </rPh>
    <rPh sb="72" eb="74">
      <t>ザイサン</t>
    </rPh>
    <rPh sb="74" eb="75">
      <t>ジョウ</t>
    </rPh>
    <rPh sb="76" eb="78">
      <t>リエキ</t>
    </rPh>
    <rPh sb="79" eb="81">
      <t>キョウヨ</t>
    </rPh>
    <phoneticPr fontId="23"/>
  </si>
  <si>
    <t>　苦情を受け付けた場合には、苦情の受付日、苦情の内容等を記録している。</t>
    <rPh sb="1" eb="3">
      <t>クジョウ</t>
    </rPh>
    <rPh sb="4" eb="5">
      <t>ウ</t>
    </rPh>
    <rPh sb="6" eb="7">
      <t>ツ</t>
    </rPh>
    <rPh sb="9" eb="11">
      <t>バアイ</t>
    </rPh>
    <rPh sb="14" eb="16">
      <t>クジョウ</t>
    </rPh>
    <rPh sb="17" eb="20">
      <t>ウケツケビ</t>
    </rPh>
    <rPh sb="21" eb="23">
      <t>クジョウ</t>
    </rPh>
    <rPh sb="24" eb="26">
      <t>ナイヨウ</t>
    </rPh>
    <rPh sb="26" eb="27">
      <t>トウ</t>
    </rPh>
    <rPh sb="28" eb="30">
      <t>キロク</t>
    </rPh>
    <phoneticPr fontId="23"/>
  </si>
  <si>
    <t>　苦情があった場合には、苦情の内容を踏まえ、サービスの質の向上に向けた取り組みを行っている。</t>
    <phoneticPr fontId="23"/>
  </si>
  <si>
    <t>　市から指導又は助言を受けた場合においては、当該指導又は助言に従って必要な改善を行い、市からの求めがあった場合には、改善の内容を市に報告している。</t>
    <rPh sb="40" eb="41">
      <t>オコナ</t>
    </rPh>
    <phoneticPr fontId="23"/>
  </si>
  <si>
    <t>　提供したサービスに関し、利用者の心身の状況を踏まえ、妥当適切なサービスが行われているかどうかを確認するために市が行う調査に協力し、市から指導又は助言を受けた場合は、当該指導又は助言に従って必要な改善を行っている。</t>
    <phoneticPr fontId="23"/>
  </si>
  <si>
    <t>　市の求めに応じ、当該事業所の運営規程の概要や勤務体制、管理者及び介護支援専門員等の資格や研修の履修状況、利用者が負担する料金等の情報について提出し、当該情報について自ら一般に公表するよう努めている。</t>
    <phoneticPr fontId="23"/>
  </si>
  <si>
    <t>省令第34号第85条第2項</t>
    <rPh sb="0" eb="2">
      <t>ショウレイ</t>
    </rPh>
    <rPh sb="2" eb="3">
      <t>ダイ</t>
    </rPh>
    <rPh sb="5" eb="6">
      <t>ゴウ</t>
    </rPh>
    <rPh sb="6" eb="7">
      <t>ダイ</t>
    </rPh>
    <rPh sb="9" eb="10">
      <t>ジョウ</t>
    </rPh>
    <rPh sb="10" eb="11">
      <t>ダイ</t>
    </rPh>
    <rPh sb="12" eb="13">
      <t>コウ</t>
    </rPh>
    <phoneticPr fontId="23"/>
  </si>
  <si>
    <t>　利用者、利用者の家族、地域住民の代表者、市職員又は事業所が所在する区域を管轄する地域包括支援センター職員、小規模多機能型居宅介護に知見を有する者等により構成され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3">
      <t>チイキ</t>
    </rPh>
    <rPh sb="43" eb="45">
      <t>ホウカツ</t>
    </rPh>
    <rPh sb="45" eb="47">
      <t>シエン</t>
    </rPh>
    <rPh sb="51" eb="53">
      <t>ショクイン</t>
    </rPh>
    <rPh sb="54" eb="65">
      <t>ショウキボタキノウガタキョタクカイゴ</t>
    </rPh>
    <rPh sb="77" eb="79">
      <t>コウセイ</t>
    </rPh>
    <rPh sb="82" eb="84">
      <t>ウンエイ</t>
    </rPh>
    <rPh sb="84" eb="86">
      <t>スイシン</t>
    </rPh>
    <rPh sb="86" eb="88">
      <t>カイギ</t>
    </rPh>
    <rPh sb="89" eb="91">
      <t>セッチ</t>
    </rPh>
    <phoneticPr fontId="23"/>
  </si>
  <si>
    <t>　おおむね2月に１回以上、運営推進会議に対し通いサービス及び宿泊サービスの提供回数等の活動状況を報告し、運営推進会議による評価を受けるとともに、運営推進会議から必要な要望、助言等を聴く機会を設けている。</t>
    <phoneticPr fontId="23"/>
  </si>
  <si>
    <t>同一の日常生活圏域内に所在する事業所である。</t>
    <phoneticPr fontId="23"/>
  </si>
  <si>
    <t>合同で開催する回数が、１年度に開催すべき運営推進会議の開催回数の半数を超えていない。</t>
    <phoneticPr fontId="23"/>
  </si>
  <si>
    <t>外部評価を行う運営推進会議は、単独開催としている。</t>
    <phoneticPr fontId="23"/>
  </si>
  <si>
    <t>　運営推進会議における報告、評価、要望、助言等についての記録を作成するとともに、当該記録を公表している。</t>
    <phoneticPr fontId="23"/>
  </si>
  <si>
    <t>問6</t>
    <rPh sb="0" eb="1">
      <t>トイ</t>
    </rPh>
    <phoneticPr fontId="23"/>
  </si>
  <si>
    <t>　事業所の所在する建物と同一の建物に居住する利用者に対してサービスを提供する場合には、当該建物に居住する利用者以外の者に対してもサービスを提供するよう努めている。</t>
    <phoneticPr fontId="23"/>
  </si>
  <si>
    <t>省令第34号第3条の38第2項</t>
    <rPh sb="0" eb="2">
      <t>ショウレイ</t>
    </rPh>
    <rPh sb="2" eb="3">
      <t>ダイ</t>
    </rPh>
    <rPh sb="5" eb="6">
      <t>ゴウ</t>
    </rPh>
    <rPh sb="6" eb="7">
      <t>ダイ</t>
    </rPh>
    <rPh sb="8" eb="9">
      <t>ジョウ</t>
    </rPh>
    <rPh sb="12" eb="13">
      <t>ダイ</t>
    </rPh>
    <rPh sb="14" eb="15">
      <t>コウ</t>
    </rPh>
    <phoneticPr fontId="23"/>
  </si>
  <si>
    <t>　年に1回、自らが提供するサービスについて評価・点検（自己評価）を行うとともに、当該自己評価結果について、運営推進会議において、第三者の観点からサービスの評価（外部評価）を行っている。</t>
    <rPh sb="1" eb="2">
      <t>ネン</t>
    </rPh>
    <rPh sb="4" eb="5">
      <t>カイ</t>
    </rPh>
    <rPh sb="6" eb="7">
      <t>ミズカ</t>
    </rPh>
    <rPh sb="9" eb="11">
      <t>テイキョウ</t>
    </rPh>
    <rPh sb="21" eb="23">
      <t>ヒョウカ</t>
    </rPh>
    <rPh sb="24" eb="26">
      <t>テンケン</t>
    </rPh>
    <rPh sb="27" eb="29">
      <t>ジコ</t>
    </rPh>
    <rPh sb="29" eb="31">
      <t>ヒョウカ</t>
    </rPh>
    <rPh sb="33" eb="34">
      <t>オコナ</t>
    </rPh>
    <rPh sb="40" eb="42">
      <t>トウガイ</t>
    </rPh>
    <rPh sb="42" eb="44">
      <t>ジコ</t>
    </rPh>
    <rPh sb="44" eb="46">
      <t>ヒョウカ</t>
    </rPh>
    <rPh sb="46" eb="48">
      <t>ケッカ</t>
    </rPh>
    <rPh sb="53" eb="55">
      <t>ウンエイ</t>
    </rPh>
    <rPh sb="55" eb="57">
      <t>スイシン</t>
    </rPh>
    <rPh sb="57" eb="59">
      <t>カイギ</t>
    </rPh>
    <rPh sb="64" eb="67">
      <t>ダイサンシャ</t>
    </rPh>
    <rPh sb="68" eb="70">
      <t>カンテン</t>
    </rPh>
    <rPh sb="77" eb="79">
      <t>ヒョウカ</t>
    </rPh>
    <rPh sb="80" eb="82">
      <t>ガイブ</t>
    </rPh>
    <rPh sb="82" eb="84">
      <t>ヒョウカ</t>
    </rPh>
    <rPh sb="86" eb="87">
      <t>オコナ</t>
    </rPh>
    <phoneticPr fontId="23"/>
  </si>
  <si>
    <t>省令第34号第3条の38第3項</t>
    <rPh sb="0" eb="2">
      <t>ショウレイ</t>
    </rPh>
    <rPh sb="2" eb="3">
      <t>ダイ</t>
    </rPh>
    <rPh sb="5" eb="6">
      <t>ゴウ</t>
    </rPh>
    <rPh sb="6" eb="7">
      <t>ダイ</t>
    </rPh>
    <rPh sb="8" eb="9">
      <t>ジョウ</t>
    </rPh>
    <rPh sb="12" eb="13">
      <t>ダイ</t>
    </rPh>
    <rPh sb="14" eb="15">
      <t>コウ</t>
    </rPh>
    <phoneticPr fontId="23"/>
  </si>
  <si>
    <t>【実施日】</t>
  </si>
  <si>
    <t>　評価結果の公表について</t>
    <phoneticPr fontId="23"/>
  </si>
  <si>
    <t>利用者及びその家族に対し、事業所自己評価及びサービス評価総括表を公表している。</t>
    <rPh sb="10" eb="11">
      <t>タイ</t>
    </rPh>
    <rPh sb="13" eb="16">
      <t>ジギョウショ</t>
    </rPh>
    <rPh sb="16" eb="18">
      <t>ジコ</t>
    </rPh>
    <rPh sb="18" eb="20">
      <t>ヒョウカ</t>
    </rPh>
    <rPh sb="20" eb="21">
      <t>オヨ</t>
    </rPh>
    <rPh sb="26" eb="28">
      <t>ヒョウカ</t>
    </rPh>
    <rPh sb="28" eb="31">
      <t>ソウカツヒョウ</t>
    </rPh>
    <rPh sb="32" eb="34">
      <t>コウヒョウ</t>
    </rPh>
    <phoneticPr fontId="23"/>
  </si>
  <si>
    <t>事業所内の見やすい場所への掲示や法人のホームページへの掲載などにより開示している。</t>
    <rPh sb="16" eb="18">
      <t>ホウジン</t>
    </rPh>
    <phoneticPr fontId="23"/>
  </si>
  <si>
    <t>利用者及びその家族に運営推進会議を活用した評価の結果を交付している。</t>
    <rPh sb="10" eb="16">
      <t>ウンエイスイシンカイギ</t>
    </rPh>
    <rPh sb="17" eb="19">
      <t>カツヨウ</t>
    </rPh>
    <rPh sb="21" eb="23">
      <t>ヒョウカ</t>
    </rPh>
    <rPh sb="24" eb="26">
      <t>ケッカ</t>
    </rPh>
    <rPh sb="27" eb="29">
      <t>コウフ</t>
    </rPh>
    <phoneticPr fontId="23"/>
  </si>
  <si>
    <t>　利用者に対するサービスの提供により事故が発生した場合は、市町村、当該利用者の家族、当該利用者に係る居宅介護支援事業者等に連絡を行うとともに、必要な措置を講じている。</t>
    <rPh sb="1" eb="4">
      <t>リヨウシャ</t>
    </rPh>
    <rPh sb="5" eb="6">
      <t>タイ</t>
    </rPh>
    <rPh sb="30" eb="31">
      <t>マチ</t>
    </rPh>
    <rPh sb="31" eb="32">
      <t>ムラ</t>
    </rPh>
    <rPh sb="33" eb="35">
      <t>トウガイ</t>
    </rPh>
    <rPh sb="35" eb="37">
      <t>リヨウ</t>
    </rPh>
    <rPh sb="42" eb="47">
      <t>トウガイリヨウシャ</t>
    </rPh>
    <rPh sb="48" eb="49">
      <t>カカ</t>
    </rPh>
    <rPh sb="50" eb="52">
      <t>キョタク</t>
    </rPh>
    <rPh sb="52" eb="54">
      <t>カイゴ</t>
    </rPh>
    <rPh sb="54" eb="56">
      <t>シエン</t>
    </rPh>
    <rPh sb="56" eb="59">
      <t>ジギョウシャ</t>
    </rPh>
    <rPh sb="59" eb="60">
      <t>トウ</t>
    </rPh>
    <phoneticPr fontId="23"/>
  </si>
  <si>
    <t>　事故が発生した場合の対応方法を定めている。</t>
    <phoneticPr fontId="23"/>
  </si>
  <si>
    <t>　事故の状況及び事故に際して採った処置について記録している。</t>
    <phoneticPr fontId="23"/>
  </si>
  <si>
    <t>　利用者に対するサービスの提供により賠償すべき事故が発生した場合は、損害賠償を速やかに行っている。</t>
    <phoneticPr fontId="23"/>
  </si>
  <si>
    <t>　事故が生じた際には、事業所内でその原因を解明し、再発生を防ぐための対策を講じている。</t>
    <phoneticPr fontId="23"/>
  </si>
  <si>
    <t>　事業所ごとに経理を区分するとともに、指定小規模多機能型居宅介護の事業の会計とその他の事業の会計を区分している。</t>
    <phoneticPr fontId="23"/>
  </si>
  <si>
    <t>　従業者、設備、備品及び会計に関する諸記録を整備している。</t>
    <phoneticPr fontId="23"/>
  </si>
  <si>
    <t>　利用者に対する指定小規模多機能型居宅介護の提供に関する次の記録を整備し、その完結の日から5年間保存している。</t>
    <rPh sb="10" eb="21">
      <t>ショウキボタキノウガタキョタクカイゴ</t>
    </rPh>
    <phoneticPr fontId="23"/>
  </si>
  <si>
    <t>居宅サービス計画、介護予防サービス等の利用に係る計画</t>
    <phoneticPr fontId="23"/>
  </si>
  <si>
    <t>（介護予防）小規模多機能型居宅介護計画</t>
    <phoneticPr fontId="23"/>
  </si>
  <si>
    <t>提供した具体的なサービスの内容等の記録</t>
    <phoneticPr fontId="23"/>
  </si>
  <si>
    <t>身体的拘束等の態様及び時間、その際の利用者の心身の状況並びに緊急やむを得ない理由の記録</t>
    <phoneticPr fontId="23"/>
  </si>
  <si>
    <t>苦情の内容等の記録</t>
    <phoneticPr fontId="23"/>
  </si>
  <si>
    <t>⑦</t>
    <phoneticPr fontId="23"/>
  </si>
  <si>
    <t>事故の状況及び事故に際して採った処置についての記録</t>
    <phoneticPr fontId="23"/>
  </si>
  <si>
    <t>運営推進会議における報告、評価、要望、助言等の記録</t>
    <phoneticPr fontId="23"/>
  </si>
  <si>
    <t>（算定している加算等について点検を行ってください）</t>
    <rPh sb="14" eb="16">
      <t>テンケン</t>
    </rPh>
    <rPh sb="17" eb="18">
      <t>オコナ</t>
    </rPh>
    <phoneticPr fontId="23"/>
  </si>
  <si>
    <t>（１）　基本報酬</t>
    <rPh sb="4" eb="6">
      <t>キホン</t>
    </rPh>
    <rPh sb="6" eb="8">
      <t>ホウシュウ</t>
    </rPh>
    <phoneticPr fontId="23"/>
  </si>
  <si>
    <t>　小規模多機能型居宅介護事業所の所在する建物と同一の建物に居住する利用者及び同一の建物以外に居住する利用者を区別し、適切な基本報酬を算定している。</t>
    <rPh sb="1" eb="4">
      <t>ショウキボ</t>
    </rPh>
    <rPh sb="4" eb="8">
      <t>タキノウガタ</t>
    </rPh>
    <rPh sb="8" eb="9">
      <t>キョ</t>
    </rPh>
    <rPh sb="9" eb="10">
      <t>タク</t>
    </rPh>
    <rPh sb="10" eb="12">
      <t>カイゴ</t>
    </rPh>
    <rPh sb="12" eb="14">
      <t>ジギョウ</t>
    </rPh>
    <rPh sb="14" eb="15">
      <t>ショ</t>
    </rPh>
    <rPh sb="16" eb="18">
      <t>ショザイ</t>
    </rPh>
    <rPh sb="20" eb="22">
      <t>タテモノ</t>
    </rPh>
    <rPh sb="23" eb="25">
      <t>ドウイツ</t>
    </rPh>
    <rPh sb="26" eb="28">
      <t>タテモノ</t>
    </rPh>
    <rPh sb="29" eb="31">
      <t>キョジュウ</t>
    </rPh>
    <rPh sb="33" eb="36">
      <t>リヨウシャ</t>
    </rPh>
    <rPh sb="36" eb="37">
      <t>オヨ</t>
    </rPh>
    <rPh sb="38" eb="40">
      <t>ドウイツ</t>
    </rPh>
    <rPh sb="41" eb="43">
      <t>タテモノ</t>
    </rPh>
    <rPh sb="43" eb="45">
      <t>イガイ</t>
    </rPh>
    <rPh sb="46" eb="48">
      <t>キョジュウ</t>
    </rPh>
    <rPh sb="50" eb="53">
      <t>リヨウシャ</t>
    </rPh>
    <rPh sb="54" eb="56">
      <t>クベツ</t>
    </rPh>
    <rPh sb="58" eb="60">
      <t>テキセツ</t>
    </rPh>
    <rPh sb="61" eb="63">
      <t>キホン</t>
    </rPh>
    <rPh sb="63" eb="65">
      <t>ホウシュウ</t>
    </rPh>
    <rPh sb="66" eb="68">
      <t>サンテイ</t>
    </rPh>
    <phoneticPr fontId="23"/>
  </si>
  <si>
    <r>
      <t xml:space="preserve">　利用者が月途中から登録した場合又は月途中に登録を終了した場合には、登録していた期間(登録日から当該月の末日まで又は当該月の初日から登録終了日まで)に対応した単位数を算定している。
</t>
    </r>
    <r>
      <rPr>
        <sz val="10"/>
        <rFont val="ＭＳ Ｐゴシック"/>
        <family val="3"/>
        <charset val="128"/>
      </rPr>
      <t>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75" eb="77">
      <t>タイオウ</t>
    </rPh>
    <rPh sb="79" eb="82">
      <t>タンイスウ</t>
    </rPh>
    <rPh sb="83" eb="85">
      <t>サンテイ</t>
    </rPh>
    <rPh sb="93" eb="96">
      <t>トウロクビ</t>
    </rPh>
    <rPh sb="99" eb="101">
      <t>リヨウ</t>
    </rPh>
    <rPh sb="101" eb="103">
      <t>ケイヤク</t>
    </rPh>
    <rPh sb="104" eb="105">
      <t>ムス</t>
    </rPh>
    <rPh sb="107" eb="108">
      <t>ヒ</t>
    </rPh>
    <rPh sb="113" eb="115">
      <t>ジッサイ</t>
    </rPh>
    <rPh sb="121" eb="123">
      <t>リヨウ</t>
    </rPh>
    <rPh sb="124" eb="126">
      <t>カイシ</t>
    </rPh>
    <rPh sb="128" eb="129">
      <t>ヒ</t>
    </rPh>
    <rPh sb="135" eb="137">
      <t>トウロク</t>
    </rPh>
    <rPh sb="137" eb="139">
      <t>シュウリョウ</t>
    </rPh>
    <rPh sb="139" eb="140">
      <t>ビ</t>
    </rPh>
    <rPh sb="143" eb="146">
      <t>リヨウシャ</t>
    </rPh>
    <rPh sb="147" eb="150">
      <t>ジギョウシャ</t>
    </rPh>
    <rPh sb="152" eb="153">
      <t>アイダ</t>
    </rPh>
    <rPh sb="154" eb="156">
      <t>ケイヤク</t>
    </rPh>
    <rPh sb="157" eb="159">
      <t>シュウリョウ</t>
    </rPh>
    <rPh sb="161" eb="162">
      <t>ヒ</t>
    </rPh>
    <phoneticPr fontId="23"/>
  </si>
  <si>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23"/>
  </si>
  <si>
    <t>登録者の数が、小規模多機能型居宅介護事業所の登録定員未満である</t>
    <rPh sb="0" eb="2">
      <t>トウロク</t>
    </rPh>
    <rPh sb="2" eb="3">
      <t>シャ</t>
    </rPh>
    <rPh sb="4" eb="5">
      <t>スウ</t>
    </rPh>
    <rPh sb="7" eb="10">
      <t>ショウキボ</t>
    </rPh>
    <rPh sb="10" eb="14">
      <t>タキノウガタ</t>
    </rPh>
    <rPh sb="14" eb="15">
      <t>キョ</t>
    </rPh>
    <rPh sb="15" eb="16">
      <t>タク</t>
    </rPh>
    <rPh sb="16" eb="18">
      <t>カイゴ</t>
    </rPh>
    <rPh sb="18" eb="20">
      <t>ジギョウ</t>
    </rPh>
    <rPh sb="20" eb="21">
      <t>ショ</t>
    </rPh>
    <rPh sb="22" eb="24">
      <t>トウロク</t>
    </rPh>
    <rPh sb="24" eb="26">
      <t>テイイン</t>
    </rPh>
    <rPh sb="26" eb="28">
      <t>ミマン</t>
    </rPh>
    <phoneticPr fontId="23"/>
  </si>
  <si>
    <t>利用者の状態や利用者の家族等の事情により、居宅介護支援事業所の介護支援専門員が、緊急に利用することが必要と認めている</t>
    <rPh sb="0" eb="3">
      <t>リヨウシャ</t>
    </rPh>
    <rPh sb="4" eb="6">
      <t>ジョウタイ</t>
    </rPh>
    <rPh sb="7" eb="10">
      <t>リヨウシャ</t>
    </rPh>
    <rPh sb="11" eb="14">
      <t>カゾクトウ</t>
    </rPh>
    <rPh sb="15" eb="17">
      <t>ジジョウ</t>
    </rPh>
    <rPh sb="21" eb="23">
      <t>キョタク</t>
    </rPh>
    <rPh sb="23" eb="25">
      <t>カイゴ</t>
    </rPh>
    <rPh sb="25" eb="27">
      <t>シエン</t>
    </rPh>
    <rPh sb="27" eb="29">
      <t>ジギョウ</t>
    </rPh>
    <rPh sb="29" eb="30">
      <t>ショ</t>
    </rPh>
    <rPh sb="31" eb="33">
      <t>カイゴ</t>
    </rPh>
    <rPh sb="33" eb="35">
      <t>シエン</t>
    </rPh>
    <rPh sb="35" eb="38">
      <t>センモンイン</t>
    </rPh>
    <rPh sb="40" eb="42">
      <t>キンキュウ</t>
    </rPh>
    <rPh sb="43" eb="45">
      <t>リヨウ</t>
    </rPh>
    <rPh sb="50" eb="52">
      <t>ヒツヨウ</t>
    </rPh>
    <rPh sb="53" eb="54">
      <t>ミト</t>
    </rPh>
    <phoneticPr fontId="23"/>
  </si>
  <si>
    <t>小規模多機能型居宅介護事業所の介護支援専門員が、当該事業所の登録者に対するサービスの提供に支障がないと認めている</t>
    <rPh sb="24" eb="29">
      <t>トウガイジギョウショ</t>
    </rPh>
    <rPh sb="30" eb="32">
      <t>トウロク</t>
    </rPh>
    <phoneticPr fontId="23"/>
  </si>
  <si>
    <t>利用の開始に当たって、あらかじめ７日以内（利用者の日常生活上の世話を行う家族等の疾病等やむを得ない事情がある場合は１４日以内）の利用期間を定めている</t>
    <rPh sb="0" eb="2">
      <t>リヨウ</t>
    </rPh>
    <rPh sb="3" eb="5">
      <t>カイシ</t>
    </rPh>
    <rPh sb="6" eb="7">
      <t>ア</t>
    </rPh>
    <rPh sb="17" eb="18">
      <t>ヒ</t>
    </rPh>
    <rPh sb="18" eb="20">
      <t>イナイ</t>
    </rPh>
    <rPh sb="21" eb="24">
      <t>リヨウシャ</t>
    </rPh>
    <rPh sb="25" eb="27">
      <t>ニチジョウ</t>
    </rPh>
    <rPh sb="27" eb="29">
      <t>セイカツ</t>
    </rPh>
    <rPh sb="29" eb="30">
      <t>ジョウ</t>
    </rPh>
    <rPh sb="31" eb="33">
      <t>セワ</t>
    </rPh>
    <rPh sb="34" eb="35">
      <t>オコナ</t>
    </rPh>
    <rPh sb="36" eb="39">
      <t>カゾクトウ</t>
    </rPh>
    <rPh sb="40" eb="41">
      <t>シツ</t>
    </rPh>
    <rPh sb="41" eb="42">
      <t>ビョウ</t>
    </rPh>
    <rPh sb="42" eb="43">
      <t>トウ</t>
    </rPh>
    <rPh sb="46" eb="47">
      <t>エ</t>
    </rPh>
    <rPh sb="49" eb="51">
      <t>ジジョウ</t>
    </rPh>
    <rPh sb="54" eb="56">
      <t>バアイ</t>
    </rPh>
    <rPh sb="59" eb="60">
      <t>ヒ</t>
    </rPh>
    <rPh sb="60" eb="62">
      <t>イナイ</t>
    </rPh>
    <rPh sb="64" eb="66">
      <t>リヨウ</t>
    </rPh>
    <rPh sb="66" eb="68">
      <t>キカン</t>
    </rPh>
    <rPh sb="69" eb="70">
      <t>サダ</t>
    </rPh>
    <phoneticPr fontId="23"/>
  </si>
  <si>
    <t>人員基準を満たしている</t>
    <rPh sb="0" eb="1">
      <t>ジン</t>
    </rPh>
    <rPh sb="1" eb="2">
      <t>イン</t>
    </rPh>
    <rPh sb="2" eb="4">
      <t>キジュン</t>
    </rPh>
    <rPh sb="5" eb="6">
      <t>ミ</t>
    </rPh>
    <phoneticPr fontId="23"/>
  </si>
  <si>
    <t>サービス提供が過小である場合の減算に該当していない</t>
    <rPh sb="4" eb="6">
      <t>テイキョウ</t>
    </rPh>
    <rPh sb="7" eb="9">
      <t>カショウ</t>
    </rPh>
    <rPh sb="12" eb="14">
      <t>バアイ</t>
    </rPh>
    <rPh sb="15" eb="17">
      <t>ゲンサン</t>
    </rPh>
    <rPh sb="18" eb="20">
      <t>ガイトウ</t>
    </rPh>
    <phoneticPr fontId="23"/>
  </si>
  <si>
    <t>　登録者が、短期入所生活介護、短期入所療養介護、特定施設入居者生活介護、認知症対応型共同生活介護、地域密着型特定施設入居者生活介護、地域密着型介護老人福祉施設入所者生活介護、複合型サービスを受けている間は、小規模多機能型居宅介護費を算定していない。</t>
    <rPh sb="1" eb="4">
      <t>トウロクシャ</t>
    </rPh>
    <rPh sb="103" eb="106">
      <t>ショウキボ</t>
    </rPh>
    <rPh sb="106" eb="110">
      <t>タキノウガタ</t>
    </rPh>
    <rPh sb="110" eb="112">
      <t>キョタク</t>
    </rPh>
    <phoneticPr fontId="23"/>
  </si>
  <si>
    <t>　登録者が、他の小規模多機能型居宅介護事業所においてサービスを受けている間は、サービス費を算定していない。</t>
    <rPh sb="1" eb="4">
      <t>トウロクシャ</t>
    </rPh>
    <rPh sb="6" eb="7">
      <t>タ</t>
    </rPh>
    <rPh sb="8" eb="19">
      <t>ショウキボタキノウガタキョタクカイゴ</t>
    </rPh>
    <rPh sb="19" eb="22">
      <t>ジギョウショ</t>
    </rPh>
    <rPh sb="31" eb="32">
      <t>ウ</t>
    </rPh>
    <rPh sb="36" eb="37">
      <t>アイダ</t>
    </rPh>
    <rPh sb="43" eb="44">
      <t>ヒ</t>
    </rPh>
    <rPh sb="45" eb="47">
      <t>サンテイ</t>
    </rPh>
    <phoneticPr fontId="23"/>
  </si>
  <si>
    <t>　登録した日から起算して30日以内の期間について、算定している。</t>
    <rPh sb="1" eb="3">
      <t>トウロク</t>
    </rPh>
    <rPh sb="25" eb="27">
      <t>サンテイ</t>
    </rPh>
    <phoneticPr fontId="23"/>
  </si>
  <si>
    <t>　30日を超える病院又は診療所への入院後に、再び小規模多機能型居宅介護の利用を開始した場合について、算定している。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4" eb="27">
      <t>ショウキボ</t>
    </rPh>
    <rPh sb="27" eb="31">
      <t>タキノウガタ</t>
    </rPh>
    <rPh sb="31" eb="33">
      <t>キョタク</t>
    </rPh>
    <rPh sb="33" eb="35">
      <t>カイゴ</t>
    </rPh>
    <rPh sb="36" eb="38">
      <t>リヨウ</t>
    </rPh>
    <rPh sb="39" eb="41">
      <t>カイシ</t>
    </rPh>
    <rPh sb="43" eb="45">
      <t>バアイ</t>
    </rPh>
    <rPh sb="50" eb="52">
      <t>サンテイ</t>
    </rPh>
    <phoneticPr fontId="23"/>
  </si>
  <si>
    <t>　受け入れた若年性認知症利用者ごとに個別の担当者を定め、担当者を中心に、当該利用者の特性やニーズに応じたサービス提供を行っている。</t>
    <rPh sb="28" eb="31">
      <t>タントウシャ</t>
    </rPh>
    <rPh sb="32" eb="34">
      <t>チュウシン</t>
    </rPh>
    <rPh sb="36" eb="38">
      <t>トウガイ</t>
    </rPh>
    <rPh sb="38" eb="41">
      <t>リヨウシャ</t>
    </rPh>
    <rPh sb="42" eb="44">
      <t>トクセイ</t>
    </rPh>
    <phoneticPr fontId="23"/>
  </si>
  <si>
    <t>　認知症加算を算定していない。</t>
    <phoneticPr fontId="23"/>
  </si>
  <si>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rPh sb="47" eb="48">
      <t>シャ</t>
    </rPh>
    <phoneticPr fontId="23"/>
  </si>
  <si>
    <t>　管理者を中心として、介護職員、看護職員、介護支援専門員等による協議の上、看取り期における対応方針を定めている。
※①～⑤についても点検してください。</t>
    <phoneticPr fontId="23"/>
  </si>
  <si>
    <t>当該事業所における看取り期における対応方針に関する考え方</t>
    <phoneticPr fontId="23"/>
  </si>
  <si>
    <t>医師や医療機関との連携体制（夜間及び緊急時に対応を含む）</t>
    <phoneticPr fontId="23"/>
  </si>
  <si>
    <t>登録者等との話し合いにおける同意、意思確認及び情報提供の方法</t>
    <phoneticPr fontId="23"/>
  </si>
  <si>
    <t>登録者等への情報提供に供する資料及び同意書等の様式</t>
    <phoneticPr fontId="23"/>
  </si>
  <si>
    <t>その他職員の具体的対応等</t>
    <phoneticPr fontId="23"/>
  </si>
  <si>
    <t>　看取り期における対応方針に基づき、利用開始の際に、登録者又はその家族等に対して、当該対応方針の内容を説明し、同意を得ている。　</t>
    <rPh sb="1" eb="3">
      <t>ミト</t>
    </rPh>
    <rPh sb="4" eb="5">
      <t>キ</t>
    </rPh>
    <rPh sb="9" eb="11">
      <t>タイオウ</t>
    </rPh>
    <rPh sb="11" eb="13">
      <t>ホウシン</t>
    </rPh>
    <rPh sb="14" eb="15">
      <t>モト</t>
    </rPh>
    <rPh sb="18" eb="20">
      <t>リヨウ</t>
    </rPh>
    <rPh sb="20" eb="22">
      <t>カイシ</t>
    </rPh>
    <rPh sb="23" eb="24">
      <t>サイ</t>
    </rPh>
    <rPh sb="26" eb="29">
      <t>トウロクシャ</t>
    </rPh>
    <rPh sb="29" eb="30">
      <t>マタ</t>
    </rPh>
    <rPh sb="33" eb="35">
      <t>カゾク</t>
    </rPh>
    <rPh sb="35" eb="36">
      <t>トウ</t>
    </rPh>
    <rPh sb="37" eb="38">
      <t>タイ</t>
    </rPh>
    <rPh sb="41" eb="43">
      <t>トウガイ</t>
    </rPh>
    <rPh sb="43" eb="45">
      <t>タイオウ</t>
    </rPh>
    <rPh sb="45" eb="47">
      <t>ホウシン</t>
    </rPh>
    <rPh sb="48" eb="50">
      <t>ナイヨウ</t>
    </rPh>
    <rPh sb="51" eb="53">
      <t>セツメイ</t>
    </rPh>
    <rPh sb="55" eb="57">
      <t>ドウイ</t>
    </rPh>
    <rPh sb="58" eb="59">
      <t>エ</t>
    </rPh>
    <phoneticPr fontId="23"/>
  </si>
  <si>
    <t>　看取り期の利用者に対するケアカンファレンス、看取り期における対応の実践を振り返る等により、看取り期における対応方針の内容その他看取り期におけるサービス提供体制について、適宜見直しを行っている。</t>
    <phoneticPr fontId="23"/>
  </si>
  <si>
    <t>　看取り期における対応方針に基づき、登録者の状態又は家族の求め等に応じ、介護職員、看護職員等から介護記録等登録者に関する記録を活用し行われるサービスについて登録者に説明し、同意を得ている。</t>
    <phoneticPr fontId="23"/>
  </si>
  <si>
    <t>　看取り期の利用者に対するサービス提供においては、次に掲げる事項を介護記録等に記録し、多職種連携のための情報共有を行っている。</t>
    <rPh sb="27" eb="28">
      <t>カカ</t>
    </rPh>
    <rPh sb="30" eb="32">
      <t>ジコウ</t>
    </rPh>
    <rPh sb="33" eb="34">
      <t>カイ</t>
    </rPh>
    <rPh sb="34" eb="35">
      <t>ゴ</t>
    </rPh>
    <rPh sb="35" eb="38">
      <t>キロクトウ</t>
    </rPh>
    <rPh sb="39" eb="41">
      <t>キロク</t>
    </rPh>
    <rPh sb="43" eb="44">
      <t>タ</t>
    </rPh>
    <rPh sb="44" eb="46">
      <t>ショクシュ</t>
    </rPh>
    <rPh sb="46" eb="48">
      <t>レンケイ</t>
    </rPh>
    <rPh sb="52" eb="54">
      <t>ジョウホウ</t>
    </rPh>
    <rPh sb="54" eb="56">
      <t>キョウユウ</t>
    </rPh>
    <rPh sb="57" eb="58">
      <t>オコナ</t>
    </rPh>
    <phoneticPr fontId="23"/>
  </si>
  <si>
    <t>利用者の身体状況の変化及びこれに対する介護についての記録</t>
    <rPh sb="0" eb="3">
      <t>リヨウシャ</t>
    </rPh>
    <rPh sb="4" eb="6">
      <t>シンタイ</t>
    </rPh>
    <rPh sb="6" eb="8">
      <t>ジョウキョウ</t>
    </rPh>
    <rPh sb="9" eb="11">
      <t>ヘンカ</t>
    </rPh>
    <rPh sb="11" eb="12">
      <t>オヨ</t>
    </rPh>
    <rPh sb="16" eb="17">
      <t>タイ</t>
    </rPh>
    <rPh sb="19" eb="21">
      <t>カイゴ</t>
    </rPh>
    <rPh sb="26" eb="28">
      <t>キロク</t>
    </rPh>
    <phoneticPr fontId="23"/>
  </si>
  <si>
    <t>看取り期におけるサービス提供の各プロセスにおいて登録者及び家族の意向を把握し、それに基づくアセスメント及び対応の経過の記録</t>
    <rPh sb="0" eb="2">
      <t>ミト</t>
    </rPh>
    <rPh sb="3" eb="4">
      <t>キ</t>
    </rPh>
    <rPh sb="12" eb="14">
      <t>テイキョウ</t>
    </rPh>
    <rPh sb="15" eb="16">
      <t>カク</t>
    </rPh>
    <rPh sb="24" eb="27">
      <t>トウロクシャ</t>
    </rPh>
    <rPh sb="27" eb="28">
      <t>オヨ</t>
    </rPh>
    <rPh sb="29" eb="31">
      <t>カゾク</t>
    </rPh>
    <rPh sb="32" eb="34">
      <t>イコウ</t>
    </rPh>
    <rPh sb="35" eb="37">
      <t>ハアク</t>
    </rPh>
    <rPh sb="42" eb="43">
      <t>モト</t>
    </rPh>
    <rPh sb="51" eb="52">
      <t>オヨ</t>
    </rPh>
    <rPh sb="53" eb="55">
      <t>タイオウ</t>
    </rPh>
    <rPh sb="56" eb="58">
      <t>ケイカ</t>
    </rPh>
    <rPh sb="59" eb="61">
      <t>キロク</t>
    </rPh>
    <phoneticPr fontId="23"/>
  </si>
  <si>
    <t>　利用者が医療機関に入院した際に、当該医療機関が事業所へ利用者本人の状態を伝えることについて、入院の際、本人又は家族に対して説明をし、文書にて同意を得ている。</t>
    <rPh sb="1" eb="4">
      <t>リヨウシャ</t>
    </rPh>
    <rPh sb="5" eb="7">
      <t>イリョウ</t>
    </rPh>
    <rPh sb="7" eb="9">
      <t>キカン</t>
    </rPh>
    <rPh sb="10" eb="12">
      <t>ニュウイン</t>
    </rPh>
    <rPh sb="14" eb="15">
      <t>サイ</t>
    </rPh>
    <rPh sb="17" eb="19">
      <t>トウガイ</t>
    </rPh>
    <rPh sb="19" eb="21">
      <t>イリョウ</t>
    </rPh>
    <rPh sb="21" eb="23">
      <t>キカン</t>
    </rPh>
    <rPh sb="24" eb="26">
      <t>ジギョウ</t>
    </rPh>
    <rPh sb="26" eb="27">
      <t>ショ</t>
    </rPh>
    <rPh sb="28" eb="31">
      <t>リヨウシャ</t>
    </rPh>
    <rPh sb="31" eb="33">
      <t>ホンニン</t>
    </rPh>
    <rPh sb="34" eb="36">
      <t>ジョウタイ</t>
    </rPh>
    <rPh sb="37" eb="38">
      <t>ツタ</t>
    </rPh>
    <rPh sb="47" eb="49">
      <t>ニュウイン</t>
    </rPh>
    <rPh sb="50" eb="51">
      <t>サイ</t>
    </rPh>
    <rPh sb="52" eb="54">
      <t>ホンニン</t>
    </rPh>
    <rPh sb="54" eb="55">
      <t>マタ</t>
    </rPh>
    <rPh sb="56" eb="58">
      <t>カゾク</t>
    </rPh>
    <rPh sb="59" eb="60">
      <t>タイ</t>
    </rPh>
    <rPh sb="62" eb="64">
      <t>セツメイ</t>
    </rPh>
    <rPh sb="67" eb="69">
      <t>ブンショ</t>
    </rPh>
    <rPh sb="71" eb="73">
      <t>ドウイ</t>
    </rPh>
    <rPh sb="74" eb="75">
      <t>エ</t>
    </rPh>
    <phoneticPr fontId="23"/>
  </si>
  <si>
    <t>問9</t>
    <rPh sb="0" eb="1">
      <t>トイ</t>
    </rPh>
    <phoneticPr fontId="23"/>
  </si>
  <si>
    <t>　利用者本人又はその家族に対する随時の説明に係る同意を、口頭で得た場合は、介護記録に説明日時、内容等を記載するとともに、同意を得た旨を記載している。</t>
    <rPh sb="1" eb="4">
      <t>リヨウシャ</t>
    </rPh>
    <phoneticPr fontId="23"/>
  </si>
  <si>
    <t>問10</t>
    <rPh sb="0" eb="1">
      <t>トイ</t>
    </rPh>
    <phoneticPr fontId="23"/>
  </si>
  <si>
    <t>問11</t>
    <rPh sb="0" eb="1">
      <t>トイ</t>
    </rPh>
    <phoneticPr fontId="23"/>
  </si>
  <si>
    <t>　死亡日を含めて30日を上限に算定している。</t>
    <phoneticPr fontId="23"/>
  </si>
  <si>
    <t>問12</t>
    <rPh sb="0" eb="1">
      <t>トイ</t>
    </rPh>
    <phoneticPr fontId="23"/>
  </si>
  <si>
    <t>　登録者が死亡前に医療機関へ入院した後、入院先で死亡した場合には、当該事業所でサービスを直接提供していない入院した日の翌日から死亡日までの間は、算定していない。</t>
    <phoneticPr fontId="23"/>
  </si>
  <si>
    <t>問13</t>
    <rPh sb="0" eb="1">
      <t>トイ</t>
    </rPh>
    <phoneticPr fontId="23"/>
  </si>
  <si>
    <t>　利用者が入院した月と死亡した月が異なる場合、死亡月にまとめて算定している。
※登録者が入院する際、入院した月の翌月に亡くなった場合に、前月分の当該加算に係る一部負担の請求を行う場合があることを説明し、文書にて同意を得ている。</t>
    <rPh sb="50" eb="52">
      <t>ニュウイン</t>
    </rPh>
    <rPh sb="54" eb="55">
      <t>ツキ</t>
    </rPh>
    <phoneticPr fontId="23"/>
  </si>
  <si>
    <t>問14</t>
    <rPh sb="0" eb="1">
      <t>トイ</t>
    </rPh>
    <phoneticPr fontId="23"/>
  </si>
  <si>
    <t>　看護職員配置加算（Ⅰ）を算定している。</t>
    <rPh sb="1" eb="3">
      <t>カンゴ</t>
    </rPh>
    <rPh sb="3" eb="5">
      <t>ショクイン</t>
    </rPh>
    <rPh sb="5" eb="7">
      <t>ハイチ</t>
    </rPh>
    <rPh sb="7" eb="8">
      <t>カ</t>
    </rPh>
    <rPh sb="8" eb="9">
      <t>サン</t>
    </rPh>
    <rPh sb="13" eb="15">
      <t>サンテイ</t>
    </rPh>
    <phoneticPr fontId="23"/>
  </si>
  <si>
    <t>　訪問サービスの提供に当たる常勤の従業者を2名以上配置している。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23"/>
  </si>
  <si>
    <r>
      <t xml:space="preserve">　事業所における全ての登録者に対する訪問サービスの提供回数が1月当たり延べ200回以上である。
</t>
    </r>
    <r>
      <rPr>
        <sz val="10"/>
        <rFont val="ＭＳ Ｐゴシック"/>
        <family val="3"/>
        <charset val="128"/>
      </rPr>
      <t>※「訪問サービスの提供回数」は、暦月ごとに、１回の訪問を１回のサービス提供として算定する。登録者宅を訪問して見守りの意味で声かけ等を行った場合も含む（介護予防の登録者を除く）</t>
    </r>
    <rPh sb="50" eb="52">
      <t>ホウモン</t>
    </rPh>
    <rPh sb="57" eb="59">
      <t>テイキョウ</t>
    </rPh>
    <rPh sb="59" eb="61">
      <t>カイスウ</t>
    </rPh>
    <phoneticPr fontId="23"/>
  </si>
  <si>
    <t>　提供した訪問サービスの内容を記録している。</t>
    <rPh sb="1" eb="3">
      <t>テイキョウ</t>
    </rPh>
    <rPh sb="5" eb="7">
      <t>ホウモン</t>
    </rPh>
    <rPh sb="12" eb="14">
      <t>ナイヨウ</t>
    </rPh>
    <rPh sb="15" eb="17">
      <t>キロク</t>
    </rPh>
    <phoneticPr fontId="23"/>
  </si>
  <si>
    <t>　利用者の地域における多様な活動が確保されるよう、日常的に地域住民等との交流を図り、利用者の状態に応じて、地域の行事や活動等に積極的に参加している。</t>
    <rPh sb="1" eb="4">
      <t>リヨウシャ</t>
    </rPh>
    <rPh sb="5" eb="7">
      <t>チイキ</t>
    </rPh>
    <rPh sb="11" eb="13">
      <t>タヨウ</t>
    </rPh>
    <rPh sb="14" eb="16">
      <t>カツドウ</t>
    </rPh>
    <rPh sb="17" eb="19">
      <t>カクホ</t>
    </rPh>
    <rPh sb="25" eb="27">
      <t>ニチジョウ</t>
    </rPh>
    <rPh sb="27" eb="28">
      <t>テキ</t>
    </rPh>
    <rPh sb="29" eb="33">
      <t>チイキジュウミン</t>
    </rPh>
    <rPh sb="33" eb="34">
      <t>トウ</t>
    </rPh>
    <rPh sb="36" eb="38">
      <t>コウリュウ</t>
    </rPh>
    <rPh sb="39" eb="40">
      <t>ハカ</t>
    </rPh>
    <rPh sb="42" eb="45">
      <t>リヨウシャ</t>
    </rPh>
    <rPh sb="46" eb="48">
      <t>ジョウタイ</t>
    </rPh>
    <rPh sb="49" eb="50">
      <t>オウ</t>
    </rPh>
    <rPh sb="53" eb="55">
      <t>チイキ</t>
    </rPh>
    <rPh sb="56" eb="58">
      <t>ギョウジ</t>
    </rPh>
    <rPh sb="59" eb="61">
      <t>カツドウ</t>
    </rPh>
    <rPh sb="61" eb="62">
      <t>トウ</t>
    </rPh>
    <rPh sb="63" eb="66">
      <t>セッキョクテキ</t>
    </rPh>
    <rPh sb="67" eb="69">
      <t>サンカ</t>
    </rPh>
    <phoneticPr fontId="23"/>
  </si>
  <si>
    <t>　問2の②及び③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phoneticPr fontId="23"/>
  </si>
  <si>
    <t>※医療提供施設が病院の場合、許可病床数が200 床未満のもの又は当該病院を中心とした半径4キロメートル以内に診療所が存在しないものに限る</t>
    <rPh sb="8" eb="10">
      <t>ビョウイン</t>
    </rPh>
    <rPh sb="11" eb="13">
      <t>バアイ</t>
    </rPh>
    <phoneticPr fontId="23"/>
  </si>
  <si>
    <t>　介護支援専門員は、①の助言に基づき、生活機能アセスメントを行った上で、小規模多機能型居宅介護計画の作成を行っている。なお、小規模多機能型居宅介護計画には、①の助言の内容を記載している。</t>
    <rPh sb="1" eb="8">
      <t>カイゴシエンセンモンイン</t>
    </rPh>
    <phoneticPr fontId="23"/>
  </si>
  <si>
    <r>
      <t xml:space="preserve">　3月経過後、目標の達成度合いにつき、利用者及び理学療法士等に報告している。
</t>
    </r>
    <r>
      <rPr>
        <sz val="10"/>
        <rFont val="ＭＳ Ｐゴシック"/>
        <family val="3"/>
        <charset val="128"/>
      </rPr>
      <t>※再度、①の助言に基づき小規模多機能型居宅介護計画を見直した場合には算定可</t>
    </r>
    <phoneticPr fontId="23"/>
  </si>
  <si>
    <r>
      <t xml:space="preserve">　3月を超えて本加算を算定しようとする場合は、再度①の評価に基づき小規模多機能型居宅介護計画を見直している。
</t>
    </r>
    <r>
      <rPr>
        <sz val="10"/>
        <rFont val="ＭＳ Ｐゴシック"/>
        <family val="3"/>
        <charset val="128"/>
      </rPr>
      <t>※本加算は①の評価に基づき作成された当該計画に基づき提供された初回の指定小規模多機能型居宅介護の提供日が属する月を含む3月を限度として算定する
※当該3月の間に利用者に対する指定訪問リハビリテーション又は指定通所リハビリテーション等の提供が終了した場合であっても、3月間は算定可</t>
    </r>
    <phoneticPr fontId="23"/>
  </si>
  <si>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2②の達成目標を踏まえた適切な対応を行っている。</t>
    <rPh sb="106" eb="107">
      <t>トイ</t>
    </rPh>
    <phoneticPr fontId="23"/>
  </si>
  <si>
    <t>問3</t>
  </si>
  <si>
    <t>問4</t>
    <phoneticPr fontId="23"/>
  </si>
  <si>
    <t>　当該利用者について、当該事業所以外で既に本加算を算定している場合は、算定していない。</t>
    <rPh sb="1" eb="3">
      <t>トウガイ</t>
    </rPh>
    <rPh sb="3" eb="6">
      <t>リヨウシャ</t>
    </rPh>
    <rPh sb="11" eb="13">
      <t>トウガイ</t>
    </rPh>
    <rPh sb="13" eb="16">
      <t>ジギョウショ</t>
    </rPh>
    <rPh sb="16" eb="18">
      <t>イガイ</t>
    </rPh>
    <rPh sb="19" eb="20">
      <t>スデ</t>
    </rPh>
    <rPh sb="21" eb="22">
      <t>ホン</t>
    </rPh>
    <rPh sb="22" eb="24">
      <t>カサン</t>
    </rPh>
    <rPh sb="25" eb="27">
      <t>サンテイ</t>
    </rPh>
    <rPh sb="31" eb="33">
      <t>バアイ</t>
    </rPh>
    <rPh sb="35" eb="37">
      <t>サンテイ</t>
    </rPh>
    <phoneticPr fontId="23"/>
  </si>
  <si>
    <t>　定員超過利用又は人員基準欠如に該当していない。</t>
    <phoneticPr fontId="23"/>
  </si>
  <si>
    <t>4月</t>
    <rPh sb="1" eb="2">
      <t>ガツ</t>
    </rPh>
    <phoneticPr fontId="23"/>
  </si>
  <si>
    <t>5月</t>
    <rPh sb="1" eb="2">
      <t>ガツ</t>
    </rPh>
    <phoneticPr fontId="23"/>
  </si>
  <si>
    <t>％</t>
    <phoneticPr fontId="23"/>
  </si>
  <si>
    <t>人</t>
    <rPh sb="0" eb="1">
      <t>ヒト</t>
    </rPh>
    <phoneticPr fontId="23"/>
  </si>
  <si>
    <t>月</t>
    <rPh sb="0" eb="1">
      <t>ツキ</t>
    </rPh>
    <phoneticPr fontId="23"/>
  </si>
  <si>
    <t>（１）　定員超過</t>
    <rPh sb="4" eb="6">
      <t>テイイン</t>
    </rPh>
    <rPh sb="6" eb="8">
      <t>チョウカ</t>
    </rPh>
    <phoneticPr fontId="23"/>
  </si>
  <si>
    <t>　1月間(暦月)の登録者数（1月当たりの平均利用者数）が、市に届け出た運営規程に定められた登録定員を超過した月の有無
※ない場合は問2を「－」にしてください</t>
    <rPh sb="2" eb="4">
      <t>ツキカン</t>
    </rPh>
    <phoneticPr fontId="23"/>
  </si>
  <si>
    <t>※1月当たりの平均利用者数は、当該月の全登録者の延数÷当該月のサービス提供日数（小数点以下切り上げ）</t>
    <rPh sb="35" eb="37">
      <t>テイキョウ</t>
    </rPh>
    <phoneticPr fontId="23"/>
  </si>
  <si>
    <t>※小規模多機能型居宅介護と介護予防小規模多機能型居宅介護を一体的に運営している場合は合計数</t>
    <phoneticPr fontId="23"/>
  </si>
  <si>
    <t>全登録者の延数</t>
    <phoneticPr fontId="23"/>
  </si>
  <si>
    <t>月の日数</t>
    <phoneticPr fontId="23"/>
  </si>
  <si>
    <t>ａ/ｂ</t>
    <phoneticPr fontId="23"/>
  </si>
  <si>
    <t>＊小数点以下切り上げ</t>
    <phoneticPr fontId="23"/>
  </si>
  <si>
    <t>運営規程に定めた利用定員</t>
    <phoneticPr fontId="23"/>
  </si>
  <si>
    <t>ｃ≦ｄ</t>
    <phoneticPr fontId="23"/>
  </si>
  <si>
    <t>　問１が「ある」の場合、その翌月から解消されるに至った月までの介護報酬については、利用者全員について所定単位数の70/100に相当する単位数を算定している。</t>
    <rPh sb="14" eb="16">
      <t>ヨクゲツ</t>
    </rPh>
    <phoneticPr fontId="23"/>
  </si>
  <si>
    <t>　災害、虐待の受け入れ等、やむを得ない事業による定員超過利用の有無
※「有」の場合は、下記のやむを得ない理由等について具体的に記入してください。</t>
    <phoneticPr fontId="23"/>
  </si>
  <si>
    <t>やむを得ない理由</t>
    <phoneticPr fontId="23"/>
  </si>
  <si>
    <t>発生月</t>
    <rPh sb="0" eb="2">
      <t>ハッセイ</t>
    </rPh>
    <rPh sb="2" eb="3">
      <t>ヅキ</t>
    </rPh>
    <phoneticPr fontId="23"/>
  </si>
  <si>
    <t>解消月</t>
    <rPh sb="0" eb="2">
      <t>カイショウ</t>
    </rPh>
    <rPh sb="2" eb="3">
      <t>ツキ</t>
    </rPh>
    <phoneticPr fontId="23"/>
  </si>
  <si>
    <t>（２）　人員基準欠如</t>
    <rPh sb="4" eb="6">
      <t>ジンイン</t>
    </rPh>
    <rPh sb="6" eb="8">
      <t>キジュン</t>
    </rPh>
    <rPh sb="8" eb="10">
      <t>ケツジョ</t>
    </rPh>
    <phoneticPr fontId="23"/>
  </si>
  <si>
    <t>介護従事者【通いサービス、訪問サービスの提供に当たる者】（日中）</t>
    <rPh sb="0" eb="2">
      <t>カイゴ</t>
    </rPh>
    <rPh sb="2" eb="5">
      <t>ジュウジシャ</t>
    </rPh>
    <rPh sb="6" eb="7">
      <t>カヨ</t>
    </rPh>
    <phoneticPr fontId="23"/>
  </si>
  <si>
    <t>　従業者の配置について、次の計算方法で算出した結果が、0.9を下回った月の有無　　　　
※ない場合は問2を「－」にしてください</t>
    <phoneticPr fontId="23"/>
  </si>
  <si>
    <t>　問1で0.9を下回った月の翌月から人員基準欠如が解消されるに至った月の介護報酬については、利用者全員について所定単位数の70/100に相当する単位数を算定している。</t>
    <rPh sb="14" eb="16">
      <t>ヨクゲツ</t>
    </rPh>
    <phoneticPr fontId="23"/>
  </si>
  <si>
    <t>　従業者の配置について、次の計算方法で算出した結果が、0.9以上１未満となった月の有無　　　　
※ない場合は問4を「－」にしてください</t>
    <phoneticPr fontId="23"/>
  </si>
  <si>
    <t>　問3で0.9以上１未満となった場合、その月の翌々月から人員基準欠如が解消されるに至った月の介護報酬については、利用者全員について所定単位数の70/100に相当する単位数を算定している。
※翌月の末日において人員基準を満たすに至っている場合を除く</t>
    <phoneticPr fontId="23"/>
  </si>
  <si>
    <t>介護従事者【看護職員】（日中）</t>
    <rPh sb="0" eb="2">
      <t>カイゴ</t>
    </rPh>
    <rPh sb="2" eb="5">
      <t>ジュウジシャ</t>
    </rPh>
    <rPh sb="6" eb="10">
      <t>カンゴショクイン</t>
    </rPh>
    <phoneticPr fontId="23"/>
  </si>
  <si>
    <t>　従業者（看護職員）の配置について、人員基準を満たさなかった月の有無　　　　
※ない場合は問6を「－」にしてください</t>
    <phoneticPr fontId="23"/>
  </si>
  <si>
    <t>　問5が「ある」場合、人員欠如となった翌々月から人員基準欠如が解消されるに至った月まで、全ての利用者について所定単位数の70/100に相当する単位数を算定している。
（翌月の末日において人員基準を満たすに至っている場合を除く）</t>
    <phoneticPr fontId="23"/>
  </si>
  <si>
    <t>夜勤職員又は宿直職員</t>
    <rPh sb="4" eb="5">
      <t>マタ</t>
    </rPh>
    <phoneticPr fontId="23"/>
  </si>
  <si>
    <t>　夜勤職員又は宿直職員の配置について、人員基準を満たさなかった日が2日以上連続して発生した月の有無　　
※ない場合は問8を「－」にしてください</t>
    <phoneticPr fontId="23"/>
  </si>
  <si>
    <t>　問7が「ある」場合、その翌月に、全ての利用者について所定単位数の70/100に相当する単位数を算定している。</t>
    <phoneticPr fontId="23"/>
  </si>
  <si>
    <t>　夜勤職員又は宿直職員の配置について、人員基準を満たさなかった日が4日以上発生した月の有無　　
※ない場合は問10を「－」にしてください</t>
    <phoneticPr fontId="23"/>
  </si>
  <si>
    <t>　問9が「ある」場合、その翌月に、全ての利用者について所定単位数の70/100に相当する単位数を算定している。</t>
    <phoneticPr fontId="23"/>
  </si>
  <si>
    <t>介護支援専門員</t>
    <phoneticPr fontId="23"/>
  </si>
  <si>
    <t>　介護支援専門員の配置について、人員基準を満たさなかった月の有無
※ない場合は問12を「－」にしてください</t>
    <phoneticPr fontId="23"/>
  </si>
  <si>
    <t>　問11が「ある」場合、その翌々月から人員基準欠如が解消されるに至った月まで、全ての利用者について所定単位数の70/100に相当する単位数を算定している。
（翌月の末日において人員基準を満たすに至っている場合を除く）</t>
    <phoneticPr fontId="23"/>
  </si>
  <si>
    <t>　介護支援専門員が、必要な研修を修了していない（いなかった）状態の有無
※ない場合は問14を「－」にしてください</t>
    <phoneticPr fontId="23"/>
  </si>
  <si>
    <t>　問13が「ある」場合、その翌々月から人員基準欠如が解消されるに至った月まで、全ての利用者について所定単位数の70/100に相当する単位数を算定している。
（翌月の末日において人員基準を満たすに至っている場合を除く）</t>
    <phoneticPr fontId="23"/>
  </si>
  <si>
    <t>（３）　過少サービス</t>
    <rPh sb="4" eb="6">
      <t>カショウ</t>
    </rPh>
    <phoneticPr fontId="23"/>
  </si>
  <si>
    <t>※登録者1人当たりの平均回数の算出は、暦月ごとに、サービス提供回数の合計数÷（当該月の日数×当該事業所の登録者数）×7</t>
    <phoneticPr fontId="23"/>
  </si>
  <si>
    <t>※サービス提供回数の合計数（①～③の合計）</t>
    <phoneticPr fontId="23"/>
  </si>
  <si>
    <t>通いサービス</t>
    <phoneticPr fontId="23"/>
  </si>
  <si>
    <t>１人の登録者が１日に複数回通いサービスを利用する場合、複数回の算定可</t>
    <phoneticPr fontId="23"/>
  </si>
  <si>
    <t>訪問サービス</t>
    <rPh sb="0" eb="2">
      <t>ホウモン</t>
    </rPh>
    <phoneticPr fontId="23"/>
  </si>
  <si>
    <t>宿泊サービス</t>
    <rPh sb="0" eb="2">
      <t>シュクハク</t>
    </rPh>
    <phoneticPr fontId="23"/>
  </si>
  <si>
    <t>１泊を１回として算定する。通いサービスに引き続いて宿泊サービスを行う場合は、それぞれを１回とし、計２回として算定する</t>
    <phoneticPr fontId="23"/>
  </si>
  <si>
    <t>※登録者が月の途中に利用を開始又は終了した場合、利用開始日の前日以前又は利用終了日の翌日以降の日数については上記の算定の際に控除する。入院の場合の入院日（入院の初日及び退院日を除く）についても同様</t>
    <rPh sb="54" eb="56">
      <t>ジョウキ</t>
    </rPh>
    <phoneticPr fontId="23"/>
  </si>
  <si>
    <t>直近月の状況</t>
    <phoneticPr fontId="23"/>
  </si>
  <si>
    <t>通いサービス提供回数</t>
    <phoneticPr fontId="23"/>
  </si>
  <si>
    <t>回</t>
    <rPh sb="0" eb="1">
      <t>カイ</t>
    </rPh>
    <phoneticPr fontId="23"/>
  </si>
  <si>
    <t>訪問サービス提供回数</t>
    <rPh sb="0" eb="2">
      <t>ホウモン</t>
    </rPh>
    <phoneticPr fontId="23"/>
  </si>
  <si>
    <t>宿泊サービス提供回数</t>
    <rPh sb="0" eb="2">
      <t>シュクハク</t>
    </rPh>
    <phoneticPr fontId="23"/>
  </si>
  <si>
    <t>ａ＋ｂ＋ｃ</t>
    <phoneticPr fontId="23"/>
  </si>
  <si>
    <t>当該月の日数</t>
    <phoneticPr fontId="23"/>
  </si>
  <si>
    <t>日</t>
    <rPh sb="0" eb="1">
      <t>ヒ</t>
    </rPh>
    <phoneticPr fontId="23"/>
  </si>
  <si>
    <t>登録者数</t>
    <phoneticPr fontId="23"/>
  </si>
  <si>
    <t>ｄ÷（ｅ×ｆ）×7</t>
    <phoneticPr fontId="23"/>
  </si>
  <si>
    <t>ｇ≧４</t>
    <phoneticPr fontId="23"/>
  </si>
  <si>
    <t>　問１で該当する利用者が「ある」場合、所定単位数の70/100で算定している。</t>
    <phoneticPr fontId="23"/>
  </si>
  <si>
    <t>●</t>
    <phoneticPr fontId="2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</si>
  <si>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23"/>
  </si>
  <si>
    <t>運営状況点検書でできていなかったものについては、速やかに改善してください。</t>
    <rPh sb="24" eb="25">
      <t>スミ</t>
    </rPh>
    <phoneticPr fontId="23"/>
  </si>
  <si>
    <t>添付書類を忘れずに作成し添付して下さい。</t>
    <phoneticPr fontId="23"/>
  </si>
  <si>
    <t>　　　　　　　　</t>
  </si>
  <si>
    <t>　利用者ごとのADL値、栄養状態、口腔機能、認知症の状況その他の利用者の心身の状況等に係る基本的な情報を厚生労働省に提出している。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2" eb="54">
      <t>コウセイ</t>
    </rPh>
    <rPh sb="54" eb="57">
      <t>ロウドウショウ</t>
    </rPh>
    <rPh sb="58" eb="60">
      <t>テイシュツ</t>
    </rPh>
    <phoneticPr fontId="23"/>
  </si>
  <si>
    <t>問3</t>
    <phoneticPr fontId="23"/>
  </si>
  <si>
    <t>　事業所は、利用者に提供するサービスの質を常に向上させていくため、計画、実行、評価、改善のサイクルにより、質の高いサービスを実施する体制を構築するとともに、次の一連の取組みを行っている。</t>
    <rPh sb="1" eb="4">
      <t>ジギョウショ</t>
    </rPh>
    <rPh sb="6" eb="9">
      <t>リヨウシャ</t>
    </rPh>
    <rPh sb="10" eb="12">
      <t>テイキョウ</t>
    </rPh>
    <rPh sb="19" eb="20">
      <t>シツ</t>
    </rPh>
    <rPh sb="21" eb="22">
      <t>ツネ</t>
    </rPh>
    <rPh sb="23" eb="25">
      <t>コウジョウ</t>
    </rPh>
    <rPh sb="33" eb="35">
      <t>ケイカク</t>
    </rPh>
    <rPh sb="36" eb="38">
      <t>ジッコウ</t>
    </rPh>
    <rPh sb="39" eb="41">
      <t>ヒョウカ</t>
    </rPh>
    <rPh sb="42" eb="44">
      <t>カイゼン</t>
    </rPh>
    <rPh sb="53" eb="54">
      <t>シツ</t>
    </rPh>
    <rPh sb="55" eb="56">
      <t>タカ</t>
    </rPh>
    <rPh sb="62" eb="64">
      <t>ジッシ</t>
    </rPh>
    <rPh sb="66" eb="68">
      <t>タイセイ</t>
    </rPh>
    <rPh sb="69" eb="71">
      <t>コウチク</t>
    </rPh>
    <rPh sb="78" eb="79">
      <t>ツギ</t>
    </rPh>
    <rPh sb="80" eb="82">
      <t>イチレン</t>
    </rPh>
    <rPh sb="83" eb="85">
      <t>トリク</t>
    </rPh>
    <rPh sb="87" eb="88">
      <t>オコナ</t>
    </rPh>
    <phoneticPr fontId="23"/>
  </si>
  <si>
    <t>利用者の心身の状況等に係る基本的な情報に基づき、適切なサービスを提供するためのサービス計画を作成する。</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23"/>
  </si>
  <si>
    <t>サービスの提供に当たっては、サービス計画に基づいて、利用者の自立支援や重度化防止に資する介護を実施している。</t>
    <rPh sb="5" eb="7">
      <t>テイキョウ</t>
    </rPh>
    <rPh sb="8" eb="9">
      <t>ア</t>
    </rPh>
    <rPh sb="18" eb="20">
      <t>ケイカク</t>
    </rPh>
    <rPh sb="21" eb="22">
      <t>モト</t>
    </rPh>
    <rPh sb="26" eb="29">
      <t>リヨウシャ</t>
    </rPh>
    <rPh sb="30" eb="32">
      <t>ジリツ</t>
    </rPh>
    <rPh sb="32" eb="34">
      <t>シエン</t>
    </rPh>
    <rPh sb="35" eb="38">
      <t>ジュウドカ</t>
    </rPh>
    <rPh sb="38" eb="40">
      <t>ボウシ</t>
    </rPh>
    <rPh sb="41" eb="42">
      <t>シ</t>
    </rPh>
    <rPh sb="44" eb="46">
      <t>カイゴ</t>
    </rPh>
    <rPh sb="47" eb="49">
      <t>ジッシ</t>
    </rPh>
    <phoneticPr fontId="23"/>
  </si>
  <si>
    <t>LIFEへの提出情報及びフィードバック情報等も活用し、多職種が共同して、事業所の特性やサービス提供の在り方について検証を行っている。</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1">
      <t>オコナ</t>
    </rPh>
    <phoneticPr fontId="23"/>
  </si>
  <si>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23"/>
  </si>
  <si>
    <t>（Ⅰ）</t>
    <phoneticPr fontId="23"/>
  </si>
  <si>
    <t>　前年度の実績が6月に満たない事業所（新たに事業を開始し、又は再開した事業所を含む）は②③④に、それ以外の事業所は①に記載してください。（小数点第1位まで）</t>
    <rPh sb="1" eb="4">
      <t>ゼンネンド</t>
    </rPh>
    <rPh sb="5" eb="7">
      <t>ジッセキ</t>
    </rPh>
    <rPh sb="9" eb="10">
      <t>ツキ</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50" eb="52">
      <t>イガイ</t>
    </rPh>
    <rPh sb="53" eb="56">
      <t>ジギョウショ</t>
    </rPh>
    <rPh sb="59" eb="61">
      <t>キサイ</t>
    </rPh>
    <rPh sb="69" eb="72">
      <t>ショウスウテン</t>
    </rPh>
    <rPh sb="72" eb="73">
      <t>ダイ</t>
    </rPh>
    <rPh sb="74" eb="75">
      <t>イ</t>
    </rPh>
    <phoneticPr fontId="23"/>
  </si>
  <si>
    <t>＜前年度の月平均＞　b：4月～2月の実績のあった月数</t>
    <rPh sb="1" eb="4">
      <t>ゼンネンド</t>
    </rPh>
    <rPh sb="5" eb="6">
      <t>ツキ</t>
    </rPh>
    <rPh sb="6" eb="8">
      <t>ヘイキン</t>
    </rPh>
    <rPh sb="13" eb="14">
      <t>ガツ</t>
    </rPh>
    <rPh sb="16" eb="17">
      <t>ガツ</t>
    </rPh>
    <rPh sb="18" eb="20">
      <t>ジッセキ</t>
    </rPh>
    <rPh sb="24" eb="25">
      <t>ツキ</t>
    </rPh>
    <rPh sb="25" eb="26">
      <t>スウ</t>
    </rPh>
    <phoneticPr fontId="23"/>
  </si>
  <si>
    <t>6月</t>
    <rPh sb="1" eb="2">
      <t>ガツ</t>
    </rPh>
    <phoneticPr fontId="23"/>
  </si>
  <si>
    <t>7月</t>
    <rPh sb="1" eb="2">
      <t>ガツ</t>
    </rPh>
    <phoneticPr fontId="23"/>
  </si>
  <si>
    <t>8月</t>
    <rPh sb="1" eb="2">
      <t>ガツ</t>
    </rPh>
    <phoneticPr fontId="23"/>
  </si>
  <si>
    <t>9月</t>
    <rPh sb="1" eb="2">
      <t>ガツ</t>
    </rPh>
    <phoneticPr fontId="23"/>
  </si>
  <si>
    <t>10月</t>
    <rPh sb="2" eb="3">
      <t>ガツ</t>
    </rPh>
    <phoneticPr fontId="23"/>
  </si>
  <si>
    <t>11月</t>
    <rPh sb="2" eb="3">
      <t>ガツ</t>
    </rPh>
    <phoneticPr fontId="23"/>
  </si>
  <si>
    <t>12月</t>
    <rPh sb="2" eb="3">
      <t>ガツ</t>
    </rPh>
    <phoneticPr fontId="23"/>
  </si>
  <si>
    <t>1月</t>
    <rPh sb="1" eb="2">
      <t>ガツ</t>
    </rPh>
    <phoneticPr fontId="23"/>
  </si>
  <si>
    <t>2月</t>
    <rPh sb="1" eb="2">
      <t>ガツ</t>
    </rPh>
    <phoneticPr fontId="23"/>
  </si>
  <si>
    <t>合計　ａ</t>
    <rPh sb="0" eb="2">
      <t>ゴウケイ</t>
    </rPh>
    <phoneticPr fontId="23"/>
  </si>
  <si>
    <t>月平均
ａ÷ｂ</t>
    <rPh sb="0" eb="3">
      <t>ツキヘイキン</t>
    </rPh>
    <phoneticPr fontId="23"/>
  </si>
  <si>
    <t>常勤換算後の
介護福祉士の員数</t>
    <rPh sb="0" eb="2">
      <t>ジョウキン</t>
    </rPh>
    <rPh sb="2" eb="4">
      <t>カンサン</t>
    </rPh>
    <rPh sb="4" eb="5">
      <t>ゴ</t>
    </rPh>
    <rPh sb="7" eb="9">
      <t>カイゴ</t>
    </rPh>
    <rPh sb="9" eb="12">
      <t>フクシシ</t>
    </rPh>
    <rPh sb="13" eb="15">
      <t>インスウ</t>
    </rPh>
    <phoneticPr fontId="23"/>
  </si>
  <si>
    <t>常勤換算後の勤続年数10年以上の介護福祉士の員数</t>
    <rPh sb="0" eb="2">
      <t>ジョウキン</t>
    </rPh>
    <rPh sb="2" eb="4">
      <t>カンサン</t>
    </rPh>
    <rPh sb="4" eb="5">
      <t>ゴ</t>
    </rPh>
    <rPh sb="6" eb="8">
      <t>キンゾク</t>
    </rPh>
    <rPh sb="8" eb="10">
      <t>ネンスウ</t>
    </rPh>
    <rPh sb="12" eb="15">
      <t>ネンイジョウ</t>
    </rPh>
    <rPh sb="16" eb="18">
      <t>カイゴ</t>
    </rPh>
    <rPh sb="18" eb="21">
      <t>フクシシ</t>
    </rPh>
    <rPh sb="22" eb="24">
      <t>インスウ</t>
    </rPh>
    <phoneticPr fontId="23"/>
  </si>
  <si>
    <t>e</t>
    <phoneticPr fontId="23"/>
  </si>
  <si>
    <t>dがcに占める割合
（ｄ÷ｃ×100）</t>
    <rPh sb="4" eb="5">
      <t>シ</t>
    </rPh>
    <rPh sb="7" eb="9">
      <t>ワリアイ</t>
    </rPh>
    <phoneticPr fontId="23"/>
  </si>
  <si>
    <t>eがcに占める割合
（e÷ｃ×100）</t>
    <rPh sb="4" eb="5">
      <t>シ</t>
    </rPh>
    <rPh sb="7" eb="9">
      <t>ワリアイ</t>
    </rPh>
    <phoneticPr fontId="23"/>
  </si>
  <si>
    <t>前3月の状況（平均）</t>
    <rPh sb="0" eb="1">
      <t>ゼン</t>
    </rPh>
    <rPh sb="2" eb="3">
      <t>ツキ</t>
    </rPh>
    <rPh sb="4" eb="6">
      <t>ジョウキョウ</t>
    </rPh>
    <rPh sb="7" eb="9">
      <t>ヘイキン</t>
    </rPh>
    <phoneticPr fontId="23"/>
  </si>
  <si>
    <t>介護福祉士の割合</t>
    <rPh sb="0" eb="2">
      <t>カイゴ</t>
    </rPh>
    <rPh sb="2" eb="5">
      <t>フクシシ</t>
    </rPh>
    <rPh sb="6" eb="8">
      <t>ワリアイ</t>
    </rPh>
    <phoneticPr fontId="23"/>
  </si>
  <si>
    <t>加算算定月前3月の介護福祉士の常勤換算後の員数</t>
    <rPh sb="0" eb="2">
      <t>カサン</t>
    </rPh>
    <rPh sb="2" eb="4">
      <t>サンテイ</t>
    </rPh>
    <rPh sb="4" eb="5">
      <t>ツキ</t>
    </rPh>
    <rPh sb="5" eb="6">
      <t>マエ</t>
    </rPh>
    <rPh sb="7" eb="8">
      <t>ツキ</t>
    </rPh>
    <rPh sb="9" eb="11">
      <t>カイゴ</t>
    </rPh>
    <rPh sb="11" eb="14">
      <t>フクシシ</t>
    </rPh>
    <rPh sb="15" eb="17">
      <t>ジョウキン</t>
    </rPh>
    <rPh sb="17" eb="19">
      <t>カンサン</t>
    </rPh>
    <rPh sb="19" eb="20">
      <t>ゴ</t>
    </rPh>
    <rPh sb="21" eb="23">
      <t>インスウ</t>
    </rPh>
    <phoneticPr fontId="23"/>
  </si>
  <si>
    <t>常勤換算後の勤続年数10年以上の介護福祉士の員数（前3月の月平均）</t>
    <rPh sb="6" eb="8">
      <t>キンゾク</t>
    </rPh>
    <rPh sb="8" eb="10">
      <t>ネンスウ</t>
    </rPh>
    <rPh sb="12" eb="13">
      <t>ネン</t>
    </rPh>
    <rPh sb="13" eb="15">
      <t>イジョウ</t>
    </rPh>
    <rPh sb="16" eb="18">
      <t>カイゴ</t>
    </rPh>
    <rPh sb="18" eb="21">
      <t>フクシシ</t>
    </rPh>
    <rPh sb="22" eb="24">
      <t>インスウ</t>
    </rPh>
    <rPh sb="25" eb="26">
      <t>マエ</t>
    </rPh>
    <rPh sb="27" eb="28">
      <t>ツキ</t>
    </rPh>
    <rPh sb="29" eb="32">
      <t>ツキヘイキン</t>
    </rPh>
    <phoneticPr fontId="23"/>
  </si>
  <si>
    <t>加算算定月前3月の勤続年数10年以上の介護福祉士の常勤換算後の員数</t>
    <rPh sb="0" eb="2">
      <t>カサン</t>
    </rPh>
    <rPh sb="2" eb="4">
      <t>サンテイ</t>
    </rPh>
    <rPh sb="4" eb="5">
      <t>ツキ</t>
    </rPh>
    <rPh sb="5" eb="6">
      <t>マエ</t>
    </rPh>
    <rPh sb="7" eb="8">
      <t>ツキ</t>
    </rPh>
    <rPh sb="9" eb="11">
      <t>キンゾク</t>
    </rPh>
    <rPh sb="11" eb="13">
      <t>ネンスウ</t>
    </rPh>
    <rPh sb="15" eb="16">
      <t>ネン</t>
    </rPh>
    <rPh sb="16" eb="18">
      <t>イジョウ</t>
    </rPh>
    <rPh sb="19" eb="21">
      <t>カイゴ</t>
    </rPh>
    <rPh sb="21" eb="24">
      <t>フクシシ</t>
    </rPh>
    <rPh sb="25" eb="27">
      <t>ジョウキン</t>
    </rPh>
    <rPh sb="27" eb="29">
      <t>カンサン</t>
    </rPh>
    <rPh sb="29" eb="30">
      <t>ゴ</t>
    </rPh>
    <rPh sb="31" eb="33">
      <t>インスウ</t>
    </rPh>
    <phoneticPr fontId="23"/>
  </si>
  <si>
    <t>③前3月の実績により届出を行った場合、届出を行った月以降においても、直近3か月間の職員の割合につき、毎月継続的に所定の割合を維持し、その割合については、毎月記録している。</t>
    <rPh sb="1" eb="2">
      <t>マエ</t>
    </rPh>
    <rPh sb="3" eb="4">
      <t>ツキ</t>
    </rPh>
    <rPh sb="5" eb="7">
      <t>ジッセキ</t>
    </rPh>
    <rPh sb="10" eb="12">
      <t>トドケデ</t>
    </rPh>
    <rPh sb="13" eb="14">
      <t>オコナ</t>
    </rPh>
    <rPh sb="16" eb="18">
      <t>バアイ</t>
    </rPh>
    <rPh sb="19" eb="21">
      <t>トドケデ</t>
    </rPh>
    <rPh sb="22" eb="23">
      <t>オコナ</t>
    </rPh>
    <rPh sb="25" eb="26">
      <t>ツキ</t>
    </rPh>
    <rPh sb="26" eb="28">
      <t>イコウ</t>
    </rPh>
    <rPh sb="34" eb="36">
      <t>チョッキン</t>
    </rPh>
    <rPh sb="38" eb="40">
      <t>ゲツカン</t>
    </rPh>
    <rPh sb="41" eb="43">
      <t>ショクイン</t>
    </rPh>
    <rPh sb="44" eb="46">
      <t>ワリアイ</t>
    </rPh>
    <rPh sb="50" eb="52">
      <t>マイツキ</t>
    </rPh>
    <rPh sb="52" eb="55">
      <t>ケイゾクテキ</t>
    </rPh>
    <rPh sb="56" eb="58">
      <t>ショテイ</t>
    </rPh>
    <rPh sb="59" eb="61">
      <t>ワリアイ</t>
    </rPh>
    <rPh sb="62" eb="64">
      <t>イジ</t>
    </rPh>
    <rPh sb="68" eb="70">
      <t>ワリアイ</t>
    </rPh>
    <rPh sb="76" eb="78">
      <t>マイツキ</t>
    </rPh>
    <rPh sb="78" eb="80">
      <t>キロク</t>
    </rPh>
    <phoneticPr fontId="23"/>
  </si>
  <si>
    <t>④③の所定の割合を下回った場合には直ちに市に届け出ている。</t>
    <rPh sb="3" eb="5">
      <t>ショテイ</t>
    </rPh>
    <rPh sb="6" eb="8">
      <t>ワリアイ</t>
    </rPh>
    <rPh sb="9" eb="11">
      <t>シタマワ</t>
    </rPh>
    <rPh sb="13" eb="15">
      <t>バアイ</t>
    </rPh>
    <rPh sb="17" eb="18">
      <t>タダ</t>
    </rPh>
    <rPh sb="20" eb="21">
      <t>シ</t>
    </rPh>
    <rPh sb="22" eb="23">
      <t>トド</t>
    </rPh>
    <rPh sb="24" eb="25">
      <t>デ</t>
    </rPh>
    <phoneticPr fontId="23"/>
  </si>
  <si>
    <t>（Ⅱ）</t>
    <phoneticPr fontId="23"/>
  </si>
  <si>
    <t>常勤換算後の
介護福祉士の員数</t>
    <phoneticPr fontId="23"/>
  </si>
  <si>
    <t>ｄがＣに占める割合
（ｄ÷ｃ×100）</t>
    <rPh sb="4" eb="5">
      <t>シ</t>
    </rPh>
    <rPh sb="7" eb="9">
      <t>ワリアイ</t>
    </rPh>
    <phoneticPr fontId="23"/>
  </si>
  <si>
    <t>a</t>
    <phoneticPr fontId="23"/>
  </si>
  <si>
    <t>※勤続年数は各月の前月末日時点</t>
    <phoneticPr fontId="23"/>
  </si>
  <si>
    <t>常勤換算後の介護福祉士の員数
（前3月の月平均）</t>
    <rPh sb="0" eb="2">
      <t>ジョウキン</t>
    </rPh>
    <rPh sb="2" eb="4">
      <t>カンサン</t>
    </rPh>
    <rPh sb="4" eb="5">
      <t>ゴ</t>
    </rPh>
    <rPh sb="6" eb="8">
      <t>カイゴ</t>
    </rPh>
    <rPh sb="8" eb="11">
      <t>フクシシ</t>
    </rPh>
    <rPh sb="12" eb="14">
      <t>インスウ</t>
    </rPh>
    <rPh sb="16" eb="17">
      <t>マエ</t>
    </rPh>
    <rPh sb="18" eb="19">
      <t>ツキ</t>
    </rPh>
    <rPh sb="20" eb="23">
      <t>ツキヘイキン</t>
    </rPh>
    <phoneticPr fontId="23"/>
  </si>
  <si>
    <t>b</t>
    <phoneticPr fontId="23"/>
  </si>
  <si>
    <t>bがaに占める割合
（b÷a×100）</t>
    <rPh sb="4" eb="5">
      <t>シ</t>
    </rPh>
    <rPh sb="7" eb="9">
      <t>ワリアイ</t>
    </rPh>
    <phoneticPr fontId="23"/>
  </si>
  <si>
    <t>④③の所定の割合を下回った場合には直ちに市に届け出ている。</t>
    <phoneticPr fontId="23"/>
  </si>
  <si>
    <t>（Ⅲ）</t>
    <phoneticPr fontId="23"/>
  </si>
  <si>
    <t>常勤換算後の常勤換算後の勤続7年以上の員数</t>
    <rPh sb="0" eb="2">
      <t>ジョウキン</t>
    </rPh>
    <rPh sb="2" eb="4">
      <t>カンサン</t>
    </rPh>
    <rPh sb="4" eb="5">
      <t>ゴ</t>
    </rPh>
    <rPh sb="6" eb="8">
      <t>ジョウキン</t>
    </rPh>
    <rPh sb="8" eb="10">
      <t>カンサン</t>
    </rPh>
    <rPh sb="10" eb="11">
      <t>ゴ</t>
    </rPh>
    <rPh sb="12" eb="14">
      <t>キンゾク</t>
    </rPh>
    <rPh sb="15" eb="18">
      <t>ネンイジョウ</t>
    </rPh>
    <rPh sb="19" eb="21">
      <t>インスウ</t>
    </rPh>
    <phoneticPr fontId="23"/>
  </si>
  <si>
    <t>加算算定月前3月の常勤換算後の介護福祉士の員数</t>
    <rPh sb="0" eb="2">
      <t>カサン</t>
    </rPh>
    <rPh sb="2" eb="4">
      <t>サンテイ</t>
    </rPh>
    <rPh sb="4" eb="5">
      <t>ツキ</t>
    </rPh>
    <rPh sb="5" eb="6">
      <t>マエ</t>
    </rPh>
    <rPh sb="7" eb="8">
      <t>ツキ</t>
    </rPh>
    <phoneticPr fontId="23"/>
  </si>
  <si>
    <t>常勤職員の割合</t>
    <rPh sb="0" eb="2">
      <t>ジョウキン</t>
    </rPh>
    <rPh sb="2" eb="4">
      <t>ショクイン</t>
    </rPh>
    <rPh sb="5" eb="7">
      <t>ワリアイ</t>
    </rPh>
    <phoneticPr fontId="23"/>
  </si>
  <si>
    <t>常勤換算後の勤続7年以上の員数
（前3月の月平均）</t>
    <rPh sb="0" eb="2">
      <t>ジョウキン</t>
    </rPh>
    <rPh sb="2" eb="4">
      <t>カンサン</t>
    </rPh>
    <rPh sb="4" eb="5">
      <t>ゴ</t>
    </rPh>
    <rPh sb="6" eb="8">
      <t>キンゾク</t>
    </rPh>
    <rPh sb="9" eb="12">
      <t>ネンイジョウ</t>
    </rPh>
    <rPh sb="13" eb="15">
      <t>インスウ</t>
    </rPh>
    <rPh sb="17" eb="18">
      <t>マエ</t>
    </rPh>
    <rPh sb="19" eb="20">
      <t>ツキ</t>
    </rPh>
    <rPh sb="21" eb="24">
      <t>ツキヘイキン</t>
    </rPh>
    <phoneticPr fontId="23"/>
  </si>
  <si>
    <t>勤続7年以上の者の割合</t>
    <rPh sb="0" eb="2">
      <t>キンゾク</t>
    </rPh>
    <rPh sb="3" eb="6">
      <t>ネンイジョウ</t>
    </rPh>
    <rPh sb="7" eb="8">
      <t>モノ</t>
    </rPh>
    <rPh sb="9" eb="11">
      <t>ワリアイ</t>
    </rPh>
    <phoneticPr fontId="23"/>
  </si>
  <si>
    <t>加算算定月前3月の常勤換算後の勤続7年以上の員数</t>
    <rPh sb="0" eb="2">
      <t>カサン</t>
    </rPh>
    <rPh sb="2" eb="4">
      <t>サンテイ</t>
    </rPh>
    <rPh sb="4" eb="5">
      <t>ツキ</t>
    </rPh>
    <rPh sb="5" eb="6">
      <t>マエ</t>
    </rPh>
    <rPh sb="7" eb="8">
      <t>ツキ</t>
    </rPh>
    <rPh sb="9" eb="11">
      <t>ジョウキン</t>
    </rPh>
    <rPh sb="11" eb="13">
      <t>カンサン</t>
    </rPh>
    <rPh sb="13" eb="14">
      <t>ゴ</t>
    </rPh>
    <rPh sb="15" eb="17">
      <t>キンゾク</t>
    </rPh>
    <rPh sb="18" eb="21">
      <t>ネンイジョウ</t>
    </rPh>
    <rPh sb="22" eb="24">
      <t>インスウ</t>
    </rPh>
    <phoneticPr fontId="23"/>
  </si>
  <si>
    <t xml:space="preserve"> （Ⅰ）（Ⅱ）（Ⅲ）共通</t>
    <phoneticPr fontId="23"/>
  </si>
  <si>
    <t>　定員超過、人員基準欠如に該当していない。</t>
    <rPh sb="1" eb="3">
      <t>テイイン</t>
    </rPh>
    <rPh sb="3" eb="5">
      <t>チョウカ</t>
    </rPh>
    <rPh sb="6" eb="8">
      <t>ジンイン</t>
    </rPh>
    <rPh sb="8" eb="10">
      <t>キジュン</t>
    </rPh>
    <rPh sb="10" eb="12">
      <t>ケツジョ</t>
    </rPh>
    <rPh sb="13" eb="15">
      <t>ガイトウ</t>
    </rPh>
    <phoneticPr fontId="23"/>
  </si>
  <si>
    <t>　(Ⅰ）（Ⅱ）（Ⅲ）共通</t>
    <phoneticPr fontId="23"/>
  </si>
  <si>
    <t>　「認知症対応型サービス事業開設者研修」を修了している。</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23"/>
  </si>
  <si>
    <t>　「認知症介護実践者研修」もしくは「基礎課程」及び「認知症対応型サービス事業管理者研修」を修了している。</t>
    <phoneticPr fontId="23"/>
  </si>
  <si>
    <t>常勤換算方法による従業者配置数
（ａ／ｂ）</t>
    <rPh sb="0" eb="2">
      <t>ジョウキン</t>
    </rPh>
    <rPh sb="2" eb="4">
      <t>カンサン</t>
    </rPh>
    <rPh sb="4" eb="6">
      <t>ホウホウ</t>
    </rPh>
    <rPh sb="9" eb="12">
      <t>ジュウギョウシャ</t>
    </rPh>
    <rPh sb="12" eb="14">
      <t>ハイチ</t>
    </rPh>
    <rPh sb="14" eb="15">
      <t>スウ</t>
    </rPh>
    <phoneticPr fontId="23"/>
  </si>
  <si>
    <t>※小数点第2位以下切り捨て</t>
    <rPh sb="1" eb="4">
      <t>ショウスウテン</t>
    </rPh>
    <rPh sb="4" eb="5">
      <t>ダイ</t>
    </rPh>
    <rPh sb="6" eb="7">
      <t>イ</t>
    </rPh>
    <rPh sb="7" eb="9">
      <t>イカ</t>
    </rPh>
    <rPh sb="9" eb="10">
      <t>キ</t>
    </rPh>
    <rPh sb="11" eb="12">
      <t>ス</t>
    </rPh>
    <phoneticPr fontId="23"/>
  </si>
  <si>
    <t>　サービスの提供を求められた場合は、その者の提示する被保険者証によって、被保険者資格、要介護（要支援）認定の有無及び要介護認定の有効期間を確認している。</t>
    <rPh sb="47" eb="50">
      <t>ヨウシエン</t>
    </rPh>
    <rPh sb="69" eb="71">
      <t>カクニン</t>
    </rPh>
    <phoneticPr fontId="2"/>
  </si>
  <si>
    <t>（５）　要介護（要支援）認定の申請に係る援助</t>
    <rPh sb="4" eb="5">
      <t>ヨウ</t>
    </rPh>
    <rPh sb="5" eb="7">
      <t>カイゴ</t>
    </rPh>
    <rPh sb="8" eb="11">
      <t>ヨウシエン</t>
    </rPh>
    <rPh sb="12" eb="14">
      <t>ニンテイ</t>
    </rPh>
    <rPh sb="15" eb="17">
      <t>シンセイ</t>
    </rPh>
    <rPh sb="18" eb="19">
      <t>カカ</t>
    </rPh>
    <rPh sb="20" eb="22">
      <t>エンジョ</t>
    </rPh>
    <phoneticPr fontId="23"/>
  </si>
  <si>
    <t>　サービス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る。</t>
    <rPh sb="19" eb="22">
      <t>ヨウシエン</t>
    </rPh>
    <rPh sb="47" eb="50">
      <t>ヨウシエン</t>
    </rPh>
    <phoneticPr fontId="2"/>
  </si>
  <si>
    <t>　居宅介護支援（介護予防支援（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t>
    <rPh sb="8" eb="10">
      <t>カイゴ</t>
    </rPh>
    <rPh sb="10" eb="12">
      <t>ヨボウ</t>
    </rPh>
    <rPh sb="12" eb="14">
      <t>シエン</t>
    </rPh>
    <rPh sb="15" eb="17">
      <t>ソウトウ</t>
    </rPh>
    <rPh sb="24" eb="25">
      <t>フク</t>
    </rPh>
    <phoneticPr fontId="23"/>
  </si>
  <si>
    <t>利用者の選定により通常の事業の実施地域以外の地域に居住する利用者に対して行う送迎費用</t>
    <rPh sb="0" eb="3">
      <t>リヨウシャ</t>
    </rPh>
    <rPh sb="4" eb="6">
      <t>センテイ</t>
    </rPh>
    <rPh sb="9" eb="11">
      <t>ツウジョウ</t>
    </rPh>
    <rPh sb="12" eb="14">
      <t>ジギョウ</t>
    </rPh>
    <rPh sb="15" eb="17">
      <t>ジッシ</t>
    </rPh>
    <rPh sb="17" eb="19">
      <t>チイキ</t>
    </rPh>
    <rPh sb="19" eb="21">
      <t>イガイ</t>
    </rPh>
    <rPh sb="22" eb="24">
      <t>チイキ</t>
    </rPh>
    <rPh sb="25" eb="27">
      <t>キョジュウ</t>
    </rPh>
    <rPh sb="29" eb="32">
      <t>リヨウシャ</t>
    </rPh>
    <rPh sb="33" eb="34">
      <t>タイ</t>
    </rPh>
    <rPh sb="36" eb="37">
      <t>オコナ</t>
    </rPh>
    <phoneticPr fontId="23"/>
  </si>
  <si>
    <t>食事の提供に要する費用</t>
    <phoneticPr fontId="23"/>
  </si>
  <si>
    <t>宿泊に要する費用</t>
    <rPh sb="0" eb="2">
      <t>シュクハク</t>
    </rPh>
    <rPh sb="3" eb="4">
      <t>ヨウ</t>
    </rPh>
    <rPh sb="6" eb="8">
      <t>ヒヨウ</t>
    </rPh>
    <phoneticPr fontId="23"/>
  </si>
  <si>
    <t>（14）　居宅サービス計画の作成</t>
    <rPh sb="5" eb="7">
      <t>キョタク</t>
    </rPh>
    <rPh sb="11" eb="13">
      <t>ケイカク</t>
    </rPh>
    <rPh sb="14" eb="16">
      <t>サクセイ</t>
    </rPh>
    <phoneticPr fontId="23"/>
  </si>
  <si>
    <t>（15）　法定代理受領サービスに係る報告等</t>
    <rPh sb="5" eb="7">
      <t>ホウテイ</t>
    </rPh>
    <rPh sb="7" eb="9">
      <t>ダイリ</t>
    </rPh>
    <rPh sb="9" eb="11">
      <t>ジュリョウ</t>
    </rPh>
    <rPh sb="16" eb="17">
      <t>カカ</t>
    </rPh>
    <rPh sb="18" eb="20">
      <t>ホウコク</t>
    </rPh>
    <rPh sb="20" eb="21">
      <t>トウ</t>
    </rPh>
    <phoneticPr fontId="23"/>
  </si>
  <si>
    <t>（16）　利用者に対する居宅サービス計画等の書類の送付</t>
    <rPh sb="5" eb="8">
      <t>リヨウシャ</t>
    </rPh>
    <rPh sb="9" eb="10">
      <t>タイ</t>
    </rPh>
    <rPh sb="12" eb="14">
      <t>キョタク</t>
    </rPh>
    <rPh sb="18" eb="20">
      <t>ケイカク</t>
    </rPh>
    <rPh sb="20" eb="21">
      <t>トウ</t>
    </rPh>
    <rPh sb="22" eb="24">
      <t>ショルイ</t>
    </rPh>
    <rPh sb="25" eb="27">
      <t>ソウフ</t>
    </rPh>
    <phoneticPr fontId="23"/>
  </si>
  <si>
    <t>（17）　小規模多機能型居宅介護計画の作成</t>
    <rPh sb="5" eb="8">
      <t>ショウキボ</t>
    </rPh>
    <rPh sb="8" eb="12">
      <t>タキノウガタ</t>
    </rPh>
    <rPh sb="12" eb="14">
      <t>キョタク</t>
    </rPh>
    <rPh sb="14" eb="16">
      <t>カイゴ</t>
    </rPh>
    <rPh sb="16" eb="18">
      <t>ケイカク</t>
    </rPh>
    <rPh sb="19" eb="21">
      <t>サクセイ</t>
    </rPh>
    <phoneticPr fontId="23"/>
  </si>
  <si>
    <t>（18）　介護等</t>
    <rPh sb="5" eb="7">
      <t>カイゴ</t>
    </rPh>
    <rPh sb="7" eb="8">
      <t>トウ</t>
    </rPh>
    <phoneticPr fontId="23"/>
  </si>
  <si>
    <t>（19）　社会生活上の便宜の提供等</t>
    <phoneticPr fontId="23"/>
  </si>
  <si>
    <t>（20）　利用者に関する市町村への通知</t>
    <rPh sb="5" eb="8">
      <t>リヨウシャ</t>
    </rPh>
    <rPh sb="9" eb="10">
      <t>カン</t>
    </rPh>
    <rPh sb="12" eb="15">
      <t>シチョウソン</t>
    </rPh>
    <rPh sb="17" eb="19">
      <t>ツウチ</t>
    </rPh>
    <phoneticPr fontId="23"/>
  </si>
  <si>
    <t>（21）　緊急時等の対応</t>
    <rPh sb="5" eb="7">
      <t>キンキュウ</t>
    </rPh>
    <rPh sb="7" eb="8">
      <t>ジ</t>
    </rPh>
    <rPh sb="8" eb="9">
      <t>トウ</t>
    </rPh>
    <rPh sb="10" eb="12">
      <t>タイオウ</t>
    </rPh>
    <phoneticPr fontId="23"/>
  </si>
  <si>
    <t>（22）　管理者の責務</t>
    <rPh sb="5" eb="8">
      <t>カンリシャ</t>
    </rPh>
    <rPh sb="9" eb="11">
      <t>セキム</t>
    </rPh>
    <phoneticPr fontId="23"/>
  </si>
  <si>
    <t>（23）　運営規程</t>
    <rPh sb="5" eb="7">
      <t>ウンエイ</t>
    </rPh>
    <rPh sb="7" eb="9">
      <t>キテイ</t>
    </rPh>
    <phoneticPr fontId="23"/>
  </si>
  <si>
    <t>（24）　勤務体制の確保等</t>
    <rPh sb="5" eb="7">
      <t>キンム</t>
    </rPh>
    <rPh sb="7" eb="9">
      <t>タイセイ</t>
    </rPh>
    <rPh sb="10" eb="12">
      <t>カクホ</t>
    </rPh>
    <rPh sb="12" eb="13">
      <t>トウ</t>
    </rPh>
    <phoneticPr fontId="23"/>
  </si>
  <si>
    <t>（25）　定員の遵守</t>
    <rPh sb="5" eb="7">
      <t>テイイン</t>
    </rPh>
    <rPh sb="8" eb="10">
      <t>ジュンシュ</t>
    </rPh>
    <phoneticPr fontId="23"/>
  </si>
  <si>
    <t>（28）　衛生管理等</t>
    <rPh sb="5" eb="7">
      <t>エイセイ</t>
    </rPh>
    <rPh sb="7" eb="9">
      <t>カンリ</t>
    </rPh>
    <rPh sb="9" eb="10">
      <t>トウ</t>
    </rPh>
    <phoneticPr fontId="23"/>
  </si>
  <si>
    <t>問15</t>
    <rPh sb="0" eb="1">
      <t>ト</t>
    </rPh>
    <phoneticPr fontId="23"/>
  </si>
  <si>
    <t>問18</t>
    <rPh sb="0" eb="1">
      <t>ト</t>
    </rPh>
    <phoneticPr fontId="23"/>
  </si>
  <si>
    <t>問19</t>
    <rPh sb="0" eb="1">
      <t>ト</t>
    </rPh>
    <phoneticPr fontId="23"/>
  </si>
  <si>
    <t>問20</t>
    <rPh sb="0" eb="1">
      <t>ト</t>
    </rPh>
    <phoneticPr fontId="23"/>
  </si>
  <si>
    <t>問21</t>
    <rPh sb="0" eb="1">
      <t>ト</t>
    </rPh>
    <phoneticPr fontId="23"/>
  </si>
  <si>
    <t>問22</t>
    <rPh sb="0" eb="1">
      <t>ト</t>
    </rPh>
    <phoneticPr fontId="23"/>
  </si>
  <si>
    <t>問23</t>
    <rPh sb="0" eb="1">
      <t>ト</t>
    </rPh>
    <phoneticPr fontId="23"/>
  </si>
  <si>
    <t>問24</t>
    <rPh sb="0" eb="1">
      <t>ト</t>
    </rPh>
    <phoneticPr fontId="23"/>
  </si>
  <si>
    <t>　利用者全員について居宅サービス計画を作成している。</t>
    <rPh sb="1" eb="4">
      <t>リヨウシャ</t>
    </rPh>
    <rPh sb="4" eb="6">
      <t>ゼンイン</t>
    </rPh>
    <rPh sb="10" eb="12">
      <t>キョタク</t>
    </rPh>
    <rPh sb="16" eb="18">
      <t>ケイカク</t>
    </rPh>
    <rPh sb="19" eb="21">
      <t>サクセイ</t>
    </rPh>
    <phoneticPr fontId="23"/>
  </si>
  <si>
    <t>　指定居宅介護支援の提供に当たっては、懇切丁寧に行うことを旨とし、利用者又はその家族に対し、サービスの提供方法等について、理解しやすいように説明を行っている。</t>
    <phoneticPr fontId="23"/>
  </si>
  <si>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phoneticPr fontId="23"/>
  </si>
  <si>
    <t>　介護支援専門員は、居宅サービス計画の作成（又は変更）に当たっては、利用者の自立した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phoneticPr fontId="23"/>
  </si>
  <si>
    <t>　介護支援専門員は、居宅サービス計画の作成（又は変更）に当たっては、利用者によるサービスの選択に資するよう、利用者から複数の指定居宅サービス事業者等の紹介の求めがあった場合等には誠実に対応するとともに、居宅サービス計画案を利用者に提示する際には、当該地域における指定居宅サービス事業者等に関するサービスの内容、利用料等の情報を適正に利用者又はその家族に対して提供している。
※例えば集合住宅等において、特定の指定居宅サービス事業者のサービスを利用することを、選択の機会を与えることなく入居条件とするようなことはあってはならないが、居宅サービス計画についても、利用者の意思に反して、集合住宅と同一敷地内等の指定居宅サービス事業所のみを居宅サービス計画に位置付けるようなことはあってはならない。</t>
    <phoneticPr fontId="23"/>
  </si>
  <si>
    <t>【アセスメント】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phoneticPr fontId="23"/>
  </si>
  <si>
    <t>【アセスメント】
　介護支援専門員は、解決すべき課題の把握(＝アセスメント)に当たっては、利用者の居宅を訪問し、利用者及びその家族に面接して行っている。また、この場合において、介護支援専門員は、面接の趣旨を利用者及びその家族に対して十分に説明し、理解を得るようにしている。</t>
    <phoneticPr fontId="23"/>
  </si>
  <si>
    <t>【原案の作成】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phoneticPr fontId="23"/>
  </si>
  <si>
    <t>【サービス担当者会議】
　介護支援専門員は、サービス担当者会議の開催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紹介により意見を求めている。会議の要点及び担当者への照会内容を記録している。</t>
    <phoneticPr fontId="23"/>
  </si>
  <si>
    <t>【サービス担当者会議】
　サービス担当者会議を欠席した居宅サービス事業所の担当者がいる場合は、当該担当者名及び欠席理由を会議録に記載している。</t>
    <phoneticPr fontId="23"/>
  </si>
  <si>
    <t>【サービス担当者会議】
　サービス担当者会議を欠席した居宅サービス事業所の担当者がいる場合は、当該担当者に照会等により意見を求め、その内容を記録している。</t>
    <phoneticPr fontId="23"/>
  </si>
  <si>
    <t>【説明・同意】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phoneticPr fontId="23"/>
  </si>
  <si>
    <t>【交付】
　介護支援専門員は、居宅サービス計画を作成（又は変更）した際には、当該居宅サービス計画を利用者及び居宅サービス事業者等の担当者に遅滞なく交付している。</t>
    <phoneticPr fontId="23"/>
  </si>
  <si>
    <t>　居宅サービス計画には、次に掲げる項目を記載している。</t>
    <phoneticPr fontId="2"/>
  </si>
  <si>
    <t>①</t>
    <phoneticPr fontId="2"/>
  </si>
  <si>
    <t>②</t>
    <phoneticPr fontId="2"/>
  </si>
  <si>
    <t>③</t>
    <phoneticPr fontId="2"/>
  </si>
  <si>
    <t>④</t>
    <phoneticPr fontId="2"/>
  </si>
  <si>
    <t>⑤</t>
    <phoneticPr fontId="2"/>
  </si>
  <si>
    <t>⑥</t>
    <phoneticPr fontId="2"/>
  </si>
  <si>
    <t>利用者及びその家族の生活に対する意向</t>
    <phoneticPr fontId="2"/>
  </si>
  <si>
    <t>総合的な援助の方針</t>
    <phoneticPr fontId="2"/>
  </si>
  <si>
    <t>提供されるサービスの目標及びその達成時期</t>
    <phoneticPr fontId="2"/>
  </si>
  <si>
    <t>サービスの種類、内容及び利用料</t>
    <phoneticPr fontId="2"/>
  </si>
  <si>
    <t>サービスを提供する上での留意事項等</t>
    <phoneticPr fontId="2"/>
  </si>
  <si>
    <t>問25</t>
    <rPh sb="0" eb="1">
      <t>ト</t>
    </rPh>
    <phoneticPr fontId="23"/>
  </si>
  <si>
    <t>【モニタリング】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phoneticPr fontId="23"/>
  </si>
  <si>
    <t>【主治の医師への情報提供】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phoneticPr fontId="23"/>
  </si>
  <si>
    <t>　介護支援専門員は、居宅サービス計画の作成後、定期的に計画を見直している。</t>
    <phoneticPr fontId="23"/>
  </si>
  <si>
    <t>問27</t>
    <rPh sb="0" eb="1">
      <t>ト</t>
    </rPh>
    <phoneticPr fontId="23"/>
  </si>
  <si>
    <t>問28</t>
    <rPh sb="0" eb="1">
      <t>ト</t>
    </rPh>
    <phoneticPr fontId="23"/>
  </si>
  <si>
    <t>問29</t>
    <rPh sb="0" eb="1">
      <t>ト</t>
    </rPh>
    <phoneticPr fontId="23"/>
  </si>
  <si>
    <t>【介護保険施設への紹介その他の便宜の提供】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phoneticPr fontId="23"/>
  </si>
  <si>
    <t>【居宅への円滑な移行】
　介護支援専門員は、介護保険施設等から退院又は退所しようとする要介護者から依頼があった場合には、居宅における生活へ円滑に移行できるよう、あらかじめ、居宅サービス計画の作成等の援助を行っている。</t>
    <phoneticPr fontId="23"/>
  </si>
  <si>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23"/>
  </si>
  <si>
    <t>問30</t>
    <rPh sb="0" eb="1">
      <t>ト</t>
    </rPh>
    <phoneticPr fontId="23"/>
  </si>
  <si>
    <t>問31</t>
    <rPh sb="0" eb="1">
      <t>ト</t>
    </rPh>
    <phoneticPr fontId="23"/>
  </si>
  <si>
    <t>【福祉用具貸与の位置付け】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phoneticPr fontId="23"/>
  </si>
  <si>
    <t>疾病その他の原因により、状態が変動しやすく、日によって又は時間帯によって頻繁に第94号告示第31号のイに該当する者（例　パーキンソン病の治療薬によるON・OFF現象）</t>
    <phoneticPr fontId="2"/>
  </si>
  <si>
    <t>疾病その他の原因により、状態が急速に悪化し、短期間のうちに第94号告示第31号のイに該当することが確実に見込まれる者（例　がん末期の急速な状態悪化）</t>
    <phoneticPr fontId="23"/>
  </si>
  <si>
    <t>疾病その他の原因により、身体への重大な危険性又は症状の重篤化の回避等医学的判断から第94号告示第31号のイに該当すると判断できる者（例　ぜんそく発作等による呼吸不全、心疾患による心不全、嚥下障害による誤嚥性肺炎の回避）</t>
    <phoneticPr fontId="23"/>
  </si>
  <si>
    <t>【特定福祉用具販売の位置付け】
　介護支援専門員は、居宅サービス計画に特定福祉用具販売を位置付ける場合にあっては、その利用の妥当性を検討し、当該計画に特定福祉用具販売が必要な理由を記載している。</t>
    <phoneticPr fontId="23"/>
  </si>
  <si>
    <t>【認定審査会の意見等】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phoneticPr fontId="23"/>
  </si>
  <si>
    <t>【地域ケア会議への協力】
　地域ケア会議※において、個別のケアマネジメントの事例提供の求めがあった場合には、これに協力するよう努めている。
※　地域ケア会議
　個別ケースの支援内容の検討を通じて、介護保険法の理念に基づいた高齢者の自立支援に資するケアマネジメントの支援、高齢者の実態把握や課題解決のために地域包括支援ネットワークの構築及び個別ケースの課題分析等を行うことによる地域課題の把握を行うことなどを目的として市町村が設置する会議</t>
    <phoneticPr fontId="23"/>
  </si>
  <si>
    <t>　利用者の心身の状況に応じ、利用者の自立の支援と日常生活の充実に資するよう、適切な技術で介護を行っている。
※サービスの提供に当たっては、利用者の心身の状況に応じ、利用者がその自主性を保ち、意欲的に日々の生活を送ることができるように介護サービスを提供し、必要な支援を行うこと。その際、利用者の人格に十分に配慮すること。</t>
    <phoneticPr fontId="23"/>
  </si>
  <si>
    <t>　利用者に対して、利用者の負担により、利用者の居宅又はサービスの拠点における従業者以外の者による介護を受けさせていない。
※例えば、利用者負担によりサービスの一部を付添者等に行わせることがあってはならない。</t>
    <phoneticPr fontId="23"/>
  </si>
  <si>
    <t>　従業者は、現にサービスの提供を行っているときに利用者に病状の急変が生じた場合その他必要な場合は、運営規程に定められた緊急時等における対応方法に基づき、速やかに主治医又はあらかじめ当該事業者が定めた協力医療機関への連絡を行う等の必要な措置を講じている。
※協力医療機関については、次の点に留意すること。
①協力医療機関は事業の通常の実施地域内にあることが望ましい。
②緊急時において円滑な協力を得るため、当該協力医療機関との間であらかじめ必要な事項を取り決めておくこと。</t>
    <rPh sb="49" eb="51">
      <t>ウンエイ</t>
    </rPh>
    <rPh sb="51" eb="53">
      <t>キテイ</t>
    </rPh>
    <rPh sb="54" eb="55">
      <t>サダ</t>
    </rPh>
    <rPh sb="59" eb="62">
      <t>キンキュウジ</t>
    </rPh>
    <rPh sb="62" eb="63">
      <t>トウ</t>
    </rPh>
    <rPh sb="67" eb="69">
      <t>タイオウ</t>
    </rPh>
    <rPh sb="69" eb="71">
      <t>ホウホウ</t>
    </rPh>
    <rPh sb="72" eb="73">
      <t>モト</t>
    </rPh>
    <phoneticPr fontId="23"/>
  </si>
  <si>
    <t>　運営規程（事業所名称、事業所所在地、営業時間、利用（登録）定員、利用料金、通常の事業の実施地域等）に変更があった場合は、変更届を提出している。
※変更がなかった場合は「－」にしてください。</t>
    <rPh sb="6" eb="9">
      <t>ジギョウショ</t>
    </rPh>
    <rPh sb="9" eb="11">
      <t>メイショウ</t>
    </rPh>
    <rPh sb="12" eb="15">
      <t>ジギョウショ</t>
    </rPh>
    <rPh sb="15" eb="18">
      <t>ショザイチ</t>
    </rPh>
    <rPh sb="19" eb="21">
      <t>エイギョウ</t>
    </rPh>
    <rPh sb="21" eb="23">
      <t>ジカン</t>
    </rPh>
    <rPh sb="24" eb="26">
      <t>リヨウ</t>
    </rPh>
    <rPh sb="27" eb="29">
      <t>トウロク</t>
    </rPh>
    <rPh sb="30" eb="32">
      <t>テイイン</t>
    </rPh>
    <rPh sb="33" eb="35">
      <t>リヨウ</t>
    </rPh>
    <rPh sb="35" eb="37">
      <t>リョウキン</t>
    </rPh>
    <rPh sb="38" eb="40">
      <t>ツウジョウ</t>
    </rPh>
    <rPh sb="41" eb="43">
      <t>ジギョウ</t>
    </rPh>
    <rPh sb="44" eb="46">
      <t>ジッシ</t>
    </rPh>
    <rPh sb="46" eb="48">
      <t>チイキ</t>
    </rPh>
    <rPh sb="48" eb="49">
      <t>トウ</t>
    </rPh>
    <rPh sb="51" eb="53">
      <t>ヘンコウ</t>
    </rPh>
    <rPh sb="57" eb="59">
      <t>バアイ</t>
    </rPh>
    <rPh sb="61" eb="63">
      <t>ヘンコウ</t>
    </rPh>
    <rPh sb="63" eb="64">
      <t>トドケ</t>
    </rPh>
    <rPh sb="65" eb="67">
      <t>テイシュツ</t>
    </rPh>
    <rPh sb="74" eb="76">
      <t>ヘンコウ</t>
    </rPh>
    <rPh sb="81" eb="83">
      <t>バアイ</t>
    </rPh>
    <phoneticPr fontId="23"/>
  </si>
  <si>
    <t>　事業所の従事者によってサービスを提供している。
※原則として、事業所の従事者によってサービスを提供するべきであるが、調理、洗濯等の利用者の処遇に直接影響を及ぼさない業務については、第三者への委託等を行うことが認められる。</t>
    <phoneticPr fontId="23"/>
  </si>
  <si>
    <t>　事業者は、適切なサービス提供を確保する観点から、職場において行われる性的な言動又は優越的な関係を背景とした言動であって業務上必要かつ相当な範囲を超えたものにより介護従業者の就業環境が害されること（＝セクシャルハラスメントやパワーハラスメント）を防止する為の方針の明確化等の必要な措置を講じている。
※セクシャルハラスメントは利用者やその家族等から受けるものも含む</t>
    <rPh sb="1" eb="4">
      <t>ジギョウシャ</t>
    </rPh>
    <rPh sb="6" eb="8">
      <t>テキセツ</t>
    </rPh>
    <rPh sb="13" eb="15">
      <t>テイキョウ</t>
    </rPh>
    <rPh sb="16" eb="18">
      <t>カクホ</t>
    </rPh>
    <rPh sb="20" eb="22">
      <t>カンテン</t>
    </rPh>
    <rPh sb="25" eb="27">
      <t>ショクバ</t>
    </rPh>
    <rPh sb="31" eb="32">
      <t>オコナ</t>
    </rPh>
    <rPh sb="35" eb="37">
      <t>セイテキ</t>
    </rPh>
    <rPh sb="38" eb="40">
      <t>ゲンドウ</t>
    </rPh>
    <rPh sb="40" eb="41">
      <t>マタ</t>
    </rPh>
    <rPh sb="42" eb="45">
      <t>ユウエツテキ</t>
    </rPh>
    <rPh sb="46" eb="48">
      <t>カンケイ</t>
    </rPh>
    <rPh sb="49" eb="51">
      <t>ハイケイ</t>
    </rPh>
    <rPh sb="54" eb="56">
      <t>ゲンドウ</t>
    </rPh>
    <rPh sb="60" eb="63">
      <t>ギョウムジョウ</t>
    </rPh>
    <rPh sb="63" eb="65">
      <t>ヒツヨウ</t>
    </rPh>
    <rPh sb="67" eb="69">
      <t>ソウトウ</t>
    </rPh>
    <rPh sb="70" eb="72">
      <t>ハンイ</t>
    </rPh>
    <rPh sb="73" eb="74">
      <t>コ</t>
    </rPh>
    <rPh sb="81" eb="83">
      <t>カイゴ</t>
    </rPh>
    <rPh sb="83" eb="86">
      <t>ジュウギョウシャ</t>
    </rPh>
    <rPh sb="87" eb="89">
      <t>シュウギョウ</t>
    </rPh>
    <rPh sb="89" eb="91">
      <t>カンキョウ</t>
    </rPh>
    <rPh sb="92" eb="93">
      <t>ガイ</t>
    </rPh>
    <rPh sb="123" eb="125">
      <t>ボウシ</t>
    </rPh>
    <rPh sb="127" eb="128">
      <t>タメ</t>
    </rPh>
    <rPh sb="129" eb="131">
      <t>ホウシン</t>
    </rPh>
    <rPh sb="132" eb="135">
      <t>メイカクカ</t>
    </rPh>
    <rPh sb="135" eb="136">
      <t>トウ</t>
    </rPh>
    <rPh sb="137" eb="139">
      <t>ヒツヨウ</t>
    </rPh>
    <rPh sb="140" eb="142">
      <t>ソチ</t>
    </rPh>
    <rPh sb="143" eb="144">
      <t>コウ</t>
    </rPh>
    <rPh sb="163" eb="166">
      <t>リヨウシャ</t>
    </rPh>
    <rPh sb="169" eb="171">
      <t>カゾク</t>
    </rPh>
    <rPh sb="171" eb="172">
      <t>トウ</t>
    </rPh>
    <rPh sb="174" eb="175">
      <t>ウ</t>
    </rPh>
    <rPh sb="180" eb="181">
      <t>フク</t>
    </rPh>
    <phoneticPr fontId="2"/>
  </si>
  <si>
    <t>　問4について、特に認知症介護に関する知識及び技術の習得を主たる目的とする研修を受講する機会を確保している。</t>
    <rPh sb="1" eb="2">
      <t>トイ</t>
    </rPh>
    <rPh sb="8" eb="9">
      <t>トク</t>
    </rPh>
    <rPh sb="10" eb="13">
      <t>ニンチショウ</t>
    </rPh>
    <rPh sb="13" eb="15">
      <t>カイゴ</t>
    </rPh>
    <rPh sb="16" eb="17">
      <t>カン</t>
    </rPh>
    <rPh sb="19" eb="21">
      <t>チシキ</t>
    </rPh>
    <rPh sb="21" eb="22">
      <t>オヨ</t>
    </rPh>
    <rPh sb="23" eb="25">
      <t>ギジュツ</t>
    </rPh>
    <rPh sb="26" eb="28">
      <t>シュウトク</t>
    </rPh>
    <rPh sb="29" eb="30">
      <t>シュ</t>
    </rPh>
    <rPh sb="32" eb="34">
      <t>モクテキ</t>
    </rPh>
    <rPh sb="37" eb="39">
      <t>ケンシュウ</t>
    </rPh>
    <rPh sb="40" eb="42">
      <t>ジュコウ</t>
    </rPh>
    <rPh sb="44" eb="46">
      <t>キカイ</t>
    </rPh>
    <rPh sb="47" eb="49">
      <t>カクホ</t>
    </rPh>
    <phoneticPr fontId="2"/>
  </si>
  <si>
    <t>①</t>
    <phoneticPr fontId="23"/>
  </si>
  <si>
    <t>②</t>
    <phoneticPr fontId="23"/>
  </si>
  <si>
    <t>③</t>
    <phoneticPr fontId="23"/>
  </si>
  <si>
    <t>④</t>
    <phoneticPr fontId="23"/>
  </si>
  <si>
    <t>登録者の介護者が急病のため、急遽、事業所において通いサービスを提供したことにより、当該登録者が利用した時間帯における利用者数が定員を超える場合</t>
    <rPh sb="0" eb="3">
      <t>トウロクシャ</t>
    </rPh>
    <rPh sb="4" eb="7">
      <t>カイゴシャ</t>
    </rPh>
    <rPh sb="8" eb="10">
      <t>キュウビョウ</t>
    </rPh>
    <rPh sb="14" eb="16">
      <t>キュウキョ</t>
    </rPh>
    <rPh sb="17" eb="20">
      <t>ジギョウショ</t>
    </rPh>
    <rPh sb="24" eb="25">
      <t>カヨ</t>
    </rPh>
    <rPh sb="31" eb="33">
      <t>テイキョウ</t>
    </rPh>
    <rPh sb="41" eb="43">
      <t>トウガイ</t>
    </rPh>
    <rPh sb="43" eb="45">
      <t>トウロク</t>
    </rPh>
    <rPh sb="45" eb="46">
      <t>シャ</t>
    </rPh>
    <rPh sb="47" eb="49">
      <t>リヨウ</t>
    </rPh>
    <rPh sb="51" eb="54">
      <t>ジカンタイ</t>
    </rPh>
    <rPh sb="58" eb="61">
      <t>リヨウシャ</t>
    </rPh>
    <rPh sb="61" eb="62">
      <t>スウ</t>
    </rPh>
    <rPh sb="63" eb="65">
      <t>テイイン</t>
    </rPh>
    <rPh sb="66" eb="67">
      <t>コ</t>
    </rPh>
    <rPh sb="69" eb="71">
      <t>バアイ</t>
    </rPh>
    <phoneticPr fontId="23"/>
  </si>
  <si>
    <t>事業所において看取りを希望する登録者に対し、宿泊室においてサービスを提供したことにより、通いサービスの提供時間帯における利用者数が定員を超える場合</t>
    <rPh sb="0" eb="3">
      <t>ジギョウショ</t>
    </rPh>
    <rPh sb="7" eb="9">
      <t>ミト</t>
    </rPh>
    <rPh sb="11" eb="13">
      <t>キボウ</t>
    </rPh>
    <rPh sb="15" eb="18">
      <t>トウロクシャ</t>
    </rPh>
    <rPh sb="19" eb="20">
      <t>タイ</t>
    </rPh>
    <rPh sb="22" eb="25">
      <t>シュクハクシツ</t>
    </rPh>
    <rPh sb="34" eb="36">
      <t>テイキョウ</t>
    </rPh>
    <rPh sb="44" eb="45">
      <t>カヨ</t>
    </rPh>
    <rPh sb="51" eb="53">
      <t>テイキョウ</t>
    </rPh>
    <rPh sb="53" eb="56">
      <t>ジカンタイ</t>
    </rPh>
    <rPh sb="60" eb="62">
      <t>リヨウ</t>
    </rPh>
    <rPh sb="62" eb="63">
      <t>シャ</t>
    </rPh>
    <rPh sb="63" eb="64">
      <t>スウ</t>
    </rPh>
    <rPh sb="65" eb="67">
      <t>テイイン</t>
    </rPh>
    <rPh sb="68" eb="69">
      <t>コ</t>
    </rPh>
    <rPh sb="71" eb="73">
      <t>バアイ</t>
    </rPh>
    <phoneticPr fontId="23"/>
  </si>
  <si>
    <t>登録者全員を集めて催しを兼ねたサービスを提供するため、通いサービスの利用者数が定員を超える場合</t>
    <rPh sb="0" eb="3">
      <t>トウロクシャ</t>
    </rPh>
    <rPh sb="3" eb="5">
      <t>ゼンイン</t>
    </rPh>
    <rPh sb="6" eb="7">
      <t>アツ</t>
    </rPh>
    <rPh sb="9" eb="10">
      <t>モヨオ</t>
    </rPh>
    <rPh sb="12" eb="13">
      <t>カ</t>
    </rPh>
    <rPh sb="20" eb="22">
      <t>テイキョウ</t>
    </rPh>
    <rPh sb="27" eb="28">
      <t>カヨ</t>
    </rPh>
    <rPh sb="34" eb="37">
      <t>リヨウシャ</t>
    </rPh>
    <rPh sb="37" eb="38">
      <t>スウ</t>
    </rPh>
    <rPh sb="39" eb="41">
      <t>テイイン</t>
    </rPh>
    <rPh sb="42" eb="43">
      <t>コ</t>
    </rPh>
    <rPh sb="45" eb="47">
      <t>バアイ</t>
    </rPh>
    <phoneticPr fontId="23"/>
  </si>
  <si>
    <t>上記に準ずる状況により特に必要と認められる場合</t>
    <rPh sb="0" eb="2">
      <t>ジョウキ</t>
    </rPh>
    <rPh sb="3" eb="4">
      <t>ジュン</t>
    </rPh>
    <rPh sb="6" eb="8">
      <t>ジョウキョウ</t>
    </rPh>
    <rPh sb="11" eb="12">
      <t>トク</t>
    </rPh>
    <rPh sb="13" eb="15">
      <t>ヒツヨウ</t>
    </rPh>
    <rPh sb="16" eb="17">
      <t>ミト</t>
    </rPh>
    <rPh sb="21" eb="23">
      <t>バアイ</t>
    </rPh>
    <phoneticPr fontId="23"/>
  </si>
  <si>
    <t>【通いサービス利用】
　通いサービスの利用者が登録定員に比べて著しく少ない状態が続いていない。
※「著しく少ない状態」とは、登録定員のおおむね3分の1以下である。</t>
    <rPh sb="1" eb="2">
      <t>カヨ</t>
    </rPh>
    <rPh sb="7" eb="9">
      <t>リヨウ</t>
    </rPh>
    <rPh sb="12" eb="13">
      <t>カヨ</t>
    </rPh>
    <rPh sb="19" eb="22">
      <t>リヨウシャ</t>
    </rPh>
    <rPh sb="23" eb="25">
      <t>トウロク</t>
    </rPh>
    <rPh sb="25" eb="27">
      <t>テイイン</t>
    </rPh>
    <rPh sb="28" eb="29">
      <t>クラ</t>
    </rPh>
    <rPh sb="31" eb="32">
      <t>イチジル</t>
    </rPh>
    <rPh sb="34" eb="35">
      <t>スク</t>
    </rPh>
    <rPh sb="37" eb="39">
      <t>ジョウタイ</t>
    </rPh>
    <rPh sb="40" eb="41">
      <t>ツヅ</t>
    </rPh>
    <rPh sb="50" eb="51">
      <t>イチジル</t>
    </rPh>
    <rPh sb="53" eb="54">
      <t>スク</t>
    </rPh>
    <rPh sb="56" eb="58">
      <t>ジョウタイ</t>
    </rPh>
    <rPh sb="62" eb="64">
      <t>トウロク</t>
    </rPh>
    <rPh sb="64" eb="66">
      <t>テイイン</t>
    </rPh>
    <rPh sb="72" eb="73">
      <t>ブン</t>
    </rPh>
    <rPh sb="75" eb="77">
      <t>イカ</t>
    </rPh>
    <phoneticPr fontId="23"/>
  </si>
  <si>
    <t>　感染症や非常災害の発生時において、利用者に対するサービスの提供を継続的に実施するための、及び非常時の体制で早期の業務再開を図るための計画（業務継続計画）を策定し、当該業務策継続計画に従い必要な措置を講じている。</t>
    <phoneticPr fontId="23"/>
  </si>
  <si>
    <t>　定期的に業務継続計画の見直しを行い、必要に応じて業務継続計画の変更を行っている。</t>
    <phoneticPr fontId="23"/>
  </si>
  <si>
    <t>（27）　非常災害対策</t>
    <rPh sb="5" eb="7">
      <t>ヒジョウ</t>
    </rPh>
    <rPh sb="7" eb="9">
      <t>サイガイ</t>
    </rPh>
    <rPh sb="9" eb="11">
      <t>タイサク</t>
    </rPh>
    <phoneticPr fontId="23"/>
  </si>
  <si>
    <t>（30）　掲示</t>
    <rPh sb="5" eb="7">
      <t>ケイジ</t>
    </rPh>
    <phoneticPr fontId="23"/>
  </si>
  <si>
    <t>（31）　秘密保持等</t>
    <rPh sb="5" eb="7">
      <t>ヒミツ</t>
    </rPh>
    <rPh sb="7" eb="9">
      <t>ホジ</t>
    </rPh>
    <rPh sb="9" eb="10">
      <t>トウ</t>
    </rPh>
    <phoneticPr fontId="23"/>
  </si>
  <si>
    <t>（32）　広告</t>
    <rPh sb="5" eb="7">
      <t>コウコク</t>
    </rPh>
    <phoneticPr fontId="23"/>
  </si>
  <si>
    <t>（33）　居宅介護支援事業者（介護予防支援事業者）に対する利益供与の禁止</t>
    <rPh sb="5" eb="7">
      <t>キョタク</t>
    </rPh>
    <rPh sb="7" eb="9">
      <t>カイゴ</t>
    </rPh>
    <rPh sb="9" eb="11">
      <t>シエン</t>
    </rPh>
    <rPh sb="11" eb="14">
      <t>ジギョウシャ</t>
    </rPh>
    <rPh sb="15" eb="17">
      <t>カイゴ</t>
    </rPh>
    <rPh sb="17" eb="19">
      <t>ヨボウ</t>
    </rPh>
    <rPh sb="19" eb="21">
      <t>シエン</t>
    </rPh>
    <rPh sb="21" eb="24">
      <t>ジギョウシャ</t>
    </rPh>
    <rPh sb="26" eb="27">
      <t>タイ</t>
    </rPh>
    <rPh sb="29" eb="31">
      <t>リエキ</t>
    </rPh>
    <rPh sb="31" eb="33">
      <t>キョウヨ</t>
    </rPh>
    <rPh sb="34" eb="36">
      <t>キンシ</t>
    </rPh>
    <phoneticPr fontId="23"/>
  </si>
  <si>
    <t>（34）　苦情処理</t>
    <rPh sb="5" eb="7">
      <t>クジョウ</t>
    </rPh>
    <rPh sb="7" eb="9">
      <t>ショリ</t>
    </rPh>
    <phoneticPr fontId="23"/>
  </si>
  <si>
    <t>（35）　調査への協力等</t>
    <rPh sb="5" eb="7">
      <t>チョウサ</t>
    </rPh>
    <rPh sb="9" eb="11">
      <t>キョウリョク</t>
    </rPh>
    <rPh sb="11" eb="12">
      <t>トウ</t>
    </rPh>
    <phoneticPr fontId="23"/>
  </si>
  <si>
    <t>（36）　地域との連携等</t>
    <rPh sb="5" eb="7">
      <t>チイキ</t>
    </rPh>
    <rPh sb="9" eb="11">
      <t>レンケイ</t>
    </rPh>
    <rPh sb="11" eb="12">
      <t>トウ</t>
    </rPh>
    <phoneticPr fontId="23"/>
  </si>
  <si>
    <t>（37）　自己評価及び外部評価</t>
    <rPh sb="5" eb="7">
      <t>ジコ</t>
    </rPh>
    <rPh sb="7" eb="9">
      <t>ヒョウカ</t>
    </rPh>
    <rPh sb="9" eb="10">
      <t>オヨ</t>
    </rPh>
    <rPh sb="11" eb="13">
      <t>ガイブ</t>
    </rPh>
    <rPh sb="13" eb="15">
      <t>ヒョウカ</t>
    </rPh>
    <phoneticPr fontId="23"/>
  </si>
  <si>
    <t>　問2の訓練実施に当たり、地域住民の参加が得られるよう連携に努めている。
※運営推進会議を活用し、日頃から地域住民との密接な連携体制を確保するなど、訓練の実施に協力を得られる体制づくりに努めること。
※訓練の実施に当たっては、消防関係者の参加を促し、具体的な指示を仰ぐなど、より実効性のあるものとすること。</t>
    <rPh sb="101" eb="103">
      <t>クンレン</t>
    </rPh>
    <rPh sb="104" eb="106">
      <t>ジッシ</t>
    </rPh>
    <rPh sb="107" eb="108">
      <t>ア</t>
    </rPh>
    <rPh sb="113" eb="115">
      <t>ショウボウ</t>
    </rPh>
    <rPh sb="115" eb="118">
      <t>カンケイシャ</t>
    </rPh>
    <rPh sb="119" eb="121">
      <t>サンカ</t>
    </rPh>
    <rPh sb="122" eb="123">
      <t>ウナガ</t>
    </rPh>
    <rPh sb="125" eb="128">
      <t>グタイテキ</t>
    </rPh>
    <rPh sb="129" eb="131">
      <t>シジ</t>
    </rPh>
    <rPh sb="132" eb="133">
      <t>アオ</t>
    </rPh>
    <rPh sb="139" eb="142">
      <t>ジッコウセイ</t>
    </rPh>
    <phoneticPr fontId="23"/>
  </si>
  <si>
    <t>　消防法その他の法令等に規定された必要な消火設備、非常災害用設備について定期的に設備点検を行っている。</t>
    <phoneticPr fontId="23"/>
  </si>
  <si>
    <t>（29）　協力医療機関等</t>
    <rPh sb="5" eb="7">
      <t>キョウリョク</t>
    </rPh>
    <rPh sb="7" eb="9">
      <t>イリョウ</t>
    </rPh>
    <rPh sb="9" eb="11">
      <t>キカン</t>
    </rPh>
    <rPh sb="11" eb="12">
      <t>トウ</t>
    </rPh>
    <phoneticPr fontId="23"/>
  </si>
  <si>
    <t>　利用者の使用する施設、食器その他の設備又は飲用に供する水について、衛生的な管理に努め、又は衛生上必要な措置を講じている。</t>
    <phoneticPr fontId="23"/>
  </si>
  <si>
    <t>　利用者の病状の急変等に備えるため、あらかじめ協力医療機関を定めている。
※協力医療機関は、事業所から近距離にあることが望ましい。</t>
    <rPh sb="23" eb="25">
      <t>キョウリョク</t>
    </rPh>
    <rPh sb="25" eb="27">
      <t>イリョウ</t>
    </rPh>
    <rPh sb="27" eb="29">
      <t>キカン</t>
    </rPh>
    <rPh sb="30" eb="31">
      <t>サダ</t>
    </rPh>
    <rPh sb="48" eb="49">
      <t>ショ</t>
    </rPh>
    <rPh sb="51" eb="54">
      <t>キンキョリ</t>
    </rPh>
    <phoneticPr fontId="23"/>
  </si>
  <si>
    <t>　あらかじめ協力歯科医療機関を定めている。
※協力歯科医療機関は、事業所から近距離にあることが望ましい。</t>
    <rPh sb="8" eb="10">
      <t>シカ</t>
    </rPh>
    <rPh sb="25" eb="27">
      <t>シカ</t>
    </rPh>
    <phoneticPr fontId="23"/>
  </si>
  <si>
    <t>　問1の医療機関や問3の施設等から、利用者の入院や休日夜間等における対応について円滑な協力が得られるよう、当該協力医療機関等との間であらかじめ必要な事項を取り決めている。</t>
    <rPh sb="1" eb="2">
      <t>トイ</t>
    </rPh>
    <rPh sb="4" eb="6">
      <t>イリョウ</t>
    </rPh>
    <rPh sb="6" eb="8">
      <t>キカン</t>
    </rPh>
    <rPh sb="9" eb="10">
      <t>トイ</t>
    </rPh>
    <rPh sb="12" eb="14">
      <t>シセツ</t>
    </rPh>
    <rPh sb="14" eb="15">
      <t>トウ</t>
    </rPh>
    <rPh sb="18" eb="21">
      <t>リヨウシャ</t>
    </rPh>
    <rPh sb="22" eb="24">
      <t>ニュウイン</t>
    </rPh>
    <rPh sb="25" eb="27">
      <t>キュウジツ</t>
    </rPh>
    <rPh sb="27" eb="29">
      <t>ヤカン</t>
    </rPh>
    <rPh sb="29" eb="30">
      <t>トウ</t>
    </rPh>
    <rPh sb="34" eb="36">
      <t>タイオウ</t>
    </rPh>
    <rPh sb="40" eb="42">
      <t>エンカツ</t>
    </rPh>
    <rPh sb="43" eb="45">
      <t>キョウリョク</t>
    </rPh>
    <rPh sb="46" eb="47">
      <t>エ</t>
    </rPh>
    <rPh sb="53" eb="55">
      <t>トウガイ</t>
    </rPh>
    <rPh sb="55" eb="57">
      <t>キョウリョク</t>
    </rPh>
    <rPh sb="57" eb="59">
      <t>イリョウ</t>
    </rPh>
    <rPh sb="59" eb="61">
      <t>キカン</t>
    </rPh>
    <rPh sb="61" eb="62">
      <t>トウ</t>
    </rPh>
    <rPh sb="64" eb="65">
      <t>アイダ</t>
    </rPh>
    <rPh sb="71" eb="73">
      <t>ヒツヨウ</t>
    </rPh>
    <rPh sb="74" eb="76">
      <t>ジコウ</t>
    </rPh>
    <rPh sb="77" eb="78">
      <t>ト</t>
    </rPh>
    <rPh sb="79" eb="80">
      <t>キ</t>
    </rPh>
    <phoneticPr fontId="23"/>
  </si>
  <si>
    <t xml:space="preserve">　サービス担当者会議等において、利用者の個人情報を用いる場合は利用者の同意を、利用者の家族の個人情報を用いる場合は当該家族の同意を、あらかじめ文書により得ている。
※同意は、サービス提供開始時に利用者及び家族から包括的な同意を得ておくことで足りる。 </t>
    <phoneticPr fontId="23"/>
  </si>
  <si>
    <t>　複数の事業所の運営推進会議を合同で開催する場合、次の条件を満たしている。
※①～④についても点検してください。</t>
    <phoneticPr fontId="23"/>
  </si>
  <si>
    <t>利用者等については匿名とするなど、個人情報・プライバシーを保護している。</t>
    <rPh sb="3" eb="4">
      <t>トウ</t>
    </rPh>
    <phoneticPr fontId="23"/>
  </si>
  <si>
    <t>　事業運営に当たっては、地域住民又はその自発的な活動等との連携及び協力を行う等の地域との交流を図っている。
※地域に開かれた事業として行われるよう、地域住民やボランティア団体等との連携及び協力を行う等の地域交流に努めければならない。</t>
    <rPh sb="1" eb="5">
      <t>ジギョウウンエイ</t>
    </rPh>
    <rPh sb="6" eb="7">
      <t>ア</t>
    </rPh>
    <phoneticPr fontId="23"/>
  </si>
  <si>
    <t>　利用者からの苦情に関して、市町村等が派遣する者が相談及び援助を行う事業その他の事業に協力するよう努めている。</t>
    <rPh sb="14" eb="17">
      <t>シチョウソン</t>
    </rPh>
    <phoneticPr fontId="23"/>
  </si>
  <si>
    <t>自己評価及び外部評価の結果を市町村や地域包括支援センターへ提出している。</t>
    <rPh sb="14" eb="17">
      <t>シチョウソン</t>
    </rPh>
    <rPh sb="18" eb="20">
      <t>チイキ</t>
    </rPh>
    <rPh sb="20" eb="22">
      <t>ホウカツ</t>
    </rPh>
    <rPh sb="22" eb="24">
      <t>シエン</t>
    </rPh>
    <phoneticPr fontId="23"/>
  </si>
  <si>
    <t>（39）　事故発生時の対応</t>
    <rPh sb="5" eb="7">
      <t>ジコ</t>
    </rPh>
    <rPh sb="7" eb="9">
      <t>ハッセイ</t>
    </rPh>
    <rPh sb="9" eb="10">
      <t>ジ</t>
    </rPh>
    <rPh sb="11" eb="13">
      <t>タイオウ</t>
    </rPh>
    <phoneticPr fontId="23"/>
  </si>
  <si>
    <t>（38）　居住機能を担う併設施設等への入居</t>
    <rPh sb="5" eb="7">
      <t>キョジュウ</t>
    </rPh>
    <rPh sb="7" eb="9">
      <t>キノウ</t>
    </rPh>
    <rPh sb="10" eb="11">
      <t>ニナ</t>
    </rPh>
    <rPh sb="12" eb="14">
      <t>ヘイセツ</t>
    </rPh>
    <rPh sb="14" eb="16">
      <t>シセツ</t>
    </rPh>
    <rPh sb="16" eb="17">
      <t>トウ</t>
    </rPh>
    <rPh sb="19" eb="21">
      <t>ニュウキョ</t>
    </rPh>
    <phoneticPr fontId="23"/>
  </si>
  <si>
    <t>　事業所における虐待の防止のための対策を検討する委員会（以下、虐待防止検討委員会という。）（テレビ電話装置等を活用して行うことができる。）を定期的に開催するとともに、その結果について、従業者に周知徹底を図っている。</t>
    <phoneticPr fontId="23"/>
  </si>
  <si>
    <t>（41）　会計の区分</t>
    <phoneticPr fontId="23"/>
  </si>
  <si>
    <t>市町村への通知に係る記録</t>
    <phoneticPr fontId="23"/>
  </si>
  <si>
    <t>（９）　生活機能向上連携加算（Ⅰ）（Ⅱ）</t>
    <rPh sb="4" eb="6">
      <t>セイカツ</t>
    </rPh>
    <rPh sb="6" eb="8">
      <t>キノウ</t>
    </rPh>
    <rPh sb="8" eb="10">
      <t>コウジョウ</t>
    </rPh>
    <rPh sb="10" eb="12">
      <t>レンケイ</t>
    </rPh>
    <rPh sb="12" eb="14">
      <t>カサン</t>
    </rPh>
    <phoneticPr fontId="23"/>
  </si>
  <si>
    <t>　医師が、認知症の行動・心理症状が認められるため、在宅での生活が困難であり、緊急に短期利用（短期利用居宅介護費）が必要であると判断した場合に算定している。
※認知症の行動・心理症状
　認知症による認知機能の障害に伴う、妄想・幻覚・興奮・暴言等の症状</t>
    <rPh sb="70" eb="72">
      <t>サンテイ</t>
    </rPh>
    <rPh sb="79" eb="82">
      <t>ニンチショウ</t>
    </rPh>
    <rPh sb="83" eb="85">
      <t>コウドウ</t>
    </rPh>
    <rPh sb="86" eb="88">
      <t>シンリ</t>
    </rPh>
    <rPh sb="88" eb="90">
      <t>ショウジョウ</t>
    </rPh>
    <rPh sb="92" eb="95">
      <t>ニンチショウ</t>
    </rPh>
    <rPh sb="98" eb="100">
      <t>ニンチ</t>
    </rPh>
    <rPh sb="100" eb="102">
      <t>キノウ</t>
    </rPh>
    <rPh sb="103" eb="105">
      <t>ショウガイ</t>
    </rPh>
    <rPh sb="106" eb="107">
      <t>トモナ</t>
    </rPh>
    <rPh sb="109" eb="111">
      <t>モウソウ</t>
    </rPh>
    <rPh sb="112" eb="114">
      <t>ゲンカク</t>
    </rPh>
    <rPh sb="115" eb="117">
      <t>コウフン</t>
    </rPh>
    <rPh sb="118" eb="120">
      <t>ボウゲン</t>
    </rPh>
    <rPh sb="120" eb="121">
      <t>トウ</t>
    </rPh>
    <rPh sb="122" eb="124">
      <t>ショウジョウ</t>
    </rPh>
    <phoneticPr fontId="23"/>
  </si>
  <si>
    <t>　問1の判断を行った医師名、日付及び利用開始に当たっての留意事項等を介護サービス計画書に記録している。</t>
    <rPh sb="1" eb="2">
      <t>トイ</t>
    </rPh>
    <rPh sb="4" eb="6">
      <t>ハンダン</t>
    </rPh>
    <rPh sb="7" eb="8">
      <t>オコナ</t>
    </rPh>
    <rPh sb="10" eb="12">
      <t>イシ</t>
    </rPh>
    <rPh sb="12" eb="13">
      <t>メイ</t>
    </rPh>
    <rPh sb="14" eb="16">
      <t>ヒヅケ</t>
    </rPh>
    <rPh sb="16" eb="17">
      <t>オヨ</t>
    </rPh>
    <rPh sb="18" eb="20">
      <t>リヨウ</t>
    </rPh>
    <rPh sb="20" eb="22">
      <t>カイシ</t>
    </rPh>
    <rPh sb="23" eb="24">
      <t>ア</t>
    </rPh>
    <rPh sb="28" eb="30">
      <t>リュウイ</t>
    </rPh>
    <rPh sb="30" eb="32">
      <t>ジコウ</t>
    </rPh>
    <rPh sb="32" eb="33">
      <t>トウ</t>
    </rPh>
    <rPh sb="34" eb="36">
      <t>カイゴ</t>
    </rPh>
    <rPh sb="40" eb="43">
      <t>ケイカクショ</t>
    </rPh>
    <rPh sb="44" eb="46">
      <t>キロク</t>
    </rPh>
    <phoneticPr fontId="23"/>
  </si>
  <si>
    <t>　介護支援専門員、受け入れ事業所の職員と連携して短期利用（短期利用居宅介護費）を開始している。</t>
    <rPh sb="1" eb="8">
      <t>カイゴシエンセンモンイン</t>
    </rPh>
    <rPh sb="9" eb="10">
      <t>ウ</t>
    </rPh>
    <rPh sb="11" eb="12">
      <t>イ</t>
    </rPh>
    <rPh sb="13" eb="16">
      <t>ジギョウショ</t>
    </rPh>
    <rPh sb="17" eb="19">
      <t>ショクイン</t>
    </rPh>
    <rPh sb="20" eb="22">
      <t>レンケイ</t>
    </rPh>
    <rPh sb="24" eb="26">
      <t>タンキ</t>
    </rPh>
    <rPh sb="26" eb="28">
      <t>リヨウ</t>
    </rPh>
    <rPh sb="29" eb="31">
      <t>タンキ</t>
    </rPh>
    <rPh sb="31" eb="33">
      <t>リヨウ</t>
    </rPh>
    <rPh sb="33" eb="35">
      <t>キョタク</t>
    </rPh>
    <rPh sb="35" eb="37">
      <t>カイゴ</t>
    </rPh>
    <rPh sb="37" eb="38">
      <t>ヒ</t>
    </rPh>
    <rPh sb="40" eb="42">
      <t>カイシ</t>
    </rPh>
    <phoneticPr fontId="23"/>
  </si>
  <si>
    <t>　利用者又は家族の同意の上で、短期利用（短期利用居宅介護費）を開始している。</t>
    <rPh sb="1" eb="4">
      <t>リヨウシャ</t>
    </rPh>
    <rPh sb="4" eb="5">
      <t>マタ</t>
    </rPh>
    <rPh sb="6" eb="8">
      <t>カゾク</t>
    </rPh>
    <rPh sb="9" eb="11">
      <t>ドウイ</t>
    </rPh>
    <rPh sb="12" eb="13">
      <t>ウエ</t>
    </rPh>
    <rPh sb="15" eb="17">
      <t>タンキ</t>
    </rPh>
    <rPh sb="17" eb="19">
      <t>リヨウ</t>
    </rPh>
    <rPh sb="20" eb="22">
      <t>タンキ</t>
    </rPh>
    <rPh sb="22" eb="24">
      <t>リヨウ</t>
    </rPh>
    <rPh sb="24" eb="26">
      <t>キョタク</t>
    </rPh>
    <rPh sb="26" eb="28">
      <t>カイゴ</t>
    </rPh>
    <rPh sb="28" eb="29">
      <t>ヒ</t>
    </rPh>
    <rPh sb="31" eb="33">
      <t>カイシ</t>
    </rPh>
    <phoneticPr fontId="23"/>
  </si>
  <si>
    <t>　医師が、判断した当該日又はその次の日に利用を開始した場合に限り算定している。</t>
    <rPh sb="5" eb="7">
      <t>ハンダン</t>
    </rPh>
    <rPh sb="9" eb="11">
      <t>トウガイ</t>
    </rPh>
    <rPh sb="11" eb="12">
      <t>ビ</t>
    </rPh>
    <rPh sb="12" eb="13">
      <t>マタ</t>
    </rPh>
    <rPh sb="16" eb="17">
      <t>ツギ</t>
    </rPh>
    <rPh sb="18" eb="19">
      <t>ヒ</t>
    </rPh>
    <rPh sb="20" eb="22">
      <t>リヨウ</t>
    </rPh>
    <rPh sb="23" eb="25">
      <t>カイシ</t>
    </rPh>
    <rPh sb="27" eb="29">
      <t>バアイ</t>
    </rPh>
    <rPh sb="30" eb="31">
      <t>カギ</t>
    </rPh>
    <rPh sb="32" eb="34">
      <t>サンテイ</t>
    </rPh>
    <phoneticPr fontId="23"/>
  </si>
  <si>
    <t>　短期利用(短期利用居宅介護費)を開始した日から起算して7日を限度として算定している。</t>
    <rPh sb="1" eb="3">
      <t>タンキ</t>
    </rPh>
    <rPh sb="3" eb="5">
      <t>リヨウ</t>
    </rPh>
    <rPh sb="6" eb="8">
      <t>タンキ</t>
    </rPh>
    <rPh sb="8" eb="10">
      <t>リヨウ</t>
    </rPh>
    <rPh sb="10" eb="12">
      <t>キョタク</t>
    </rPh>
    <rPh sb="12" eb="14">
      <t>カイゴ</t>
    </rPh>
    <rPh sb="14" eb="15">
      <t>ヒ</t>
    </rPh>
    <rPh sb="17" eb="19">
      <t>カイシ</t>
    </rPh>
    <rPh sb="21" eb="22">
      <t>ヒ</t>
    </rPh>
    <rPh sb="24" eb="26">
      <t>キサン</t>
    </rPh>
    <rPh sb="29" eb="30">
      <t>ニチ</t>
    </rPh>
    <rPh sb="31" eb="33">
      <t>ゲンド</t>
    </rPh>
    <rPh sb="36" eb="38">
      <t>サンテイ</t>
    </rPh>
    <phoneticPr fontId="23"/>
  </si>
  <si>
    <t>病院又は診療所に入院中の者</t>
    <phoneticPr fontId="23"/>
  </si>
  <si>
    <t>介護保険施設又は地域密着型介護老人福祉施設に入院中又は入所中の者</t>
    <phoneticPr fontId="23"/>
  </si>
  <si>
    <t>　次に掲げるものが、直接短期利用(短期利用居宅介護費)を開始した場合は算定していない。</t>
    <rPh sb="1" eb="2">
      <t>ツギ</t>
    </rPh>
    <rPh sb="3" eb="4">
      <t>カカ</t>
    </rPh>
    <rPh sb="10" eb="12">
      <t>チョクセツ</t>
    </rPh>
    <rPh sb="12" eb="14">
      <t>タンキ</t>
    </rPh>
    <rPh sb="14" eb="16">
      <t>リヨウ</t>
    </rPh>
    <rPh sb="17" eb="19">
      <t>タンキ</t>
    </rPh>
    <rPh sb="19" eb="21">
      <t>リヨウ</t>
    </rPh>
    <rPh sb="21" eb="23">
      <t>キョタク</t>
    </rPh>
    <rPh sb="23" eb="25">
      <t>カイゴ</t>
    </rPh>
    <rPh sb="25" eb="26">
      <t>ヒ</t>
    </rPh>
    <rPh sb="28" eb="30">
      <t>カイシ</t>
    </rPh>
    <rPh sb="32" eb="34">
      <t>バアイ</t>
    </rPh>
    <rPh sb="35" eb="37">
      <t>サンテイ</t>
    </rPh>
    <phoneticPr fontId="23"/>
  </si>
  <si>
    <t>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ニュウキョシャ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7">
      <t>ニュウキョ</t>
    </rPh>
    <rPh sb="87" eb="88">
      <t>シャ</t>
    </rPh>
    <rPh sb="88" eb="90">
      <t>セイカツ</t>
    </rPh>
    <rPh sb="90" eb="92">
      <t>カイゴ</t>
    </rPh>
    <rPh sb="92" eb="93">
      <t>オヨ</t>
    </rPh>
    <rPh sb="94" eb="99">
      <t>チイキミッチャクガタ</t>
    </rPh>
    <rPh sb="99" eb="101">
      <t>タンキ</t>
    </rPh>
    <rPh sb="101" eb="103">
      <t>リヨウ</t>
    </rPh>
    <rPh sb="103" eb="105">
      <t>トクテイ</t>
    </rPh>
    <rPh sb="105" eb="107">
      <t>シセツ</t>
    </rPh>
    <rPh sb="107" eb="110">
      <t>ニュウキョシャ</t>
    </rPh>
    <rPh sb="110" eb="112">
      <t>セイカツ</t>
    </rPh>
    <rPh sb="112" eb="114">
      <t>カイゴ</t>
    </rPh>
    <rPh sb="115" eb="118">
      <t>リヨウチュウ</t>
    </rPh>
    <rPh sb="119" eb="120">
      <t>モノ</t>
    </rPh>
    <phoneticPr fontId="23"/>
  </si>
  <si>
    <t>（３）　認知症行動・心理症状緊急対応加算　【短期利用（介護予防）居宅介護費を算定している場合のみ】</t>
    <rPh sb="4" eb="7">
      <t>ニンチショウ</t>
    </rPh>
    <rPh sb="7" eb="9">
      <t>コウドウ</t>
    </rPh>
    <rPh sb="10" eb="12">
      <t>シンリ</t>
    </rPh>
    <rPh sb="12" eb="14">
      <t>ショウジョウ</t>
    </rPh>
    <rPh sb="14" eb="16">
      <t>キンキュウ</t>
    </rPh>
    <rPh sb="16" eb="18">
      <t>タイオウ</t>
    </rPh>
    <rPh sb="18" eb="20">
      <t>カサン</t>
    </rPh>
    <rPh sb="22" eb="24">
      <t>タンキ</t>
    </rPh>
    <rPh sb="24" eb="26">
      <t>リヨウ</t>
    </rPh>
    <rPh sb="27" eb="29">
      <t>カイゴ</t>
    </rPh>
    <rPh sb="29" eb="31">
      <t>ヨボウ</t>
    </rPh>
    <rPh sb="32" eb="34">
      <t>キョタク</t>
    </rPh>
    <rPh sb="34" eb="36">
      <t>カイゴ</t>
    </rPh>
    <rPh sb="36" eb="37">
      <t>ヒ</t>
    </rPh>
    <rPh sb="38" eb="40">
      <t>サンテイ</t>
    </rPh>
    <rPh sb="44" eb="46">
      <t>バアイ</t>
    </rPh>
    <phoneticPr fontId="23"/>
  </si>
  <si>
    <t>（４）　若年性認知症利用者受入加算</t>
    <phoneticPr fontId="23"/>
  </si>
  <si>
    <t>(Ⅰ)</t>
    <phoneticPr fontId="23"/>
  </si>
  <si>
    <t>(Ⅱ)</t>
    <phoneticPr fontId="23"/>
  </si>
  <si>
    <t>(Ⅲ)</t>
    <phoneticPr fontId="23"/>
  </si>
  <si>
    <t>　常勤専従の看護師を１名以上配置している。</t>
    <rPh sb="1" eb="3">
      <t>ジョウキン</t>
    </rPh>
    <rPh sb="3" eb="5">
      <t>センジュウ</t>
    </rPh>
    <rPh sb="6" eb="8">
      <t>カンゴ</t>
    </rPh>
    <rPh sb="8" eb="9">
      <t>シ</t>
    </rPh>
    <rPh sb="11" eb="12">
      <t>メイ</t>
    </rPh>
    <rPh sb="12" eb="14">
      <t>イジョウ</t>
    </rPh>
    <rPh sb="14" eb="16">
      <t>ハイチ</t>
    </rPh>
    <phoneticPr fontId="23"/>
  </si>
  <si>
    <t>　常勤専従の准看護師を１名以上配置している。</t>
    <rPh sb="3" eb="5">
      <t>センジュウ</t>
    </rPh>
    <rPh sb="6" eb="7">
      <t>ジュン</t>
    </rPh>
    <phoneticPr fontId="23"/>
  </si>
  <si>
    <t>　看護職員を常勤換算方法で１名以上配置している。</t>
    <rPh sb="1" eb="3">
      <t>カンゴ</t>
    </rPh>
    <rPh sb="3" eb="5">
      <t>ショクイン</t>
    </rPh>
    <rPh sb="6" eb="8">
      <t>ジョウキン</t>
    </rPh>
    <rPh sb="8" eb="10">
      <t>カンサン</t>
    </rPh>
    <rPh sb="10" eb="12">
      <t>ホウホウ</t>
    </rPh>
    <rPh sb="14" eb="15">
      <t>メイ</t>
    </rPh>
    <rPh sb="15" eb="17">
      <t>イジョウ</t>
    </rPh>
    <rPh sb="17" eb="19">
      <t>ハイチ</t>
    </rPh>
    <phoneticPr fontId="23"/>
  </si>
  <si>
    <t>（６）　看取り連携体制加算　【小規模多機能型居宅介護のみ】</t>
    <rPh sb="4" eb="6">
      <t>ミト</t>
    </rPh>
    <rPh sb="7" eb="9">
      <t>レンケイ</t>
    </rPh>
    <rPh sb="9" eb="11">
      <t>タイセイ</t>
    </rPh>
    <rPh sb="11" eb="13">
      <t>カサン</t>
    </rPh>
    <phoneticPr fontId="23"/>
  </si>
  <si>
    <t>　利用者本人が十分に判断をできる状態になく、かつ、家族の来訪が見込めない場合は、医師、看護師、介護職員等が利用者の状態等に応じて随時、看取り期における登録者に対する介護の内容について相談し、共同して介護を行っており、家族に対する情報提供を行っている。
※職員間の相談日時、内容等を介護記録に記載するとともに、本人の状態や、家族に対する連絡状況等について記載している。</t>
    <phoneticPr fontId="23"/>
  </si>
  <si>
    <t>（７）　訪問体制強化加算　【小規模多機能型居宅介護のみ】</t>
    <rPh sb="4" eb="6">
      <t>ホウモン</t>
    </rPh>
    <rPh sb="6" eb="8">
      <t>タイセイ</t>
    </rPh>
    <rPh sb="8" eb="10">
      <t>キョウカ</t>
    </rPh>
    <rPh sb="10" eb="12">
      <t>カサン</t>
    </rPh>
    <phoneticPr fontId="23"/>
  </si>
  <si>
    <t>①</t>
    <phoneticPr fontId="23"/>
  </si>
  <si>
    <t>②</t>
    <phoneticPr fontId="23"/>
  </si>
  <si>
    <t>各月の前月末日時点における登録者の総数のうち同一建物居住者以外の者の占める割合が50/100以上である。</t>
    <phoneticPr fontId="23"/>
  </si>
  <si>
    <t>事業所と同一の建物に集合住宅（養護老人ホーム、軽費老人ホーム、有料老人ホーム、サービス付き高齢者向け住宅）を併設する場合は、以下のいずれも満たすこと。</t>
    <rPh sb="62" eb="64">
      <t>イカ</t>
    </rPh>
    <rPh sb="69" eb="70">
      <t>ミ</t>
    </rPh>
    <phoneticPr fontId="23"/>
  </si>
  <si>
    <t>　利用者の心身の状況、その家族等を取り巻く環境の変化に応じ、随時、介護支援専門員、看護師、准看護師、介護職員その他の関係者が共同し、随時、小規模多機能型居宅介護計画の見直しを行っている。</t>
    <rPh sb="1" eb="4">
      <t>リヨウシャ</t>
    </rPh>
    <rPh sb="15" eb="16">
      <t>トウ</t>
    </rPh>
    <rPh sb="27" eb="28">
      <t>オウ</t>
    </rPh>
    <rPh sb="30" eb="32">
      <t>ズイジ</t>
    </rPh>
    <rPh sb="62" eb="64">
      <t>キョウドウ</t>
    </rPh>
    <phoneticPr fontId="23"/>
  </si>
  <si>
    <t>問1</t>
    <phoneticPr fontId="23"/>
  </si>
  <si>
    <t>問2</t>
    <phoneticPr fontId="23"/>
  </si>
  <si>
    <t>問5</t>
    <phoneticPr fontId="23"/>
  </si>
  <si>
    <t>問6</t>
    <phoneticPr fontId="23"/>
  </si>
  <si>
    <t>　利用開始時及び利用中6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トウガイ</t>
    </rPh>
    <rPh sb="59" eb="62">
      <t>リヨウシャ</t>
    </rPh>
    <rPh sb="63" eb="65">
      <t>コウクウ</t>
    </rPh>
    <rPh sb="66" eb="68">
      <t>ケンコウ</t>
    </rPh>
    <rPh sb="68" eb="70">
      <t>ジョウタイ</t>
    </rPh>
    <rPh sb="71" eb="73">
      <t>テイカ</t>
    </rPh>
    <rPh sb="83" eb="85">
      <t>バアイ</t>
    </rPh>
    <rPh sb="93" eb="95">
      <t>カイゼン</t>
    </rPh>
    <rPh sb="96" eb="98">
      <t>ヒツヨウ</t>
    </rPh>
    <rPh sb="99" eb="101">
      <t>ジョウホウ</t>
    </rPh>
    <rPh sb="102" eb="103">
      <t>フク</t>
    </rPh>
    <rPh sb="107" eb="109">
      <t>トウガイ</t>
    </rPh>
    <rPh sb="109" eb="112">
      <t>リヨウシャ</t>
    </rPh>
    <rPh sb="113" eb="115">
      <t>タントウ</t>
    </rPh>
    <rPh sb="117" eb="124">
      <t>カイゴシエンセンモンイン</t>
    </rPh>
    <rPh sb="125" eb="127">
      <t>テイキョウ</t>
    </rPh>
    <phoneticPr fontId="23"/>
  </si>
  <si>
    <t>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3">
      <t>トウガイ</t>
    </rPh>
    <rPh sb="53" eb="56">
      <t>リヨウシャ</t>
    </rPh>
    <rPh sb="57" eb="58">
      <t>テイ</t>
    </rPh>
    <rPh sb="58" eb="60">
      <t>エイヨウ</t>
    </rPh>
    <rPh sb="60" eb="62">
      <t>ジョウタイ</t>
    </rPh>
    <rPh sb="63" eb="65">
      <t>バアイ</t>
    </rPh>
    <rPh sb="71" eb="72">
      <t>テイ</t>
    </rPh>
    <rPh sb="72" eb="74">
      <t>エイヨウ</t>
    </rPh>
    <rPh sb="74" eb="76">
      <t>ジョウタイ</t>
    </rPh>
    <rPh sb="77" eb="79">
      <t>カイゼン</t>
    </rPh>
    <rPh sb="80" eb="82">
      <t>ヒツヨウ</t>
    </rPh>
    <rPh sb="83" eb="85">
      <t>ジョウホウ</t>
    </rPh>
    <rPh sb="86" eb="87">
      <t>フク</t>
    </rPh>
    <rPh sb="91" eb="93">
      <t>トウガイ</t>
    </rPh>
    <rPh sb="93" eb="96">
      <t>リヨウシャ</t>
    </rPh>
    <rPh sb="97" eb="99">
      <t>タントウ</t>
    </rPh>
    <rPh sb="101" eb="108">
      <t>カイゴシエンセンモンイン</t>
    </rPh>
    <rPh sb="109" eb="111">
      <t>テイキョウ</t>
    </rPh>
    <phoneticPr fontId="23"/>
  </si>
  <si>
    <t>　口腔・栄養スクリーニング加算の算定に係る口腔スクリーニング（口腔の健康状態のスクリーニング）及び栄養スクリーニング（栄養状態のスクリーニング）は、利用者ごとに行われるケアマネジメントの一環として行っている。</t>
    <rPh sb="1" eb="3">
      <t>コウクウ</t>
    </rPh>
    <rPh sb="4" eb="6">
      <t>エイヨウ</t>
    </rPh>
    <rPh sb="13" eb="15">
      <t>カサン</t>
    </rPh>
    <rPh sb="16" eb="18">
      <t>サンテイ</t>
    </rPh>
    <rPh sb="19" eb="20">
      <t>カカ</t>
    </rPh>
    <rPh sb="21" eb="23">
      <t>コウクウ</t>
    </rPh>
    <rPh sb="31" eb="33">
      <t>コウクウ</t>
    </rPh>
    <rPh sb="34" eb="36">
      <t>ケンコウ</t>
    </rPh>
    <rPh sb="36" eb="38">
      <t>ジョウタイ</t>
    </rPh>
    <rPh sb="47" eb="48">
      <t>オヨ</t>
    </rPh>
    <rPh sb="49" eb="51">
      <t>エイヨウ</t>
    </rPh>
    <rPh sb="59" eb="61">
      <t>エイヨウ</t>
    </rPh>
    <rPh sb="61" eb="63">
      <t>ジョウタイ</t>
    </rPh>
    <rPh sb="74" eb="77">
      <t>リヨウシャ</t>
    </rPh>
    <rPh sb="80" eb="81">
      <t>オコナ</t>
    </rPh>
    <rPh sb="93" eb="95">
      <t>イッカン</t>
    </rPh>
    <rPh sb="98" eb="99">
      <t>オコナ</t>
    </rPh>
    <phoneticPr fontId="23"/>
  </si>
  <si>
    <t>①</t>
    <phoneticPr fontId="23"/>
  </si>
  <si>
    <t>②</t>
    <phoneticPr fontId="23"/>
  </si>
  <si>
    <t>③</t>
    <phoneticPr fontId="23"/>
  </si>
  <si>
    <t>④</t>
    <phoneticPr fontId="23"/>
  </si>
  <si>
    <t>　イ　口腔スクリーニング</t>
    <rPh sb="3" eb="5">
      <t>コウクウ</t>
    </rPh>
    <phoneticPr fontId="23"/>
  </si>
  <si>
    <t>　ロ　栄養スクリーニング</t>
    <rPh sb="3" eb="5">
      <t>エイヨウ</t>
    </rPh>
    <phoneticPr fontId="23"/>
  </si>
  <si>
    <t>ＢＭＩが18.5 未満である者</t>
    <phoneticPr fontId="23"/>
  </si>
  <si>
    <t>1～6月間で3％以上の体重の減少が認められる者又は基本チェックリストのNo.11の項目（「6ヵ月間で2～3kg以上の体重減少がありましたか」）が「1(はい)」に該当する者</t>
    <phoneticPr fontId="23"/>
  </si>
  <si>
    <t>血清アルブミン値が3.5g/dl 以下である者</t>
    <phoneticPr fontId="23"/>
  </si>
  <si>
    <t>食事摂取量が不良（75％以下）である者</t>
    <phoneticPr fontId="23"/>
  </si>
  <si>
    <t>　必要に応じて小規模多機能型居宅介護計画を見直すなど、サービス提供に当たって問1に規定する情報その他サービスを適切かつ有効に提供するために必要な情報を活用している。</t>
    <rPh sb="1" eb="3">
      <t>ヒツヨウ</t>
    </rPh>
    <rPh sb="4" eb="5">
      <t>オウ</t>
    </rPh>
    <rPh sb="7" eb="18">
      <t>ショウキボタキノウガタキョタクカイゴ</t>
    </rPh>
    <rPh sb="18" eb="20">
      <t>ケイカク</t>
    </rPh>
    <rPh sb="21" eb="23">
      <t>ミナオ</t>
    </rPh>
    <rPh sb="31" eb="33">
      <t>テイキョウ</t>
    </rPh>
    <rPh sb="34" eb="35">
      <t>ア</t>
    </rPh>
    <rPh sb="38" eb="39">
      <t>トイ</t>
    </rPh>
    <rPh sb="41" eb="43">
      <t>キテイ</t>
    </rPh>
    <rPh sb="45" eb="47">
      <t>ジョウホウ</t>
    </rPh>
    <rPh sb="49" eb="50">
      <t>タ</t>
    </rPh>
    <rPh sb="55" eb="57">
      <t>テキセツ</t>
    </rPh>
    <rPh sb="59" eb="61">
      <t>ユウコウ</t>
    </rPh>
    <rPh sb="62" eb="64">
      <t>テイキョウ</t>
    </rPh>
    <rPh sb="69" eb="71">
      <t>ヒツヨウ</t>
    </rPh>
    <rPh sb="72" eb="74">
      <t>ジョウホウ</t>
    </rPh>
    <rPh sb="75" eb="77">
      <t>カツヨウ</t>
    </rPh>
    <phoneticPr fontId="23"/>
  </si>
  <si>
    <t>　事業所におけるサービス従事者の資質向上のための研修内容と当該研修実施のための勤務体制の確保を定めている。</t>
    <rPh sb="1" eb="4">
      <t>ジギョウショ</t>
    </rPh>
    <rPh sb="12" eb="15">
      <t>ジュウジシャ</t>
    </rPh>
    <rPh sb="16" eb="18">
      <t>シシツ</t>
    </rPh>
    <rPh sb="18" eb="20">
      <t>コウジョウ</t>
    </rPh>
    <rPh sb="24" eb="26">
      <t>ケンシュウ</t>
    </rPh>
    <rPh sb="26" eb="28">
      <t>ナイヨウ</t>
    </rPh>
    <rPh sb="29" eb="31">
      <t>トウガイ</t>
    </rPh>
    <rPh sb="31" eb="33">
      <t>ケンシュウ</t>
    </rPh>
    <rPh sb="33" eb="35">
      <t>ジッシ</t>
    </rPh>
    <rPh sb="39" eb="41">
      <t>キンム</t>
    </rPh>
    <rPh sb="41" eb="43">
      <t>タイセイ</t>
    </rPh>
    <rPh sb="44" eb="46">
      <t>カクホ</t>
    </rPh>
    <rPh sb="47" eb="48">
      <t>サダ</t>
    </rPh>
    <phoneticPr fontId="23"/>
  </si>
  <si>
    <t>　問1の研修計画は、個別具体的な研修の目標、内容、研修期間、実施時期等を定めている。</t>
    <rPh sb="1" eb="2">
      <t>トイ</t>
    </rPh>
    <rPh sb="4" eb="6">
      <t>ケンシュウ</t>
    </rPh>
    <rPh sb="6" eb="8">
      <t>ケイカク</t>
    </rPh>
    <rPh sb="10" eb="12">
      <t>コベツ</t>
    </rPh>
    <rPh sb="12" eb="15">
      <t>グタイテキ</t>
    </rPh>
    <rPh sb="16" eb="18">
      <t>ケンシュウ</t>
    </rPh>
    <rPh sb="19" eb="21">
      <t>モクヒョウ</t>
    </rPh>
    <rPh sb="22" eb="24">
      <t>ナイヨウ</t>
    </rPh>
    <rPh sb="25" eb="27">
      <t>ケンシュウ</t>
    </rPh>
    <rPh sb="27" eb="29">
      <t>キカン</t>
    </rPh>
    <rPh sb="30" eb="32">
      <t>ジッシ</t>
    </rPh>
    <rPh sb="32" eb="35">
      <t>ジキトウ</t>
    </rPh>
    <rPh sb="36" eb="37">
      <t>サダ</t>
    </rPh>
    <phoneticPr fontId="23"/>
  </si>
  <si>
    <t>　利用者に関する情報若しくはサービス提供に当たっての留意事項の伝達又は従業者の技術指導を目的とした会議をおおむね1月に1回以上開催している。</t>
    <rPh sb="1" eb="4">
      <t>リヨウシャ</t>
    </rPh>
    <rPh sb="5" eb="6">
      <t>カン</t>
    </rPh>
    <rPh sb="8" eb="10">
      <t>ジョウホウ</t>
    </rPh>
    <rPh sb="10" eb="11">
      <t>モ</t>
    </rPh>
    <rPh sb="18" eb="20">
      <t>テイキョウ</t>
    </rPh>
    <rPh sb="21" eb="22">
      <t>ア</t>
    </rPh>
    <rPh sb="26" eb="28">
      <t>リュウイ</t>
    </rPh>
    <rPh sb="28" eb="30">
      <t>ジコウ</t>
    </rPh>
    <rPh sb="31" eb="33">
      <t>デンタツ</t>
    </rPh>
    <rPh sb="33" eb="34">
      <t>マタ</t>
    </rPh>
    <rPh sb="35" eb="38">
      <t>ジュウギョウシャ</t>
    </rPh>
    <rPh sb="39" eb="41">
      <t>ギジュツ</t>
    </rPh>
    <rPh sb="41" eb="43">
      <t>シドウ</t>
    </rPh>
    <rPh sb="44" eb="46">
      <t>モクテキ</t>
    </rPh>
    <rPh sb="49" eb="51">
      <t>カイギ</t>
    </rPh>
    <rPh sb="57" eb="58">
      <t>ツキ</t>
    </rPh>
    <rPh sb="60" eb="63">
      <t>カイイジョウ</t>
    </rPh>
    <rPh sb="63" eb="65">
      <t>カイサイ</t>
    </rPh>
    <phoneticPr fontId="23"/>
  </si>
  <si>
    <t xml:space="preserve"> 問4の会議には事業所の全ての従業者が参加している。
※全員が一堂に会して開催する必要はなく、いくつかのグループ別に分かれて開催可</t>
    <rPh sb="1" eb="2">
      <t>トイ</t>
    </rPh>
    <rPh sb="4" eb="6">
      <t>カイギ</t>
    </rPh>
    <rPh sb="8" eb="11">
      <t>ジギョウショ</t>
    </rPh>
    <rPh sb="12" eb="13">
      <t>スベ</t>
    </rPh>
    <rPh sb="15" eb="18">
      <t>ジュウギョウシャ</t>
    </rPh>
    <rPh sb="19" eb="21">
      <t>サンカ</t>
    </rPh>
    <rPh sb="28" eb="30">
      <t>ゼンイン</t>
    </rPh>
    <rPh sb="31" eb="33">
      <t>イチドウ</t>
    </rPh>
    <rPh sb="34" eb="35">
      <t>カイ</t>
    </rPh>
    <rPh sb="37" eb="39">
      <t>カイサイ</t>
    </rPh>
    <rPh sb="41" eb="43">
      <t>ヒツヨウ</t>
    </rPh>
    <rPh sb="56" eb="57">
      <t>ベツ</t>
    </rPh>
    <rPh sb="58" eb="59">
      <t>ワ</t>
    </rPh>
    <rPh sb="62" eb="64">
      <t>カイサイ</t>
    </rPh>
    <rPh sb="64" eb="65">
      <t>カ</t>
    </rPh>
    <phoneticPr fontId="23"/>
  </si>
  <si>
    <t>問6</t>
    <rPh sb="0" eb="1">
      <t>トイ</t>
    </rPh>
    <phoneticPr fontId="23"/>
  </si>
  <si>
    <t xml:space="preserve"> 問4の利用者に関する情報若しくはサービス提供に当たっての留意事項の伝達は、少なくとも、次に掲げる事項について、その変化の動向を含め、記載している。</t>
    <rPh sb="1" eb="2">
      <t>トイ</t>
    </rPh>
    <rPh sb="4" eb="7">
      <t>リヨウシャ</t>
    </rPh>
    <rPh sb="8" eb="9">
      <t>カン</t>
    </rPh>
    <rPh sb="11" eb="13">
      <t>ジョウホウ</t>
    </rPh>
    <rPh sb="13" eb="14">
      <t>モ</t>
    </rPh>
    <rPh sb="21" eb="23">
      <t>テイキョウ</t>
    </rPh>
    <rPh sb="24" eb="25">
      <t>ア</t>
    </rPh>
    <rPh sb="29" eb="31">
      <t>リュウイ</t>
    </rPh>
    <rPh sb="31" eb="33">
      <t>ジコウ</t>
    </rPh>
    <rPh sb="34" eb="36">
      <t>デンタツ</t>
    </rPh>
    <rPh sb="38" eb="39">
      <t>スク</t>
    </rPh>
    <rPh sb="44" eb="45">
      <t>ツギ</t>
    </rPh>
    <rPh sb="46" eb="47">
      <t>カカ</t>
    </rPh>
    <rPh sb="49" eb="51">
      <t>ジコウ</t>
    </rPh>
    <rPh sb="58" eb="60">
      <t>ヘンカ</t>
    </rPh>
    <rPh sb="61" eb="63">
      <t>ドウコウ</t>
    </rPh>
    <rPh sb="64" eb="65">
      <t>フク</t>
    </rPh>
    <rPh sb="67" eb="69">
      <t>キサイ</t>
    </rPh>
    <phoneticPr fontId="23"/>
  </si>
  <si>
    <t>利用者のＡＤＬや意欲</t>
    <rPh sb="0" eb="3">
      <t>リヨウシャ</t>
    </rPh>
    <rPh sb="8" eb="10">
      <t>イヨク</t>
    </rPh>
    <phoneticPr fontId="23"/>
  </si>
  <si>
    <t>利用者の主な訴えやサービス提供時の特段の要望</t>
    <rPh sb="0" eb="3">
      <t>リヨウシャ</t>
    </rPh>
    <rPh sb="4" eb="5">
      <t>オモ</t>
    </rPh>
    <rPh sb="6" eb="7">
      <t>ウッタ</t>
    </rPh>
    <rPh sb="13" eb="15">
      <t>テイキョウ</t>
    </rPh>
    <rPh sb="15" eb="16">
      <t>ジ</t>
    </rPh>
    <rPh sb="17" eb="19">
      <t>トクダン</t>
    </rPh>
    <rPh sb="20" eb="22">
      <t>ヨウボウ</t>
    </rPh>
    <phoneticPr fontId="23"/>
  </si>
  <si>
    <t>家庭環境</t>
    <rPh sb="0" eb="2">
      <t>カテイ</t>
    </rPh>
    <rPh sb="2" eb="4">
      <t>カンキョウ</t>
    </rPh>
    <phoneticPr fontId="23"/>
  </si>
  <si>
    <t>前回サービス提供時の状況</t>
    <rPh sb="0" eb="2">
      <t>ゼンカイ</t>
    </rPh>
    <rPh sb="6" eb="8">
      <t>テイキョウ</t>
    </rPh>
    <rPh sb="8" eb="9">
      <t>ジ</t>
    </rPh>
    <rPh sb="10" eb="12">
      <t>ジョウキョウ</t>
    </rPh>
    <phoneticPr fontId="23"/>
  </si>
  <si>
    <t>その他サービス提供に当たって必要な事項</t>
    <rPh sb="2" eb="3">
      <t>タ</t>
    </rPh>
    <rPh sb="7" eb="9">
      <t>テイキョウ</t>
    </rPh>
    <rPh sb="10" eb="11">
      <t>ア</t>
    </rPh>
    <rPh sb="14" eb="16">
      <t>ヒツヨウ</t>
    </rPh>
    <rPh sb="17" eb="19">
      <t>ジコウ</t>
    </rPh>
    <phoneticPr fontId="23"/>
  </si>
  <si>
    <t>①事業所の従業者（看護師又は准看護師を除く。）の総数のうち、介護福祉士（各月の前月末日時点で資格を有する者）の占める割合が、前年度(3月を除く)の月平均100分の50以上である。</t>
    <rPh sb="5" eb="8">
      <t>ジュウギョウシャ</t>
    </rPh>
    <rPh sb="9" eb="12">
      <t>カンゴシ</t>
    </rPh>
    <rPh sb="12" eb="13">
      <t>マタ</t>
    </rPh>
    <rPh sb="14" eb="18">
      <t>ジュンカンゴシ</t>
    </rPh>
    <rPh sb="19" eb="20">
      <t>ノゾ</t>
    </rPh>
    <phoneticPr fontId="23"/>
  </si>
  <si>
    <t>①事業所の従業者（看護師又は准看護師を除く。）の総数のうち、介護福祉士（各月の前月末日時点で資格を有する者）の占める割合が、前年度(3月を除く)の月平均で100分の70以上又は事業所の従業者（看護師又は准看護師を除く。）の総数のうち、勤続年数10年以上の介護福祉士の占める割合が前年度(3月を除く)の月平均で１00分の25以上である。</t>
    <rPh sb="5" eb="8">
      <t>ジュウギョウシャ</t>
    </rPh>
    <rPh sb="9" eb="12">
      <t>カンゴシ</t>
    </rPh>
    <rPh sb="12" eb="13">
      <t>マタ</t>
    </rPh>
    <rPh sb="14" eb="18">
      <t>ジュンカンゴシ</t>
    </rPh>
    <rPh sb="19" eb="20">
      <t>ノゾ</t>
    </rPh>
    <rPh sb="73" eb="74">
      <t>ツキ</t>
    </rPh>
    <rPh sb="86" eb="87">
      <t>マタ</t>
    </rPh>
    <rPh sb="117" eb="119">
      <t>キンゾク</t>
    </rPh>
    <rPh sb="119" eb="121">
      <t>ネンスウ</t>
    </rPh>
    <rPh sb="123" eb="124">
      <t>ネン</t>
    </rPh>
    <rPh sb="124" eb="126">
      <t>イジョウ</t>
    </rPh>
    <rPh sb="127" eb="129">
      <t>カイゴ</t>
    </rPh>
    <rPh sb="129" eb="132">
      <t>フクシシ</t>
    </rPh>
    <rPh sb="133" eb="134">
      <t>シ</t>
    </rPh>
    <rPh sb="136" eb="138">
      <t>ワリアイ</t>
    </rPh>
    <phoneticPr fontId="23"/>
  </si>
  <si>
    <t>②事業所の従業者（看護師又は准看護師を除く。）の総数のうち、介護福祉士（各月の前月末日時点で資格を有する者）の占める割合が、加算算定月の前3月の平均で100分の70以上又は事業所の従業者（看護師又は准看護師を除く。）の総数のうち、勤続年数10年以上の介護福祉士の占める割合が加算算定月の前3月の平均で１00分の25以上である。</t>
    <rPh sb="1" eb="4">
      <t>ジギョウショ</t>
    </rPh>
    <rPh sb="24" eb="26">
      <t>ソウスウ</t>
    </rPh>
    <rPh sb="30" eb="32">
      <t>カイゴ</t>
    </rPh>
    <rPh sb="32" eb="35">
      <t>フクシシ</t>
    </rPh>
    <rPh sb="55" eb="56">
      <t>シ</t>
    </rPh>
    <rPh sb="58" eb="60">
      <t>ワリアイ</t>
    </rPh>
    <rPh sb="62" eb="64">
      <t>カサン</t>
    </rPh>
    <rPh sb="64" eb="66">
      <t>サンテイ</t>
    </rPh>
    <rPh sb="66" eb="67">
      <t>ツキ</t>
    </rPh>
    <rPh sb="68" eb="69">
      <t>マエ</t>
    </rPh>
    <rPh sb="70" eb="71">
      <t>ツキ</t>
    </rPh>
    <rPh sb="72" eb="74">
      <t>ヘイキン</t>
    </rPh>
    <phoneticPr fontId="23"/>
  </si>
  <si>
    <t>常勤換算後の従業者の員数
（前3月の月平均）</t>
    <rPh sb="6" eb="9">
      <t>ジュウギョウシャ</t>
    </rPh>
    <rPh sb="10" eb="12">
      <t>インスウ</t>
    </rPh>
    <rPh sb="14" eb="15">
      <t>マエ</t>
    </rPh>
    <rPh sb="16" eb="17">
      <t>ツキ</t>
    </rPh>
    <rPh sb="18" eb="21">
      <t>ツキヘイキン</t>
    </rPh>
    <phoneticPr fontId="23"/>
  </si>
  <si>
    <t>加算算定月前3月の従業者の常勤換算後の員数</t>
    <rPh sb="0" eb="2">
      <t>カサン</t>
    </rPh>
    <rPh sb="2" eb="4">
      <t>サンテイ</t>
    </rPh>
    <rPh sb="4" eb="5">
      <t>ツキ</t>
    </rPh>
    <rPh sb="5" eb="6">
      <t>マエ</t>
    </rPh>
    <rPh sb="7" eb="8">
      <t>ツキ</t>
    </rPh>
    <rPh sb="9" eb="12">
      <t>ジュウギョウシャ</t>
    </rPh>
    <rPh sb="13" eb="15">
      <t>ジョウキン</t>
    </rPh>
    <rPh sb="15" eb="17">
      <t>カンサン</t>
    </rPh>
    <rPh sb="17" eb="18">
      <t>ゴ</t>
    </rPh>
    <rPh sb="19" eb="21">
      <t>インスウ</t>
    </rPh>
    <phoneticPr fontId="23"/>
  </si>
  <si>
    <t>加算算定月前3月の介護福祉士の常勤換算後の員数</t>
  </si>
  <si>
    <t>常勤換算後の
従業者の総数</t>
    <rPh sb="0" eb="2">
      <t>ジョウキン</t>
    </rPh>
    <rPh sb="2" eb="4">
      <t>カンサン</t>
    </rPh>
    <rPh sb="4" eb="5">
      <t>ゴ</t>
    </rPh>
    <rPh sb="7" eb="10">
      <t>ジュウギョウシャ</t>
    </rPh>
    <rPh sb="11" eb="13">
      <t>ソウスウ</t>
    </rPh>
    <phoneticPr fontId="23"/>
  </si>
  <si>
    <t>常勤換算後の従業者の総数
（前3月の月平均）</t>
    <rPh sb="6" eb="9">
      <t>ジュウギョウシャ</t>
    </rPh>
    <rPh sb="10" eb="12">
      <t>ソウスウ</t>
    </rPh>
    <rPh sb="14" eb="15">
      <t>マエ</t>
    </rPh>
    <rPh sb="16" eb="17">
      <t>ツキ</t>
    </rPh>
    <rPh sb="18" eb="21">
      <t>ツキヘイキン</t>
    </rPh>
    <phoneticPr fontId="23"/>
  </si>
  <si>
    <t>常勤換算後の介護福祉士の員数
（前3月の月平均）</t>
    <rPh sb="6" eb="8">
      <t>カイゴ</t>
    </rPh>
    <rPh sb="8" eb="11">
      <t>フクシシ</t>
    </rPh>
    <rPh sb="12" eb="14">
      <t>インスウ</t>
    </rPh>
    <rPh sb="16" eb="17">
      <t>マエ</t>
    </rPh>
    <rPh sb="18" eb="19">
      <t>ツキ</t>
    </rPh>
    <rPh sb="20" eb="23">
      <t>ツキヘイキン</t>
    </rPh>
    <phoneticPr fontId="23"/>
  </si>
  <si>
    <t>①事業所の従業者（看護師又は准看護師を除く。）の総数のうち、介護福祉士の占める割合が前年度（3月を除く）の月平均で100分の40以上、事業所の従業者（看護師又は准看護師を除く。）の総数のうち、常勤職員の占める割合が100分の60以上又は事業所の従業者（看護師又は准看護師を除く。）の総数のうち、勤続年数7年以上の者の占める割合が、前年度（3月を除く）の月平均で100分の30以上である。</t>
    <rPh sb="5" eb="8">
      <t>ジュウギョウシャ</t>
    </rPh>
    <rPh sb="96" eb="98">
      <t>ジョウキン</t>
    </rPh>
    <rPh sb="98" eb="100">
      <t>ショクイン</t>
    </rPh>
    <rPh sb="101" eb="102">
      <t>シ</t>
    </rPh>
    <rPh sb="104" eb="106">
      <t>ワリアイ</t>
    </rPh>
    <rPh sb="110" eb="111">
      <t>ブン</t>
    </rPh>
    <rPh sb="114" eb="116">
      <t>イジョウ</t>
    </rPh>
    <rPh sb="116" eb="117">
      <t>マタ</t>
    </rPh>
    <phoneticPr fontId="23"/>
  </si>
  <si>
    <t>②事業所の従業者（看護師又は准看護師を除く。）の総数のうち、介護福祉士（各月の前月末日時点で資格を有する者）の占める割合が、加算算定月の前3月の平均100分の50以上である。</t>
    <phoneticPr fontId="23"/>
  </si>
  <si>
    <t>常勤換算後の従業者の総数
（前3月の月平均）</t>
    <rPh sb="0" eb="2">
      <t>ジョウキン</t>
    </rPh>
    <rPh sb="2" eb="4">
      <t>カンサン</t>
    </rPh>
    <rPh sb="4" eb="5">
      <t>ゴ</t>
    </rPh>
    <rPh sb="6" eb="9">
      <t>ジュウギョウシャ</t>
    </rPh>
    <rPh sb="10" eb="12">
      <t>ソウスウ</t>
    </rPh>
    <rPh sb="14" eb="15">
      <t>マエ</t>
    </rPh>
    <rPh sb="16" eb="17">
      <t>ツキ</t>
    </rPh>
    <rPh sb="18" eb="21">
      <t>ツキヘイキン</t>
    </rPh>
    <phoneticPr fontId="23"/>
  </si>
  <si>
    <t>常勤職員の員数</t>
    <rPh sb="2" eb="4">
      <t>ショクイン</t>
    </rPh>
    <rPh sb="5" eb="7">
      <t>インスウ</t>
    </rPh>
    <phoneticPr fontId="23"/>
  </si>
  <si>
    <t>常勤換算後の従業者の総数</t>
    <rPh sb="0" eb="2">
      <t>ジョウキン</t>
    </rPh>
    <rPh sb="2" eb="4">
      <t>カンサン</t>
    </rPh>
    <rPh sb="4" eb="5">
      <t>ゴ</t>
    </rPh>
    <rPh sb="6" eb="9">
      <t>ジュウギョウシャ</t>
    </rPh>
    <rPh sb="10" eb="12">
      <t>ソウスウ</t>
    </rPh>
    <phoneticPr fontId="23"/>
  </si>
  <si>
    <t>常勤換算後の従業者の員数
（前3月の月平均）</t>
    <rPh sb="0" eb="2">
      <t>ジョウキン</t>
    </rPh>
    <rPh sb="2" eb="4">
      <t>カンサン</t>
    </rPh>
    <rPh sb="4" eb="5">
      <t>ゴ</t>
    </rPh>
    <rPh sb="6" eb="9">
      <t>ジュウギョウシャ</t>
    </rPh>
    <rPh sb="10" eb="12">
      <t>インスウ</t>
    </rPh>
    <rPh sb="14" eb="15">
      <t>マエ</t>
    </rPh>
    <rPh sb="16" eb="17">
      <t>ツキ</t>
    </rPh>
    <rPh sb="18" eb="21">
      <t>ツキヘイキン</t>
    </rPh>
    <phoneticPr fontId="23"/>
  </si>
  <si>
    <t>加算算定月前3月の常勤換算後の従業者の員数</t>
    <rPh sb="0" eb="2">
      <t>カサン</t>
    </rPh>
    <rPh sb="2" eb="4">
      <t>サンテイ</t>
    </rPh>
    <rPh sb="4" eb="5">
      <t>ツキ</t>
    </rPh>
    <rPh sb="5" eb="6">
      <t>マエ</t>
    </rPh>
    <rPh sb="7" eb="8">
      <t>ツキ</t>
    </rPh>
    <rPh sb="15" eb="18">
      <t>ジュウギョウシャ</t>
    </rPh>
    <phoneticPr fontId="23"/>
  </si>
  <si>
    <t>常勤職員の員数
（前3月の月平均）</t>
    <rPh sb="0" eb="2">
      <t>ジョウキン</t>
    </rPh>
    <rPh sb="2" eb="4">
      <t>ショクイン</t>
    </rPh>
    <rPh sb="5" eb="7">
      <t>インスウ</t>
    </rPh>
    <rPh sb="9" eb="10">
      <t>マエ</t>
    </rPh>
    <rPh sb="11" eb="12">
      <t>ツキ</t>
    </rPh>
    <rPh sb="13" eb="16">
      <t>ツキヘイキン</t>
    </rPh>
    <phoneticPr fontId="23"/>
  </si>
  <si>
    <t>加算算定月前3月の常勤換算後の従業者の総数</t>
    <rPh sb="0" eb="2">
      <t>カサン</t>
    </rPh>
    <rPh sb="2" eb="4">
      <t>サンテイ</t>
    </rPh>
    <rPh sb="4" eb="5">
      <t>ツキ</t>
    </rPh>
    <rPh sb="5" eb="6">
      <t>マエ</t>
    </rPh>
    <rPh sb="7" eb="8">
      <t>ツキ</t>
    </rPh>
    <rPh sb="9" eb="11">
      <t>ジョウキン</t>
    </rPh>
    <rPh sb="11" eb="13">
      <t>カンサン</t>
    </rPh>
    <rPh sb="13" eb="14">
      <t>ゴ</t>
    </rPh>
    <rPh sb="15" eb="18">
      <t>ジュウギョウシャ</t>
    </rPh>
    <rPh sb="19" eb="21">
      <t>ソウスウ</t>
    </rPh>
    <phoneticPr fontId="23"/>
  </si>
  <si>
    <t>加算算定月前3月の常勤職員の員数</t>
    <rPh sb="0" eb="2">
      <t>カサン</t>
    </rPh>
    <rPh sb="2" eb="4">
      <t>サンテイ</t>
    </rPh>
    <rPh sb="4" eb="5">
      <t>ツキ</t>
    </rPh>
    <rPh sb="5" eb="6">
      <t>マエ</t>
    </rPh>
    <rPh sb="7" eb="8">
      <t>ツキ</t>
    </rPh>
    <rPh sb="9" eb="11">
      <t>ジョウキン</t>
    </rPh>
    <rPh sb="11" eb="13">
      <t>ショクイン</t>
    </rPh>
    <rPh sb="14" eb="16">
      <t>インスウ</t>
    </rPh>
    <phoneticPr fontId="23"/>
  </si>
  <si>
    <t>・従業者の勤務の体制及び勤務形態一覧表</t>
    <rPh sb="1" eb="4">
      <t>ジュウギョウシャ</t>
    </rPh>
    <rPh sb="5" eb="7">
      <t>キンム</t>
    </rPh>
    <rPh sb="8" eb="10">
      <t>タイセイ</t>
    </rPh>
    <rPh sb="10" eb="11">
      <t>オヨ</t>
    </rPh>
    <rPh sb="12" eb="14">
      <t>キンム</t>
    </rPh>
    <rPh sb="14" eb="16">
      <t>ケイタイ</t>
    </rPh>
    <rPh sb="16" eb="18">
      <t>イチラン</t>
    </rPh>
    <rPh sb="18" eb="19">
      <t>ヒョウ</t>
    </rPh>
    <phoneticPr fontId="23"/>
  </si>
  <si>
    <t>　※従業者の勤務の体制及び勤務形態一覧表シフト記号表（勤務時間帯）も含む</t>
    <rPh sb="2" eb="5">
      <t>ジュウギョウシャ</t>
    </rPh>
    <rPh sb="6" eb="8">
      <t>キンム</t>
    </rPh>
    <rPh sb="9" eb="11">
      <t>タイセイ</t>
    </rPh>
    <rPh sb="11" eb="12">
      <t>オヨ</t>
    </rPh>
    <rPh sb="13" eb="15">
      <t>キンム</t>
    </rPh>
    <rPh sb="15" eb="17">
      <t>ケイタイ</t>
    </rPh>
    <rPh sb="17" eb="19">
      <t>イチラン</t>
    </rPh>
    <rPh sb="19" eb="20">
      <t>ヒョウ</t>
    </rPh>
    <rPh sb="23" eb="25">
      <t>キゴウ</t>
    </rPh>
    <rPh sb="25" eb="26">
      <t>ヒョウ</t>
    </rPh>
    <rPh sb="27" eb="29">
      <t>キンム</t>
    </rPh>
    <rPh sb="29" eb="31">
      <t>ジカン</t>
    </rPh>
    <rPh sb="31" eb="32">
      <t>タイ</t>
    </rPh>
    <rPh sb="34" eb="35">
      <t>フク</t>
    </rPh>
    <phoneticPr fontId="23"/>
  </si>
  <si>
    <t>※「従業者の勤務の体制及び勤務形態一覧表」等を添付してください。</t>
    <rPh sb="2" eb="5">
      <t>ジュウギョウシャ</t>
    </rPh>
    <rPh sb="6" eb="8">
      <t>キンム</t>
    </rPh>
    <rPh sb="9" eb="11">
      <t>タイセイ</t>
    </rPh>
    <rPh sb="11" eb="12">
      <t>オヨ</t>
    </rPh>
    <rPh sb="13" eb="15">
      <t>キンム</t>
    </rPh>
    <rPh sb="15" eb="17">
      <t>ケイタイ</t>
    </rPh>
    <rPh sb="17" eb="19">
      <t>イチラン</t>
    </rPh>
    <rPh sb="19" eb="20">
      <t>ヒョウ</t>
    </rPh>
    <rPh sb="21" eb="22">
      <t>トウ</t>
    </rPh>
    <phoneticPr fontId="23"/>
  </si>
  <si>
    <t>（43）　記録の整備</t>
    <rPh sb="5" eb="7">
      <t>キロク</t>
    </rPh>
    <rPh sb="8" eb="10">
      <t>セイビ</t>
    </rPh>
    <phoneticPr fontId="23"/>
  </si>
  <si>
    <t>　(Ⅰ）（Ⅱ）（Ⅲ）(Ⅳ)共通</t>
    <phoneticPr fontId="23"/>
  </si>
  <si>
    <t>　日常生活自立度のランクについては、医師の判定結果又は主治医意見書、あるいは医師の判定が無い場合は、認定調査票により確認している。</t>
    <phoneticPr fontId="23"/>
  </si>
  <si>
    <t>　日常生活に支障をきたすおそれのある症状又は行動が認められることから介護を必要とする認知症の者（日常生活自立度のランクⅢ、Ⅳ又はＭに該当する者）に対して指定小規模多機能型居宅介護を行った場合に算定している。</t>
    <phoneticPr fontId="23"/>
  </si>
  <si>
    <t>　(Ⅰ）（Ⅱ）共通</t>
    <phoneticPr fontId="23"/>
  </si>
  <si>
    <t>　(Ⅰ）</t>
    <phoneticPr fontId="23"/>
  </si>
  <si>
    <t>　当該事業所における介護職員、看護職員ごとの認知症ケアに関する研修計画を作成し、当該計画に従い、研修（外部における研修を含む。）を実施又は実施を予定している。</t>
    <phoneticPr fontId="23"/>
  </si>
  <si>
    <t>　(Ⅱ）</t>
    <phoneticPr fontId="23"/>
  </si>
  <si>
    <t>　要介護２であって、日常生活自立度のランクⅡに該当する者に対して、指定小規模多機能型居宅介護を行っている。</t>
    <rPh sb="1" eb="2">
      <t>ヨウ</t>
    </rPh>
    <rPh sb="2" eb="4">
      <t>カイゴ</t>
    </rPh>
    <rPh sb="10" eb="12">
      <t>ニチジョウ</t>
    </rPh>
    <rPh sb="12" eb="14">
      <t>セイカツ</t>
    </rPh>
    <rPh sb="14" eb="17">
      <t>ジリツド</t>
    </rPh>
    <rPh sb="23" eb="25">
      <t>ガイトウ</t>
    </rPh>
    <rPh sb="27" eb="28">
      <t>モノ</t>
    </rPh>
    <rPh sb="29" eb="30">
      <t>タイ</t>
    </rPh>
    <rPh sb="47" eb="48">
      <t>オコナ</t>
    </rPh>
    <phoneticPr fontId="23"/>
  </si>
  <si>
    <t>(Ⅰ)(Ⅱ)(Ⅲ)共通</t>
    <rPh sb="9" eb="11">
      <t>キョウツウ</t>
    </rPh>
    <phoneticPr fontId="23"/>
  </si>
  <si>
    <t>　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に努めている。</t>
    <rPh sb="125" eb="127">
      <t>キョウユウ</t>
    </rPh>
    <rPh sb="128" eb="129">
      <t>ツト</t>
    </rPh>
    <phoneticPr fontId="23"/>
  </si>
  <si>
    <t>問15</t>
    <rPh sb="0" eb="1">
      <t>トイ</t>
    </rPh>
    <phoneticPr fontId="23"/>
  </si>
  <si>
    <t>（Ⅰ）（Ⅱ）共通</t>
    <phoneticPr fontId="23"/>
  </si>
  <si>
    <t>　事業所が、地域住民等、当該事業所以外の他の指定居宅サービス事業者、指定地域密着型サービス事業者等と共同で、認知症や介護に関する事例検討会、研修会等を定期的に行っている。</t>
    <rPh sb="75" eb="78">
      <t>テイキテキ</t>
    </rPh>
    <rPh sb="79" eb="80">
      <t>オコナ</t>
    </rPh>
    <phoneticPr fontId="23"/>
  </si>
  <si>
    <t>　市町村が実施する通いの場、在宅医療・介護連携推進事業等の地域支援事業等において、介護予防に資する取組、指定小規模多機能型居宅介護事業所以外のサービス事業所又は医療機関との連携等を行っていること。</t>
    <rPh sb="57" eb="61">
      <t>タキノウガタ</t>
    </rPh>
    <phoneticPr fontId="23"/>
  </si>
  <si>
    <t xml:space="preserve"> （Ⅰ）（Ⅱ）共通</t>
    <phoneticPr fontId="23"/>
  </si>
  <si>
    <t>職員の負担の軽減及び勤務状況への配慮</t>
    <phoneticPr fontId="23"/>
  </si>
  <si>
    <t>介護機器の定期的な点検</t>
    <phoneticPr fontId="23"/>
  </si>
  <si>
    <t>業務の効率化及び質の向上並びに職員の負担軽減を図るための職員研修</t>
    <phoneticPr fontId="23"/>
  </si>
  <si>
    <t xml:space="preserve"> （Ⅰ）</t>
    <phoneticPr fontId="23"/>
  </si>
  <si>
    <t>　問１の取組及び介護機器の活用による業務の効率化及びケアの質の確保並びに職員の負担軽減に関する実績がある。</t>
    <phoneticPr fontId="23"/>
  </si>
  <si>
    <t>　介護機器を複数種類活用している。</t>
    <rPh sb="1" eb="3">
      <t>カイゴ</t>
    </rPh>
    <rPh sb="3" eb="5">
      <t>キキ</t>
    </rPh>
    <rPh sb="6" eb="8">
      <t>フクスウ</t>
    </rPh>
    <rPh sb="8" eb="10">
      <t>シュルイ</t>
    </rPh>
    <rPh sb="10" eb="12">
      <t>カツヨウ</t>
    </rPh>
    <phoneticPr fontId="23"/>
  </si>
  <si>
    <t>　事業年度ごとに、問１、３、４についての取組に関する実績を厚生労働省に報告している。</t>
    <phoneticPr fontId="23"/>
  </si>
  <si>
    <t xml:space="preserve"> （Ⅱ）</t>
    <phoneticPr fontId="23"/>
  </si>
  <si>
    <t>　介護機器を活用している。</t>
    <phoneticPr fontId="23"/>
  </si>
  <si>
    <t>　当該利用者又は他の利用者の生命又は身体を保護するため緊急やむを得ない場合に、身体的拘束等を行ったことの有無
※ない場合は問2を「-」にしてください。</t>
    <phoneticPr fontId="23"/>
  </si>
  <si>
    <t>　問1が「ある」場合、その態様及び時間、その際の利用者の心身の状況並びに緊急やむを得ない理由を記録していなかったことの有無</t>
    <phoneticPr fontId="23"/>
  </si>
  <si>
    <t>　　身体的拘束等の適正化を図るため、次に掲げる措置を講じていなかったことの有無
※ある場合は次の①～③の該当するものに〇をしてください</t>
    <rPh sb="2" eb="5">
      <t>シンタイテキ</t>
    </rPh>
    <rPh sb="5" eb="7">
      <t>コウソク</t>
    </rPh>
    <rPh sb="7" eb="8">
      <t>トウ</t>
    </rPh>
    <rPh sb="9" eb="12">
      <t>テキセイカ</t>
    </rPh>
    <rPh sb="13" eb="14">
      <t>ハカ</t>
    </rPh>
    <rPh sb="18" eb="19">
      <t>ツギ</t>
    </rPh>
    <rPh sb="20" eb="21">
      <t>カカ</t>
    </rPh>
    <rPh sb="23" eb="25">
      <t>ソチ</t>
    </rPh>
    <rPh sb="26" eb="27">
      <t>コウ</t>
    </rPh>
    <rPh sb="37" eb="39">
      <t>ウム</t>
    </rPh>
    <rPh sb="43" eb="45">
      <t>バアイ</t>
    </rPh>
    <rPh sb="46" eb="47">
      <t>ツギ</t>
    </rPh>
    <rPh sb="52" eb="54">
      <t>ガイトウ</t>
    </rPh>
    <phoneticPr fontId="23"/>
  </si>
  <si>
    <t>身体的拘束等の適正化のための対策を検討する委員会を3月に1回以上開催していない。</t>
    <phoneticPr fontId="23"/>
  </si>
  <si>
    <t>身体的拘束等の適正化のための指針を整備していない。</t>
    <phoneticPr fontId="23"/>
  </si>
  <si>
    <t>介護従業者その他の従業者に対し、身体的拘束等の適正化のための研修を定期的に実施していない。</t>
    <phoneticPr fontId="23"/>
  </si>
  <si>
    <t>（５）　高齢者虐待防止措置未実施減算</t>
    <rPh sb="4" eb="7">
      <t>コウレイシャ</t>
    </rPh>
    <rPh sb="7" eb="9">
      <t>ギャクタイ</t>
    </rPh>
    <rPh sb="9" eb="11">
      <t>ボウシ</t>
    </rPh>
    <rPh sb="11" eb="13">
      <t>ソチ</t>
    </rPh>
    <rPh sb="13" eb="16">
      <t>ミジッシ</t>
    </rPh>
    <rPh sb="16" eb="18">
      <t>ゲンサン</t>
    </rPh>
    <phoneticPr fontId="23"/>
  </si>
  <si>
    <t>　虐待の防止のための対策を検討する委員会（テレビ電話装置等の活用可能）を定期的に開催するとともに、その結果について、従業者に周知徹底を図っている。</t>
    <phoneticPr fontId="23"/>
  </si>
  <si>
    <t>　感染症や非常災害の発生時において、利用者に対するサービスの提供を継続的に実施するための、及び非常時の体制で早期の業務再開を図るための計画（業務継続計画）を策定している。</t>
    <phoneticPr fontId="23"/>
  </si>
  <si>
    <t>　業務継続計画に従い必要な措置を講じている。</t>
    <phoneticPr fontId="23"/>
  </si>
  <si>
    <t>（６）　業務継続計画未策定減算</t>
    <rPh sb="4" eb="6">
      <t>ギョウム</t>
    </rPh>
    <rPh sb="6" eb="8">
      <t>ケイゾク</t>
    </rPh>
    <rPh sb="8" eb="10">
      <t>ケイカク</t>
    </rPh>
    <rPh sb="10" eb="11">
      <t>ミ</t>
    </rPh>
    <rPh sb="11" eb="13">
      <t>サクテイ</t>
    </rPh>
    <rPh sb="13" eb="15">
      <t>ゲンサン</t>
    </rPh>
    <phoneticPr fontId="23"/>
  </si>
  <si>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</si>
  <si>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</si>
  <si>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h</t>
  </si>
  <si>
    <t>○○　L男</t>
    <phoneticPr fontId="2"/>
  </si>
  <si>
    <t>ー</t>
  </si>
  <si>
    <t>C</t>
  </si>
  <si>
    <t>e</t>
  </si>
  <si>
    <t>○○　K子</t>
    <phoneticPr fontId="2"/>
  </si>
  <si>
    <t>a</t>
  </si>
  <si>
    <t>○○　J太</t>
    <phoneticPr fontId="2"/>
  </si>
  <si>
    <t>f</t>
  </si>
  <si>
    <t>○○　I子</t>
    <phoneticPr fontId="2"/>
  </si>
  <si>
    <t>○○　H太郎</t>
    <rPh sb="4" eb="6">
      <t>タロウ</t>
    </rPh>
    <phoneticPr fontId="2"/>
  </si>
  <si>
    <t>入</t>
    <rPh sb="0" eb="1">
      <t>イ</t>
    </rPh>
    <phoneticPr fontId="2"/>
  </si>
  <si>
    <t>b</t>
  </si>
  <si>
    <t>明</t>
    <rPh sb="0" eb="1">
      <t>ア</t>
    </rPh>
    <phoneticPr fontId="2"/>
  </si>
  <si>
    <t>c</t>
  </si>
  <si>
    <t>○○　G美</t>
    <phoneticPr fontId="2"/>
  </si>
  <si>
    <t>A</t>
  </si>
  <si>
    <t>○○　F太</t>
    <phoneticPr fontId="2"/>
  </si>
  <si>
    <t>明入</t>
    <rPh sb="0" eb="1">
      <t>ア</t>
    </rPh>
    <rPh sb="1" eb="2">
      <t>イ</t>
    </rPh>
    <phoneticPr fontId="2"/>
  </si>
  <si>
    <t>○○　E子</t>
    <phoneticPr fontId="2"/>
  </si>
  <si>
    <t>○○　D夫</t>
    <phoneticPr fontId="2"/>
  </si>
  <si>
    <t>○○　C美</t>
    <phoneticPr fontId="2"/>
  </si>
  <si>
    <t>○○　B太</t>
    <rPh sb="4" eb="5">
      <t>タ</t>
    </rPh>
    <phoneticPr fontId="2"/>
  </si>
  <si>
    <t>○○　A子</t>
    <rPh sb="4" eb="5">
      <t>コ</t>
    </rPh>
    <phoneticPr fontId="2"/>
  </si>
  <si>
    <t>i</t>
  </si>
  <si>
    <t>厚労　太郎</t>
    <rPh sb="0" eb="2">
      <t>コウロウ</t>
    </rPh>
    <rPh sb="3" eb="5">
      <t>タロウ</t>
    </rPh>
    <phoneticPr fontId="2"/>
  </si>
  <si>
    <t>B</t>
  </si>
  <si>
    <t>j</t>
  </si>
  <si>
    <t>(13) 併設している事業所又は同一敷地内の他の事業所の兼務状況（兼務先事業所名及び兼務する職種、勤務時間）等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4" eb="55">
      <t>トウ</t>
    </rPh>
    <phoneticPr fontId="3"/>
  </si>
  <si>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</si>
  <si>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（宿直   ･･･</t>
    <rPh sb="1" eb="3">
      <t>シュクチョク</t>
    </rPh>
    <phoneticPr fontId="2"/>
  </si>
  <si>
    <t>(10)</t>
    <phoneticPr fontId="2"/>
  </si>
  <si>
    <t>(9) 氏　名</t>
    <phoneticPr fontId="3"/>
  </si>
  <si>
    <t>(8) 資格</t>
    <rPh sb="4" eb="6">
      <t>シカク</t>
    </rPh>
    <phoneticPr fontId="2"/>
  </si>
  <si>
    <t>(7)
勤務
形態</t>
    <phoneticPr fontId="3"/>
  </si>
  <si>
    <t>(6) 
職種</t>
    <phoneticPr fontId="3"/>
  </si>
  <si>
    <t>横浜　太郎</t>
    <rPh sb="0" eb="2">
      <t>ヨコハマ</t>
    </rPh>
    <rPh sb="3" eb="5">
      <t>タロウ</t>
    </rPh>
    <phoneticPr fontId="2"/>
  </si>
  <si>
    <t>氏名</t>
    <rPh sb="0" eb="2">
      <t>シメイ</t>
    </rPh>
    <phoneticPr fontId="2"/>
  </si>
  <si>
    <t>代表取締役</t>
    <rPh sb="0" eb="5">
      <t>ダイヒョウトリシマリヤク</t>
    </rPh>
    <phoneticPr fontId="2"/>
  </si>
  <si>
    <t>役職</t>
    <rPh sb="0" eb="2">
      <t>ヤクショク</t>
    </rPh>
    <phoneticPr fontId="2"/>
  </si>
  <si>
    <t>（前年度の平均値または推定数）</t>
    <rPh sb="1" eb="4">
      <t>ゼンネンド</t>
    </rPh>
    <rPh sb="5" eb="8">
      <t>ヘイキンチ</t>
    </rPh>
    <rPh sb="11" eb="14">
      <t>スイテイスウ</t>
    </rPh>
    <phoneticPr fontId="2"/>
  </si>
  <si>
    <t>(4) 利用者数（通いサービス）　</t>
    <rPh sb="4" eb="7">
      <t>リヨウシャ</t>
    </rPh>
    <rPh sb="7" eb="8">
      <t>スウ</t>
    </rPh>
    <rPh sb="9" eb="10">
      <t>カヨ</t>
    </rPh>
    <phoneticPr fontId="2"/>
  </si>
  <si>
    <t>○○サービス</t>
    <phoneticPr fontId="2"/>
  </si>
  <si>
    <t>（参考様式1）</t>
    <rPh sb="1" eb="3">
      <t>サンコウ</t>
    </rPh>
    <rPh sb="3" eb="5">
      <t>ヨウシキ</t>
    </rPh>
    <phoneticPr fontId="3"/>
  </si>
  <si>
    <t>（※有休のシフト記号を作成する場合は必ず始業時刻・終業時刻・休憩時間・開始時刻・終了時刻は「0：00」を入力してください）</t>
    <rPh sb="2" eb="4">
      <t>ユウキュウ</t>
    </rPh>
    <rPh sb="8" eb="10">
      <t>キゴウ</t>
    </rPh>
    <rPh sb="11" eb="13">
      <t>サクセイ</t>
    </rPh>
    <rPh sb="15" eb="17">
      <t>バアイ</t>
    </rPh>
    <rPh sb="18" eb="19">
      <t>カナラ</t>
    </rPh>
    <rPh sb="35" eb="39">
      <t>カイシジコク</t>
    </rPh>
    <rPh sb="40" eb="44">
      <t>シュウリョウジコク</t>
    </rPh>
    <rPh sb="52" eb="54">
      <t>ニュウリョク</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</si>
  <si>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</si>
  <si>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</si>
  <si>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</si>
  <si>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・職種ごとの勤務時間を「○：○○～○：○○」と表記することが困難な場合は、No18～33を活用し、勤務時間数のみを入力してください。</t>
    <rPh sb="45" eb="47">
      <t>カツヨウ</t>
    </rPh>
    <phoneticPr fontId="2"/>
  </si>
  <si>
    <t>1日に2回勤務する場合</t>
    <phoneticPr fontId="2"/>
  </si>
  <si>
    <t>-</t>
  </si>
  <si>
    <t>ai</t>
    <phoneticPr fontId="2"/>
  </si>
  <si>
    <t>ah</t>
    <phoneticPr fontId="2"/>
  </si>
  <si>
    <t>1日に2回勤務する場合</t>
    <rPh sb="1" eb="2">
      <t>ニチ</t>
    </rPh>
    <rPh sb="4" eb="5">
      <t>カイ</t>
    </rPh>
    <rPh sb="5" eb="7">
      <t>キンム</t>
    </rPh>
    <rPh sb="9" eb="11">
      <t>バアイ</t>
    </rPh>
    <phoneticPr fontId="2"/>
  </si>
  <si>
    <t>有休</t>
    <rPh sb="0" eb="2">
      <t>ユウキュウ</t>
    </rPh>
    <phoneticPr fontId="2"/>
  </si>
  <si>
    <t>終了時刻</t>
    <rPh sb="0" eb="2">
      <t>シュウリョウ</t>
    </rPh>
    <rPh sb="2" eb="4">
      <t>ジコク</t>
    </rPh>
    <phoneticPr fontId="2"/>
  </si>
  <si>
    <t>開始時刻</t>
    <rPh sb="0" eb="2">
      <t>カイシ</t>
    </rPh>
    <rPh sb="2" eb="4">
      <t>ジコク</t>
    </rPh>
    <phoneticPr fontId="2"/>
  </si>
  <si>
    <t>終業時刻</t>
    <rPh sb="0" eb="2">
      <t>シュウギョウ</t>
    </rPh>
    <rPh sb="2" eb="4">
      <t>ジコク</t>
    </rPh>
    <phoneticPr fontId="2"/>
  </si>
  <si>
    <t>始業時刻</t>
    <rPh sb="0" eb="2">
      <t>シギョウ</t>
    </rPh>
    <rPh sb="2" eb="4">
      <t>ジコク</t>
    </rPh>
    <phoneticPr fontId="2"/>
  </si>
  <si>
    <t>自由記載欄</t>
    <rPh sb="0" eb="2">
      <t>ジユウ</t>
    </rPh>
    <rPh sb="2" eb="4">
      <t>キサイ</t>
    </rPh>
    <rPh sb="4" eb="5">
      <t>ラン</t>
    </rPh>
    <phoneticPr fontId="2"/>
  </si>
  <si>
    <t>(21)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</si>
  <si>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(20) 介護従業者の日中の勤務時間の合計</t>
    <rPh sb="5" eb="7">
      <t>カイゴ</t>
    </rPh>
    <rPh sb="7" eb="10">
      <t>ジュウギョウシャ</t>
    </rPh>
    <rPh sb="11" eb="13">
      <t>ニッチュウ</t>
    </rPh>
    <rPh sb="14" eb="16">
      <t>キンム</t>
    </rPh>
    <rPh sb="16" eb="18">
      <t>ジカン</t>
    </rPh>
    <rPh sb="19" eb="21">
      <t>ゴウケイ</t>
    </rPh>
    <phoneticPr fontId="2"/>
  </si>
  <si>
    <t>（19）訪問サービスに当たる介護従業者の日勤時間</t>
    <phoneticPr fontId="2"/>
  </si>
  <si>
    <t>(18)通いサービスに当たる介護従業者の日勤時間の計</t>
    <rPh sb="4" eb="5">
      <t>カヨ</t>
    </rPh>
    <rPh sb="11" eb="12">
      <t>ア</t>
    </rPh>
    <rPh sb="14" eb="16">
      <t>カイゴ</t>
    </rPh>
    <rPh sb="16" eb="19">
      <t>ジュウギョウシャ</t>
    </rPh>
    <rPh sb="20" eb="22">
      <t>ニッキン</t>
    </rPh>
    <rPh sb="22" eb="24">
      <t>ジカン</t>
    </rPh>
    <rPh sb="25" eb="26">
      <t>ケイ</t>
    </rPh>
    <phoneticPr fontId="2"/>
  </si>
  <si>
    <t>（17）訪問回数</t>
    <rPh sb="4" eb="6">
      <t>ホウモン</t>
    </rPh>
    <rPh sb="6" eb="8">
      <t>カイスウ</t>
    </rPh>
    <phoneticPr fontId="2"/>
  </si>
  <si>
    <t>(16) 日ごとの宿泊サービスの実利用者数</t>
    <rPh sb="5" eb="6">
      <t>ヒ</t>
    </rPh>
    <rPh sb="9" eb="11">
      <t>シュクハク</t>
    </rPh>
    <rPh sb="16" eb="17">
      <t>ジツ</t>
    </rPh>
    <rPh sb="17" eb="20">
      <t>リヨウシャ</t>
    </rPh>
    <rPh sb="20" eb="21">
      <t>スウ</t>
    </rPh>
    <phoneticPr fontId="2"/>
  </si>
  <si>
    <t>(15) 日ごとの通いサービスの実利用者数</t>
    <rPh sb="5" eb="6">
      <t>ヒ</t>
    </rPh>
    <rPh sb="9" eb="10">
      <t>カヨ</t>
    </rPh>
    <rPh sb="16" eb="17">
      <t>ジツ</t>
    </rPh>
    <rPh sb="17" eb="20">
      <t>リヨウシャ</t>
    </rPh>
    <rPh sb="20" eb="21">
      <t>スウ</t>
    </rPh>
    <phoneticPr fontId="2"/>
  </si>
  <si>
    <t>(22)　開設者</t>
    <rPh sb="5" eb="8">
      <t>カイセツシャ</t>
    </rPh>
    <phoneticPr fontId="2"/>
  </si>
  <si>
    <t>暦月</t>
  </si>
  <si>
    <r>
      <t>計画作成担当者</t>
    </r>
    <r>
      <rPr>
        <sz val="14"/>
        <color rgb="FFFF0000"/>
        <rFont val="游ゴシック"/>
        <family val="3"/>
        <charset val="128"/>
        <scheme val="minor"/>
      </rPr>
      <t>（サテライトのみ）</t>
    </r>
    <rPh sb="0" eb="2">
      <t>ケイカク</t>
    </rPh>
    <rPh sb="2" eb="4">
      <t>サクセイ</t>
    </rPh>
    <rPh sb="4" eb="7">
      <t>タントウシャ</t>
    </rPh>
    <phoneticPr fontId="2"/>
  </si>
  <si>
    <t>【福祉用具貸与と特定福祉用具販売の選択制】
　福祉用具を居宅サービス計画に位置付ける場合、福祉用具の適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phoneticPr fontId="23"/>
  </si>
  <si>
    <t>　新たに採用した（新卒・中途採用を問わない）従業者（医療・福祉関係資格を有さないものに限る。）に対して、採用後１年を経過するまでに認知症介護基礎研修を受講させている。</t>
    <rPh sb="26" eb="28">
      <t>イリョウ</t>
    </rPh>
    <rPh sb="29" eb="31">
      <t>フクシ</t>
    </rPh>
    <rPh sb="31" eb="33">
      <t>カンケイ</t>
    </rPh>
    <rPh sb="33" eb="35">
      <t>シカク</t>
    </rPh>
    <rPh sb="36" eb="37">
      <t>ユウ</t>
    </rPh>
    <rPh sb="43" eb="44">
      <t>カギ</t>
    </rPh>
    <phoneticPr fontId="2"/>
  </si>
  <si>
    <t>　事業者は、全ての介護従業者（看護師、准看護師、介護福祉士、介護支援専門員、実務者研修修了者、介護職員初任者研修修了者、生活援助従事者研修修了者、介護職員基礎研修課程修了者、訪問介護員養成研修課程一級課程・二級課程修了者、社会福祉士、医師、歯科医師、薬剤師、理学療法士、作業療法士、言語聴覚士、精神保健福祉士、管理栄養士、栄養士、あん摩マッサージ師、はり師、きゅう師等を除く）に対し、認知症介護に係る基礎的な研修を受講させるために必要な措置を講じている。</t>
    <rPh sb="1" eb="4">
      <t>ジギョウシャ</t>
    </rPh>
    <rPh sb="6" eb="7">
      <t>スベ</t>
    </rPh>
    <rPh sb="9" eb="11">
      <t>カイゴ</t>
    </rPh>
    <rPh sb="11" eb="14">
      <t>ジュウギョウシャ</t>
    </rPh>
    <rPh sb="15" eb="18">
      <t>カンゴシ</t>
    </rPh>
    <rPh sb="19" eb="23">
      <t>ジュンカンゴシ</t>
    </rPh>
    <rPh sb="24" eb="26">
      <t>カイゴ</t>
    </rPh>
    <rPh sb="26" eb="29">
      <t>フクシシ</t>
    </rPh>
    <rPh sb="30" eb="37">
      <t>カイゴシエンセンモンイン</t>
    </rPh>
    <rPh sb="189" eb="190">
      <t>タイ</t>
    </rPh>
    <rPh sb="192" eb="195">
      <t>ニンチショウ</t>
    </rPh>
    <rPh sb="195" eb="197">
      <t>カイゴ</t>
    </rPh>
    <rPh sb="198" eb="199">
      <t>カカ</t>
    </rPh>
    <rPh sb="200" eb="203">
      <t>キソテキ</t>
    </rPh>
    <rPh sb="204" eb="206">
      <t>ケンシュウ</t>
    </rPh>
    <rPh sb="207" eb="209">
      <t>ジュコウ</t>
    </rPh>
    <rPh sb="215" eb="217">
      <t>ヒツヨウ</t>
    </rPh>
    <rPh sb="218" eb="220">
      <t>ソチ</t>
    </rPh>
    <rPh sb="221" eb="222">
      <t>コウ</t>
    </rPh>
    <phoneticPr fontId="23"/>
  </si>
  <si>
    <t>　全従業者に対し、感染症の予防及びまん延の防止のための研修及び訓練を定期的に実施している。</t>
    <phoneticPr fontId="23"/>
  </si>
  <si>
    <t>　以下の点検項目について、○×で記載してください。
　また、該当がない場合については、－を記載してください。
点検した結果×がついたところは基準等の違反となります。
　速やかに、改善を行ってください。</t>
    <phoneticPr fontId="2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</si>
  <si>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7" eb="98">
      <t>ネン</t>
    </rPh>
    <rPh sb="98" eb="100">
      <t>イジョウ</t>
    </rPh>
    <rPh sb="100" eb="103">
      <t>ニンチショウ</t>
    </rPh>
    <rPh sb="103" eb="106">
      <t>コウレイシャ</t>
    </rPh>
    <rPh sb="107" eb="109">
      <t>カイゴ</t>
    </rPh>
    <rPh sb="110" eb="112">
      <t>ジュウジ</t>
    </rPh>
    <rPh sb="114" eb="116">
      <t>ケイケン</t>
    </rPh>
    <phoneticPr fontId="23"/>
  </si>
  <si>
    <r>
      <t xml:space="preserve">　専従職員を配置している。
</t>
    </r>
    <r>
      <rPr>
        <sz val="10"/>
        <rFont val="ＭＳ Ｐゴシック"/>
        <family val="3"/>
        <charset val="128"/>
      </rPr>
      <t>※利用者の処遇に支障がない場合は、当該事業所の他の職務に従事し、又は事業所に併設する施設等の職務への従事可</t>
    </r>
    <rPh sb="1" eb="3">
      <t>センジュウ</t>
    </rPh>
    <rPh sb="3" eb="5">
      <t>ショクイン</t>
    </rPh>
    <rPh sb="6" eb="8">
      <t>ハイチ</t>
    </rPh>
    <rPh sb="15" eb="18">
      <t>リヨウシャ</t>
    </rPh>
    <rPh sb="19" eb="21">
      <t>ショグウ</t>
    </rPh>
    <rPh sb="22" eb="24">
      <t>シショウ</t>
    </rPh>
    <rPh sb="27" eb="29">
      <t>バアイ</t>
    </rPh>
    <rPh sb="31" eb="33">
      <t>トウガイ</t>
    </rPh>
    <rPh sb="33" eb="36">
      <t>ジギョウショ</t>
    </rPh>
    <rPh sb="37" eb="38">
      <t>タ</t>
    </rPh>
    <rPh sb="39" eb="41">
      <t>ショクム</t>
    </rPh>
    <rPh sb="42" eb="44">
      <t>ジュウジ</t>
    </rPh>
    <rPh sb="46" eb="47">
      <t>マタ</t>
    </rPh>
    <rPh sb="48" eb="51">
      <t>ジギョウショ</t>
    </rPh>
    <rPh sb="52" eb="54">
      <t>ヘイセツ</t>
    </rPh>
    <rPh sb="56" eb="58">
      <t>シセツ</t>
    </rPh>
    <rPh sb="58" eb="59">
      <t>トウ</t>
    </rPh>
    <rPh sb="60" eb="62">
      <t>ショクム</t>
    </rPh>
    <rPh sb="64" eb="66">
      <t>ジュウジ</t>
    </rPh>
    <rPh sb="66" eb="67">
      <t>カ</t>
    </rPh>
    <phoneticPr fontId="23"/>
  </si>
  <si>
    <t>利用者の選択により通常の事業の実施地域以外の地域の居宅において訪問サービスを提供する場合は、それに要する交通費の額</t>
    <rPh sb="0" eb="3">
      <t>リヨウシャ</t>
    </rPh>
    <rPh sb="4" eb="6">
      <t>センタク</t>
    </rPh>
    <rPh sb="9" eb="11">
      <t>ツウジョウ</t>
    </rPh>
    <rPh sb="12" eb="14">
      <t>ジギョウ</t>
    </rPh>
    <rPh sb="15" eb="17">
      <t>ジッシ</t>
    </rPh>
    <rPh sb="17" eb="19">
      <t>チイキ</t>
    </rPh>
    <rPh sb="19" eb="21">
      <t>イガイ</t>
    </rPh>
    <rPh sb="22" eb="24">
      <t>チイキ</t>
    </rPh>
    <rPh sb="25" eb="27">
      <t>キョタク</t>
    </rPh>
    <rPh sb="31" eb="33">
      <t>ホウモン</t>
    </rPh>
    <rPh sb="38" eb="40">
      <t>テイキョウ</t>
    </rPh>
    <rPh sb="42" eb="44">
      <t>バアイ</t>
    </rPh>
    <rPh sb="49" eb="50">
      <t>ヨウ</t>
    </rPh>
    <rPh sb="52" eb="55">
      <t>コウツウヒ</t>
    </rPh>
    <rPh sb="56" eb="57">
      <t>ガク</t>
    </rPh>
    <phoneticPr fontId="23"/>
  </si>
  <si>
    <t>問16</t>
    <phoneticPr fontId="23"/>
  </si>
  <si>
    <t>問17</t>
    <rPh sb="0" eb="1">
      <t>ト</t>
    </rPh>
    <phoneticPr fontId="23"/>
  </si>
  <si>
    <t>問35</t>
    <rPh sb="0" eb="1">
      <t>ト</t>
    </rPh>
    <phoneticPr fontId="23"/>
  </si>
  <si>
    <t>　居宅サービス計画は全表（第１～第３表及び第６表、７表）を作成している。</t>
    <rPh sb="13" eb="14">
      <t>ダイ</t>
    </rPh>
    <rPh sb="16" eb="17">
      <t>ダイ</t>
    </rPh>
    <rPh sb="21" eb="22">
      <t>ダイ</t>
    </rPh>
    <rPh sb="23" eb="24">
      <t>ヒョウ</t>
    </rPh>
    <phoneticPr fontId="23"/>
  </si>
  <si>
    <t>生活全般の解決すべき課題（ニーズ）</t>
    <phoneticPr fontId="2"/>
  </si>
  <si>
    <t>【モニタリング】
　介護支援専門員は、モニタリングに当たっては、次の方法により継続的に行っている。
※特段の事情のない限り、必ず実施しなければなりません。</t>
    <phoneticPr fontId="23"/>
  </si>
  <si>
    <t>イ</t>
    <phoneticPr fontId="23"/>
  </si>
  <si>
    <t>ロ</t>
    <phoneticPr fontId="23"/>
  </si>
  <si>
    <t>①</t>
    <phoneticPr fontId="23"/>
  </si>
  <si>
    <t>②</t>
    <phoneticPr fontId="23"/>
  </si>
  <si>
    <t>ⅰ</t>
    <phoneticPr fontId="23"/>
  </si>
  <si>
    <t>ⅱ</t>
    <phoneticPr fontId="23"/>
  </si>
  <si>
    <t>ⅲ</t>
    <phoneticPr fontId="23"/>
  </si>
  <si>
    <t>ハ</t>
    <phoneticPr fontId="23"/>
  </si>
  <si>
    <t>　少なくとも１月に１回、利用者の居宅を訪問し、利用者に面接している。</t>
    <phoneticPr fontId="23"/>
  </si>
  <si>
    <t>　テレビ電話装置等を活用して面接を行うことについて、文書により利用者の同意を得ている。</t>
    <phoneticPr fontId="23"/>
  </si>
  <si>
    <t>　サービス担当者会議等において、次に掲げる事項について主治の医師、担当者その他の関係者の合意を得ている。</t>
    <phoneticPr fontId="23"/>
  </si>
  <si>
    <t>　利用者の心身の状況が安定している。</t>
    <phoneticPr fontId="23"/>
  </si>
  <si>
    <t>　利用者がテレビ電話装置等を活用して意思疎通を行うことができる。</t>
    <phoneticPr fontId="23"/>
  </si>
  <si>
    <t>　介護支援専門員が、テレビ電話装置等を活用したモニタリングでは把握できない情報について、担当者から提供を受けている。</t>
    <phoneticPr fontId="23"/>
  </si>
  <si>
    <t>問34</t>
    <rPh sb="0" eb="1">
      <t>ト</t>
    </rPh>
    <phoneticPr fontId="23"/>
  </si>
  <si>
    <t>　介護支援専門員は、小規模多機能型居宅介護計画の作成に当たっては、利用者又はその家族に対しその内容等について説明し、利用者の同意を得ている。</t>
    <rPh sb="21" eb="23">
      <t>ケイカク</t>
    </rPh>
    <rPh sb="24" eb="26">
      <t>サクセイ</t>
    </rPh>
    <rPh sb="27" eb="28">
      <t>ア</t>
    </rPh>
    <rPh sb="33" eb="36">
      <t>リヨウシャ</t>
    </rPh>
    <rPh sb="36" eb="37">
      <t>マタ</t>
    </rPh>
    <rPh sb="40" eb="42">
      <t>カゾク</t>
    </rPh>
    <rPh sb="43" eb="44">
      <t>タイ</t>
    </rPh>
    <rPh sb="47" eb="49">
      <t>ナイヨウ</t>
    </rPh>
    <rPh sb="49" eb="50">
      <t>トウ</t>
    </rPh>
    <rPh sb="54" eb="56">
      <t>セツメイ</t>
    </rPh>
    <rPh sb="58" eb="61">
      <t>リヨウシャ</t>
    </rPh>
    <rPh sb="62" eb="64">
      <t>ドウイ</t>
    </rPh>
    <rPh sb="65" eb="66">
      <t>エ</t>
    </rPh>
    <phoneticPr fontId="23"/>
  </si>
  <si>
    <t>(虐待の防止に係る、組織の体制（責任者の選定、従業者への研修方法や研修計画等）や虐待又は虐待が疑われる事案が発生した場合の対応方法等)</t>
    <rPh sb="1" eb="3">
      <t>ギャクタイ</t>
    </rPh>
    <rPh sb="4" eb="6">
      <t>ボウシ</t>
    </rPh>
    <rPh sb="7" eb="8">
      <t>カカ</t>
    </rPh>
    <rPh sb="10" eb="12">
      <t>ソシキ</t>
    </rPh>
    <rPh sb="13" eb="15">
      <t>タイセイ</t>
    </rPh>
    <rPh sb="16" eb="19">
      <t>セキニンシャ</t>
    </rPh>
    <rPh sb="20" eb="22">
      <t>センテイ</t>
    </rPh>
    <rPh sb="23" eb="26">
      <t>ジュウギョウシャ</t>
    </rPh>
    <rPh sb="28" eb="30">
      <t>ケンシュウ</t>
    </rPh>
    <rPh sb="30" eb="32">
      <t>ホウホウ</t>
    </rPh>
    <rPh sb="33" eb="35">
      <t>ケンシュウ</t>
    </rPh>
    <rPh sb="35" eb="37">
      <t>ケイカク</t>
    </rPh>
    <rPh sb="37" eb="38">
      <t>トウ</t>
    </rPh>
    <rPh sb="40" eb="42">
      <t>ギャクタイ</t>
    </rPh>
    <rPh sb="42" eb="43">
      <t>マタ</t>
    </rPh>
    <rPh sb="44" eb="46">
      <t>ギャクタイ</t>
    </rPh>
    <rPh sb="47" eb="48">
      <t>ウタガ</t>
    </rPh>
    <rPh sb="51" eb="53">
      <t>ジアン</t>
    </rPh>
    <rPh sb="54" eb="56">
      <t>ハッセイ</t>
    </rPh>
    <rPh sb="58" eb="60">
      <t>バアイ</t>
    </rPh>
    <rPh sb="61" eb="63">
      <t>タイオウ</t>
    </rPh>
    <rPh sb="63" eb="65">
      <t>ホウホウ</t>
    </rPh>
    <rPh sb="65" eb="66">
      <t>トウ</t>
    </rPh>
    <phoneticPr fontId="23"/>
  </si>
  <si>
    <t>　問8について、　「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に基づいた措置を講じている。</t>
    <rPh sb="1" eb="2">
      <t>トイ</t>
    </rPh>
    <rPh sb="10" eb="13">
      <t>ジギョウヌシ</t>
    </rPh>
    <rPh sb="14" eb="16">
      <t>ショクバ</t>
    </rPh>
    <rPh sb="20" eb="22">
      <t>セイテキ</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7" eb="59">
      <t>ヘイセイ</t>
    </rPh>
    <rPh sb="61" eb="62">
      <t>ネン</t>
    </rPh>
    <rPh sb="62" eb="64">
      <t>コウセイ</t>
    </rPh>
    <rPh sb="64" eb="67">
      <t>ロウドウショウ</t>
    </rPh>
    <rPh sb="67" eb="69">
      <t>コクジ</t>
    </rPh>
    <rPh sb="69" eb="70">
      <t>ダイ</t>
    </rPh>
    <rPh sb="73" eb="74">
      <t>ゴウ</t>
    </rPh>
    <rPh sb="75" eb="76">
      <t>オヨ</t>
    </rPh>
    <rPh sb="78" eb="81">
      <t>ジギョウヌシ</t>
    </rPh>
    <rPh sb="82" eb="84">
      <t>ショクバ</t>
    </rPh>
    <rPh sb="88" eb="91">
      <t>ユウエツテキ</t>
    </rPh>
    <rPh sb="92" eb="94">
      <t>カンケイ</t>
    </rPh>
    <rPh sb="95" eb="97">
      <t>ハイケイ</t>
    </rPh>
    <rPh sb="100" eb="102">
      <t>ゲンドウ</t>
    </rPh>
    <rPh sb="103" eb="105">
      <t>キイン</t>
    </rPh>
    <rPh sb="107" eb="109">
      <t>モンダイ</t>
    </rPh>
    <rPh sb="110" eb="111">
      <t>カン</t>
    </rPh>
    <rPh sb="113" eb="115">
      <t>コヨウ</t>
    </rPh>
    <rPh sb="115" eb="117">
      <t>カンリ</t>
    </rPh>
    <rPh sb="117" eb="118">
      <t>ジョウ</t>
    </rPh>
    <rPh sb="118" eb="119">
      <t>コウ</t>
    </rPh>
    <rPh sb="122" eb="124">
      <t>ソチ</t>
    </rPh>
    <rPh sb="124" eb="125">
      <t>トウ</t>
    </rPh>
    <rPh sb="130" eb="132">
      <t>シシン</t>
    </rPh>
    <rPh sb="134" eb="136">
      <t>レイワ</t>
    </rPh>
    <rPh sb="137" eb="138">
      <t>ネン</t>
    </rPh>
    <rPh sb="138" eb="140">
      <t>コウセイ</t>
    </rPh>
    <rPh sb="140" eb="143">
      <t>ロウドウショウ</t>
    </rPh>
    <rPh sb="143" eb="145">
      <t>コクジ</t>
    </rPh>
    <rPh sb="145" eb="146">
      <t>ダイ</t>
    </rPh>
    <rPh sb="147" eb="148">
      <t>ゴウ</t>
    </rPh>
    <rPh sb="149" eb="151">
      <t>イカ</t>
    </rPh>
    <rPh sb="161" eb="163">
      <t>シシン</t>
    </rPh>
    <rPh sb="166" eb="167">
      <t>モト</t>
    </rPh>
    <rPh sb="170" eb="172">
      <t>ソチ</t>
    </rPh>
    <rPh sb="173" eb="174">
      <t>コウ</t>
    </rPh>
    <phoneticPr fontId="2"/>
  </si>
  <si>
    <t>　問8について、職場におけるハラスメントの相談への対応のための窓口をあらかじめ定め、労働者に周知している。</t>
    <rPh sb="21" eb="23">
      <t>ソウダン</t>
    </rPh>
    <rPh sb="25" eb="27">
      <t>タイオウ</t>
    </rPh>
    <rPh sb="31" eb="33">
      <t>マドグチ</t>
    </rPh>
    <rPh sb="39" eb="40">
      <t>サダ</t>
    </rPh>
    <rPh sb="42" eb="45">
      <t>ロウドウシャ</t>
    </rPh>
    <rPh sb="46" eb="48">
      <t>シュウチ</t>
    </rPh>
    <phoneticPr fontId="2"/>
  </si>
  <si>
    <t>　問8について、職場におけるハラスメントの内容及び職場におけるハラスメントを行ってはならない旨の方針を明確化し、従業者に周知・啓発している。</t>
    <rPh sb="8" eb="10">
      <t>ショクバ</t>
    </rPh>
    <rPh sb="21" eb="23">
      <t>ナイヨウ</t>
    </rPh>
    <rPh sb="23" eb="24">
      <t>オヨ</t>
    </rPh>
    <rPh sb="25" eb="27">
      <t>ショクバ</t>
    </rPh>
    <rPh sb="38" eb="39">
      <t>オコナ</t>
    </rPh>
    <rPh sb="46" eb="47">
      <t>ムネ</t>
    </rPh>
    <rPh sb="48" eb="50">
      <t>ホウシン</t>
    </rPh>
    <rPh sb="51" eb="54">
      <t>メイカクカ</t>
    </rPh>
    <rPh sb="56" eb="59">
      <t>ジュウギョウシャ</t>
    </rPh>
    <rPh sb="60" eb="62">
      <t>シュウチ</t>
    </rPh>
    <rPh sb="63" eb="65">
      <t>ケイハツ</t>
    </rPh>
    <phoneticPr fontId="2"/>
  </si>
  <si>
    <t>　パワーハラスメント指針においては、顧客等から著しい迷惑行為（カスタマーハラスメント）の防止のために、事業主が雇用管理上の配慮を行うことが望ましいとされている次の取組を実施している。</t>
    <rPh sb="10" eb="12">
      <t>シシン</t>
    </rPh>
    <rPh sb="18" eb="20">
      <t>コキャク</t>
    </rPh>
    <rPh sb="20" eb="21">
      <t>トウ</t>
    </rPh>
    <rPh sb="23" eb="24">
      <t>イチジル</t>
    </rPh>
    <rPh sb="26" eb="28">
      <t>メイワク</t>
    </rPh>
    <rPh sb="28" eb="30">
      <t>コウイ</t>
    </rPh>
    <rPh sb="44" eb="46">
      <t>ボウシ</t>
    </rPh>
    <rPh sb="51" eb="54">
      <t>ジギョウヌシ</t>
    </rPh>
    <rPh sb="55" eb="57">
      <t>コヨウ</t>
    </rPh>
    <rPh sb="57" eb="59">
      <t>カンリ</t>
    </rPh>
    <rPh sb="59" eb="60">
      <t>ジョウ</t>
    </rPh>
    <rPh sb="61" eb="63">
      <t>ハイリョ</t>
    </rPh>
    <rPh sb="64" eb="65">
      <t>オコナ</t>
    </rPh>
    <rPh sb="69" eb="70">
      <t>ノゾ</t>
    </rPh>
    <rPh sb="79" eb="80">
      <t>ツギ</t>
    </rPh>
    <rPh sb="81" eb="83">
      <t>トリクミ</t>
    </rPh>
    <rPh sb="84" eb="86">
      <t>ジッシ</t>
    </rPh>
    <phoneticPr fontId="23"/>
  </si>
  <si>
    <t>　カスタマーハラスメントの防止に関する必要な装置を講じるにあっては、「介護現場におけるハラスメント対策マニュアル」、「（管理職・職員向け）研修のための手引き」等を参考にして取組を行っている。</t>
    <rPh sb="13" eb="15">
      <t>ボウシ</t>
    </rPh>
    <rPh sb="16" eb="17">
      <t>カン</t>
    </rPh>
    <rPh sb="19" eb="21">
      <t>ヒツヨウ</t>
    </rPh>
    <rPh sb="22" eb="24">
      <t>ソウチ</t>
    </rPh>
    <rPh sb="25" eb="26">
      <t>コウ</t>
    </rPh>
    <rPh sb="35" eb="37">
      <t>カイゴ</t>
    </rPh>
    <rPh sb="37" eb="39">
      <t>ゲンバ</t>
    </rPh>
    <rPh sb="49" eb="51">
      <t>タイサク</t>
    </rPh>
    <rPh sb="60" eb="62">
      <t>カンリ</t>
    </rPh>
    <rPh sb="62" eb="63">
      <t>ショク</t>
    </rPh>
    <rPh sb="64" eb="66">
      <t>ショクイン</t>
    </rPh>
    <rPh sb="66" eb="67">
      <t>ム</t>
    </rPh>
    <rPh sb="69" eb="71">
      <t>ケンシュウ</t>
    </rPh>
    <rPh sb="75" eb="77">
      <t>テビ</t>
    </rPh>
    <rPh sb="79" eb="80">
      <t>トウ</t>
    </rPh>
    <rPh sb="81" eb="83">
      <t>サンコウ</t>
    </rPh>
    <rPh sb="86" eb="88">
      <t>トリクミ</t>
    </rPh>
    <rPh sb="89" eb="90">
      <t>オコナ</t>
    </rPh>
    <phoneticPr fontId="23"/>
  </si>
  <si>
    <t>（26）　業務継続計画の策定等</t>
    <rPh sb="5" eb="7">
      <t>ギョウム</t>
    </rPh>
    <rPh sb="7" eb="9">
      <t>ケイゾク</t>
    </rPh>
    <rPh sb="9" eb="11">
      <t>ケイカク</t>
    </rPh>
    <rPh sb="12" eb="14">
      <t>サクテイ</t>
    </rPh>
    <rPh sb="14" eb="15">
      <t>トウ</t>
    </rPh>
    <phoneticPr fontId="23"/>
  </si>
  <si>
    <t>　感染症に係る業務継続計画として、次の内容を定めている。</t>
    <rPh sb="1" eb="4">
      <t>カンセンショウ</t>
    </rPh>
    <rPh sb="5" eb="6">
      <t>カカ</t>
    </rPh>
    <rPh sb="7" eb="9">
      <t>ギョウム</t>
    </rPh>
    <rPh sb="9" eb="11">
      <t>ケイゾク</t>
    </rPh>
    <rPh sb="11" eb="13">
      <t>ケイカク</t>
    </rPh>
    <rPh sb="17" eb="18">
      <t>ツギ</t>
    </rPh>
    <rPh sb="19" eb="21">
      <t>ナイヨウ</t>
    </rPh>
    <rPh sb="22" eb="23">
      <t>サダ</t>
    </rPh>
    <phoneticPr fontId="23"/>
  </si>
  <si>
    <t>　従業者に対し、業務継続計画について周知するとともに、必要な研修及び訓練を年１回以上実施している。
※新規採用時には別に研修を実施することが望ましい。</t>
    <rPh sb="37" eb="38">
      <t>ネン</t>
    </rPh>
    <rPh sb="39" eb="40">
      <t>カイ</t>
    </rPh>
    <rPh sb="40" eb="42">
      <t>イジョウ</t>
    </rPh>
    <rPh sb="51" eb="53">
      <t>シンキ</t>
    </rPh>
    <rPh sb="53" eb="55">
      <t>サイヨウ</t>
    </rPh>
    <rPh sb="55" eb="56">
      <t>ジ</t>
    </rPh>
    <rPh sb="58" eb="59">
      <t>ベツ</t>
    </rPh>
    <rPh sb="60" eb="62">
      <t>ケンシュウ</t>
    </rPh>
    <rPh sb="63" eb="65">
      <t>ジッシ</t>
    </rPh>
    <rPh sb="70" eb="71">
      <t>ノゾ</t>
    </rPh>
    <phoneticPr fontId="23"/>
  </si>
  <si>
    <t>　研修の実施内容について記録している。</t>
    <rPh sb="1" eb="3">
      <t>ケンシュウ</t>
    </rPh>
    <rPh sb="4" eb="6">
      <t>ジッシ</t>
    </rPh>
    <rPh sb="6" eb="8">
      <t>ナイヨウ</t>
    </rPh>
    <rPh sb="12" eb="14">
      <t>キロク</t>
    </rPh>
    <phoneticPr fontId="23"/>
  </si>
  <si>
    <t>　非常災害に関する具体的計画（消防法施行規則に規定する消防計画、風水害・地震等の災害に対処するための計画等）を立てている。</t>
    <phoneticPr fontId="23"/>
  </si>
  <si>
    <t>　事業所において､感染症が発生し､又はまん延しないように必要な措置を講じている。</t>
    <phoneticPr fontId="23"/>
  </si>
  <si>
    <t>　災害に係る業務継続計画として、次の内容を定めている。</t>
    <phoneticPr fontId="23"/>
  </si>
  <si>
    <t>　感染症の予防及びまん延の防止のための指針として、次の内容を定めている。</t>
    <phoneticPr fontId="23"/>
  </si>
  <si>
    <t>問11</t>
    <rPh sb="0" eb="1">
      <t>トイ</t>
    </rPh>
    <phoneticPr fontId="23"/>
  </si>
  <si>
    <t>　事業所の見やすい場所に、次の利用申込者のサービスの選択に資すると認められる重要事項を掲示している。</t>
    <rPh sb="13" eb="14">
      <t>ツギ</t>
    </rPh>
    <rPh sb="15" eb="17">
      <t>リヨウ</t>
    </rPh>
    <rPh sb="17" eb="19">
      <t>モウシコミ</t>
    </rPh>
    <rPh sb="19" eb="20">
      <t>シャ</t>
    </rPh>
    <rPh sb="26" eb="28">
      <t>センタク</t>
    </rPh>
    <rPh sb="29" eb="30">
      <t>シ</t>
    </rPh>
    <phoneticPr fontId="23"/>
  </si>
  <si>
    <t>　国民健康保険団体連合会からの求めがあった場合には、改善の内容を国民健康保険団体連合会に報告している。</t>
    <phoneticPr fontId="23"/>
  </si>
  <si>
    <t>　提供したサービスに関し、市が行う文書その他の物件の提出若しくは提示の求め又は市の職員からの質問若しくは照会に応じ、及び利用者からの苦情に関して市が行う調査に協力している。</t>
    <rPh sb="72" eb="73">
      <t>シ</t>
    </rPh>
    <phoneticPr fontId="23"/>
  </si>
  <si>
    <t>【福祉用具貸与の位置付け】
　介護支援専門員は、軽度者に対象外種目の福祉用具貸与を位置付ける場合は、認定調査の調査票の必要な部分（基本調査の結果）の写しを市から入手している。また、その写しを指定福祉用具貸与事業者へ提示することについて同意を得た上で、指定福祉用具貸与事業者へ送付している。</t>
    <phoneticPr fontId="23"/>
  </si>
  <si>
    <t>（40）　虐待の防止</t>
    <rPh sb="5" eb="7">
      <t>ギャクタイ</t>
    </rPh>
    <rPh sb="8" eb="10">
      <t>ボウシ</t>
    </rPh>
    <phoneticPr fontId="23"/>
  </si>
  <si>
    <t>　感染症の予防及びまん延の防止のための対策を検討する委員会をおおむね６月に１回以上開催するとともに、その結果について、全従業者に周知徹底を図っている。
※感染対策の知識を有するものを含む、幅広い職種により構成することが望ましく、特に、感染症対策の知識を有する者については外部の者も含め積極的に参画を得ることが望ましい。</t>
    <rPh sb="77" eb="79">
      <t>カンセン</t>
    </rPh>
    <rPh sb="79" eb="81">
      <t>タイサク</t>
    </rPh>
    <rPh sb="82" eb="84">
      <t>チシキ</t>
    </rPh>
    <rPh sb="85" eb="86">
      <t>ユウ</t>
    </rPh>
    <rPh sb="91" eb="92">
      <t>フク</t>
    </rPh>
    <rPh sb="94" eb="96">
      <t>ハバヒロ</t>
    </rPh>
    <rPh sb="97" eb="99">
      <t>ショクシュ</t>
    </rPh>
    <rPh sb="102" eb="104">
      <t>コウセイ</t>
    </rPh>
    <rPh sb="109" eb="110">
      <t>ノゾ</t>
    </rPh>
    <rPh sb="114" eb="115">
      <t>トク</t>
    </rPh>
    <rPh sb="117" eb="120">
      <t>カンセンショウ</t>
    </rPh>
    <rPh sb="120" eb="122">
      <t>タイサク</t>
    </rPh>
    <rPh sb="123" eb="125">
      <t>チシキ</t>
    </rPh>
    <rPh sb="126" eb="127">
      <t>ユウ</t>
    </rPh>
    <rPh sb="129" eb="130">
      <t>モノ</t>
    </rPh>
    <rPh sb="135" eb="137">
      <t>ガイブ</t>
    </rPh>
    <rPh sb="138" eb="139">
      <t>モノ</t>
    </rPh>
    <rPh sb="140" eb="141">
      <t>フク</t>
    </rPh>
    <rPh sb="142" eb="145">
      <t>セッキョクテキ</t>
    </rPh>
    <rPh sb="146" eb="148">
      <t>サンカク</t>
    </rPh>
    <rPh sb="149" eb="150">
      <t>エ</t>
    </rPh>
    <rPh sb="154" eb="155">
      <t>ノゾ</t>
    </rPh>
    <phoneticPr fontId="23"/>
  </si>
  <si>
    <t>問12</t>
    <rPh sb="0" eb="1">
      <t>トイ</t>
    </rPh>
    <phoneticPr fontId="23"/>
  </si>
  <si>
    <t>問10</t>
    <rPh sb="0" eb="1">
      <t>ト</t>
    </rPh>
    <phoneticPr fontId="23"/>
  </si>
  <si>
    <t>　問6の委員会について、構成メンバーの責任及び役割分担を明確にし、感染対策担当者を決めている。</t>
    <rPh sb="1" eb="2">
      <t>トイ</t>
    </rPh>
    <rPh sb="4" eb="7">
      <t>イインカイ</t>
    </rPh>
    <rPh sb="12" eb="14">
      <t>コウセイ</t>
    </rPh>
    <rPh sb="19" eb="21">
      <t>セキニン</t>
    </rPh>
    <rPh sb="21" eb="22">
      <t>オヨ</t>
    </rPh>
    <rPh sb="23" eb="25">
      <t>ヤクワリ</t>
    </rPh>
    <rPh sb="25" eb="27">
      <t>ブンタン</t>
    </rPh>
    <rPh sb="28" eb="30">
      <t>メイカク</t>
    </rPh>
    <rPh sb="33" eb="35">
      <t>カンセン</t>
    </rPh>
    <rPh sb="35" eb="37">
      <t>タイサク</t>
    </rPh>
    <rPh sb="37" eb="40">
      <t>タントウシャ</t>
    </rPh>
    <rPh sb="41" eb="42">
      <t>キ</t>
    </rPh>
    <phoneticPr fontId="23"/>
  </si>
  <si>
    <t>　虐待防止検討委員会では、次の事項について検討している。また、その際、そこで得た結果（事業所における虐待に対する体制、虐待等の再発防止策等）を、従業者に周知徹底している。</t>
    <phoneticPr fontId="23"/>
  </si>
  <si>
    <t>　事業所における虐待の防止のための指針について次の事項について定めている。</t>
    <rPh sb="23" eb="24">
      <t>ツギ</t>
    </rPh>
    <rPh sb="31" eb="32">
      <t>サダ</t>
    </rPh>
    <phoneticPr fontId="23"/>
  </si>
  <si>
    <t>問5</t>
    <rPh sb="0" eb="1">
      <t>ト</t>
    </rPh>
    <phoneticPr fontId="23"/>
  </si>
  <si>
    <t>　問4について、研修の内容は、虐待等の防止に関する基礎的内容等の適切な知識を普及・啓発するものであり、当該事業所における指針に基づき、虐待の防止の徹底を行うものとなっている。</t>
    <rPh sb="1" eb="2">
      <t>トイ</t>
    </rPh>
    <rPh sb="15" eb="17">
      <t>ギャクタイ</t>
    </rPh>
    <rPh sb="17" eb="18">
      <t>トウ</t>
    </rPh>
    <rPh sb="19" eb="21">
      <t>ボウシ</t>
    </rPh>
    <rPh sb="22" eb="23">
      <t>カン</t>
    </rPh>
    <rPh sb="25" eb="28">
      <t>キソテキ</t>
    </rPh>
    <rPh sb="28" eb="30">
      <t>ナイヨウ</t>
    </rPh>
    <rPh sb="30" eb="31">
      <t>トウ</t>
    </rPh>
    <rPh sb="32" eb="34">
      <t>テキセツ</t>
    </rPh>
    <rPh sb="35" eb="37">
      <t>チシキ</t>
    </rPh>
    <rPh sb="38" eb="40">
      <t>フキュウ</t>
    </rPh>
    <rPh sb="41" eb="43">
      <t>ケイハツ</t>
    </rPh>
    <rPh sb="51" eb="53">
      <t>トウガイ</t>
    </rPh>
    <rPh sb="53" eb="56">
      <t>ジギョウショ</t>
    </rPh>
    <rPh sb="60" eb="62">
      <t>シシン</t>
    </rPh>
    <rPh sb="63" eb="64">
      <t>モト</t>
    </rPh>
    <rPh sb="67" eb="69">
      <t>ギャクタイ</t>
    </rPh>
    <rPh sb="70" eb="72">
      <t>ボウシ</t>
    </rPh>
    <rPh sb="73" eb="75">
      <t>テッテイ</t>
    </rPh>
    <rPh sb="76" eb="77">
      <t>オコナ</t>
    </rPh>
    <phoneticPr fontId="23"/>
  </si>
  <si>
    <t>　事業所において、従業者に対し、虐待の防止のための研修を定期的に（年１回以上）実施している。
※新採用時には必ず虐待の防止のための研修を実施すること。</t>
    <rPh sb="48" eb="51">
      <t>シンサイヨウ</t>
    </rPh>
    <rPh sb="51" eb="52">
      <t>ジ</t>
    </rPh>
    <rPh sb="54" eb="55">
      <t>カナラ</t>
    </rPh>
    <rPh sb="56" eb="58">
      <t>ギャクタイ</t>
    </rPh>
    <rPh sb="59" eb="61">
      <t>ボウシ</t>
    </rPh>
    <rPh sb="65" eb="67">
      <t>ケンシュウ</t>
    </rPh>
    <rPh sb="68" eb="70">
      <t>ジッシ</t>
    </rPh>
    <phoneticPr fontId="23"/>
  </si>
  <si>
    <t>　問4について、研修の実施内容を記録している。</t>
    <rPh sb="1" eb="2">
      <t>トイ</t>
    </rPh>
    <phoneticPr fontId="23"/>
  </si>
  <si>
    <t>　虐待の防止に関する措置を適切に実施するための担当者をそれぞれ置いている。
※同一事業所内での複数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ものを選任すること。</t>
    <rPh sb="39" eb="41">
      <t>ドウイツ</t>
    </rPh>
    <rPh sb="41" eb="44">
      <t>ジギョウショ</t>
    </rPh>
    <rPh sb="44" eb="45">
      <t>ナイ</t>
    </rPh>
    <rPh sb="47" eb="49">
      <t>フクスウ</t>
    </rPh>
    <rPh sb="49" eb="51">
      <t>タントウ</t>
    </rPh>
    <rPh sb="52" eb="54">
      <t>ケンム</t>
    </rPh>
    <rPh sb="60" eb="63">
      <t>タントウシャ</t>
    </rPh>
    <rPh sb="67" eb="69">
      <t>ショクム</t>
    </rPh>
    <rPh sb="70" eb="72">
      <t>シショウ</t>
    </rPh>
    <rPh sb="77" eb="78">
      <t>サ</t>
    </rPh>
    <rPh sb="79" eb="80">
      <t>ツカ</t>
    </rPh>
    <rPh sb="88" eb="91">
      <t>ニチジョウテキ</t>
    </rPh>
    <rPh sb="92" eb="94">
      <t>ケンム</t>
    </rPh>
    <rPh sb="94" eb="95">
      <t>サキ</t>
    </rPh>
    <rPh sb="96" eb="100">
      <t>カクジギョウショ</t>
    </rPh>
    <rPh sb="100" eb="101">
      <t>ナイ</t>
    </rPh>
    <rPh sb="102" eb="104">
      <t>ギョウム</t>
    </rPh>
    <rPh sb="105" eb="107">
      <t>ジュウジ</t>
    </rPh>
    <rPh sb="112" eb="115">
      <t>リヨウシャ</t>
    </rPh>
    <rPh sb="116" eb="119">
      <t>ジギョウショ</t>
    </rPh>
    <rPh sb="120" eb="122">
      <t>ジョウキョウ</t>
    </rPh>
    <rPh sb="123" eb="125">
      <t>テキセツ</t>
    </rPh>
    <rPh sb="126" eb="128">
      <t>ハアク</t>
    </rPh>
    <rPh sb="132" eb="133">
      <t>モノ</t>
    </rPh>
    <rPh sb="136" eb="140">
      <t>カクタントウシャ</t>
    </rPh>
    <rPh sb="144" eb="146">
      <t>ショクム</t>
    </rPh>
    <rPh sb="147" eb="149">
      <t>スイコウ</t>
    </rPh>
    <rPh sb="151" eb="152">
      <t>ウエ</t>
    </rPh>
    <rPh sb="153" eb="155">
      <t>シショウ</t>
    </rPh>
    <rPh sb="159" eb="160">
      <t>カンガ</t>
    </rPh>
    <rPh sb="167" eb="169">
      <t>センニン</t>
    </rPh>
    <phoneticPr fontId="23"/>
  </si>
  <si>
    <t>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※テレビ電話装置等を活用して行うことができる。</t>
    <phoneticPr fontId="23"/>
  </si>
  <si>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いる。</t>
    <rPh sb="1" eb="3">
      <t>キンキュウ</t>
    </rPh>
    <rPh sb="6" eb="7">
      <t>エ</t>
    </rPh>
    <rPh sb="9" eb="11">
      <t>リユウ</t>
    </rPh>
    <rPh sb="17" eb="19">
      <t>セッパク</t>
    </rPh>
    <rPh sb="19" eb="20">
      <t>セイ</t>
    </rPh>
    <rPh sb="21" eb="22">
      <t>ヒ</t>
    </rPh>
    <rPh sb="22" eb="25">
      <t>ダイタイセイ</t>
    </rPh>
    <rPh sb="25" eb="26">
      <t>オヨ</t>
    </rPh>
    <rPh sb="27" eb="29">
      <t>イチジ</t>
    </rPh>
    <rPh sb="29" eb="30">
      <t>セイ</t>
    </rPh>
    <rPh sb="34" eb="36">
      <t>ヨウケン</t>
    </rPh>
    <rPh sb="37" eb="38">
      <t>ミ</t>
    </rPh>
    <rPh sb="47" eb="49">
      <t>ソシキ</t>
    </rPh>
    <rPh sb="49" eb="50">
      <t>トウ</t>
    </rPh>
    <rPh sb="57" eb="59">
      <t>ヨウケン</t>
    </rPh>
    <rPh sb="60" eb="62">
      <t>カクニン</t>
    </rPh>
    <rPh sb="62" eb="63">
      <t>トウ</t>
    </rPh>
    <rPh sb="64" eb="66">
      <t>テツヅ</t>
    </rPh>
    <rPh sb="68" eb="69">
      <t>キワ</t>
    </rPh>
    <rPh sb="71" eb="73">
      <t>シンチョウ</t>
    </rPh>
    <rPh sb="74" eb="75">
      <t>オコナ</t>
    </rPh>
    <rPh sb="83" eb="86">
      <t>グタイテキ</t>
    </rPh>
    <rPh sb="87" eb="89">
      <t>ナイヨウ</t>
    </rPh>
    <rPh sb="93" eb="95">
      <t>キロク</t>
    </rPh>
    <phoneticPr fontId="23"/>
  </si>
  <si>
    <t>　身体的拘束等の適正化のための指針を整備している。</t>
    <phoneticPr fontId="23"/>
  </si>
  <si>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23"/>
  </si>
  <si>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2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</si>
  <si>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23"/>
  </si>
  <si>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23"/>
  </si>
  <si>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23"/>
  </si>
  <si>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2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</si>
  <si>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23"/>
  </si>
  <si>
    <t>　身体的拘束等の適正化のための対策を検討する委員会（以下「身体的拘束等適正化検討委員会」）を３月に１回以上開催するとともに、その結果について、介護職員その他の従業者に周知徹底を図っている。</t>
    <rPh sb="1" eb="4">
      <t>シンタイテキ</t>
    </rPh>
    <rPh sb="4" eb="6">
      <t>コウソク</t>
    </rPh>
    <rPh sb="6" eb="7">
      <t>トウ</t>
    </rPh>
    <rPh sb="8" eb="11">
      <t>テキセイカ</t>
    </rPh>
    <rPh sb="15" eb="17">
      <t>タイサク</t>
    </rPh>
    <rPh sb="18" eb="20">
      <t>ケントウ</t>
    </rPh>
    <rPh sb="22" eb="25">
      <t>イインカイ</t>
    </rPh>
    <rPh sb="26" eb="28">
      <t>イカ</t>
    </rPh>
    <rPh sb="29" eb="32">
      <t>シンタイテキ</t>
    </rPh>
    <rPh sb="32" eb="34">
      <t>コウソク</t>
    </rPh>
    <rPh sb="34" eb="35">
      <t>トウ</t>
    </rPh>
    <rPh sb="35" eb="38">
      <t>テキセイカ</t>
    </rPh>
    <rPh sb="38" eb="40">
      <t>ケントウ</t>
    </rPh>
    <rPh sb="40" eb="43">
      <t>イインカイ</t>
    </rPh>
    <rPh sb="47" eb="48">
      <t>ツキ</t>
    </rPh>
    <rPh sb="50" eb="51">
      <t>カイ</t>
    </rPh>
    <rPh sb="51" eb="53">
      <t>イジョウ</t>
    </rPh>
    <rPh sb="53" eb="55">
      <t>カイサイ</t>
    </rPh>
    <rPh sb="64" eb="66">
      <t>ケッカ</t>
    </rPh>
    <rPh sb="71" eb="73">
      <t>カイゴ</t>
    </rPh>
    <rPh sb="73" eb="75">
      <t>ショクイン</t>
    </rPh>
    <rPh sb="77" eb="78">
      <t>タ</t>
    </rPh>
    <rPh sb="79" eb="82">
      <t>ジュウギョウシャ</t>
    </rPh>
    <rPh sb="83" eb="85">
      <t>シュウチ</t>
    </rPh>
    <rPh sb="85" eb="87">
      <t>テッテイ</t>
    </rPh>
    <rPh sb="88" eb="89">
      <t>ハカ</t>
    </rPh>
    <phoneticPr fontId="23"/>
  </si>
  <si>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23"/>
  </si>
  <si>
    <t>介護従業者その他の従業者は、身体的拘束等の発生ごとにその状況、背景等を記録するとともに、①の様式に従い、身体的拘束等について報告している。</t>
    <rPh sb="0" eb="2">
      <t>カイゴ</t>
    </rPh>
    <rPh sb="2" eb="5">
      <t>ジュウギョウシャ</t>
    </rPh>
    <rPh sb="7" eb="8">
      <t>タ</t>
    </rPh>
    <rPh sb="9" eb="12">
      <t>ジュウギョウシャ</t>
    </rPh>
    <rPh sb="14" eb="17">
      <t>シンタイテキ</t>
    </rPh>
    <rPh sb="17" eb="19">
      <t>コウソク</t>
    </rPh>
    <rPh sb="19" eb="20">
      <t>トウ</t>
    </rPh>
    <rPh sb="21" eb="23">
      <t>ハッセイ</t>
    </rPh>
    <rPh sb="28" eb="30">
      <t>ジョウキョウ</t>
    </rPh>
    <rPh sb="31" eb="33">
      <t>ハイケイ</t>
    </rPh>
    <rPh sb="33" eb="34">
      <t>トウ</t>
    </rPh>
    <rPh sb="35" eb="37">
      <t>キロク</t>
    </rPh>
    <rPh sb="46" eb="48">
      <t>ヨウシキ</t>
    </rPh>
    <rPh sb="49" eb="50">
      <t>シタガ</t>
    </rPh>
    <rPh sb="52" eb="55">
      <t>シンタイテキ</t>
    </rPh>
    <rPh sb="55" eb="57">
      <t>コウソク</t>
    </rPh>
    <rPh sb="57" eb="58">
      <t>トウ</t>
    </rPh>
    <rPh sb="62" eb="64">
      <t>ホウコク</t>
    </rPh>
    <phoneticPr fontId="23"/>
  </si>
  <si>
    <t>身体的拘束等適正化検討委員会において、②により報告された事例を集計し、分析している。</t>
    <rPh sb="0" eb="3">
      <t>シンタイテキ</t>
    </rPh>
    <rPh sb="3" eb="5">
      <t>コウソク</t>
    </rPh>
    <rPh sb="5" eb="6">
      <t>トウ</t>
    </rPh>
    <rPh sb="6" eb="9">
      <t>テキセイカ</t>
    </rPh>
    <rPh sb="9" eb="11">
      <t>ケントウ</t>
    </rPh>
    <rPh sb="11" eb="14">
      <t>イインカイ</t>
    </rPh>
    <rPh sb="23" eb="25">
      <t>ホウコク</t>
    </rPh>
    <rPh sb="28" eb="30">
      <t>ジレイ</t>
    </rPh>
    <rPh sb="31" eb="33">
      <t>シュウケイ</t>
    </rPh>
    <rPh sb="35" eb="37">
      <t>ブンセキ</t>
    </rPh>
    <phoneticPr fontId="23"/>
  </si>
  <si>
    <t>報告された事例及び分析結果を従業者に周知徹底している。</t>
    <rPh sb="0" eb="2">
      <t>ホウコク</t>
    </rPh>
    <rPh sb="5" eb="7">
      <t>ジレイ</t>
    </rPh>
    <rPh sb="7" eb="8">
      <t>オヨ</t>
    </rPh>
    <rPh sb="9" eb="11">
      <t>ブンセキ</t>
    </rPh>
    <rPh sb="11" eb="13">
      <t>ケッカ</t>
    </rPh>
    <rPh sb="14" eb="17">
      <t>ジュウギョウシャ</t>
    </rPh>
    <rPh sb="18" eb="20">
      <t>シュウチ</t>
    </rPh>
    <rPh sb="20" eb="22">
      <t>テッテイ</t>
    </rPh>
    <phoneticPr fontId="23"/>
  </si>
  <si>
    <t>適正化策を講じた後に、その効果について評価している。</t>
    <rPh sb="0" eb="3">
      <t>テキセイカ</t>
    </rPh>
    <rPh sb="3" eb="4">
      <t>サク</t>
    </rPh>
    <rPh sb="5" eb="6">
      <t>コウ</t>
    </rPh>
    <rPh sb="8" eb="9">
      <t>アト</t>
    </rPh>
    <rPh sb="13" eb="15">
      <t>コウカ</t>
    </rPh>
    <rPh sb="19" eb="21">
      <t>ヒョウカ</t>
    </rPh>
    <phoneticPr fontId="23"/>
  </si>
  <si>
    <t>　介護従業者その他の従業者に対する身体的拘束等の適正化のための研修の内容は身体的拘束等の適正化の基礎的内容等の適切な知識を普及・啓発するとともに、当該事業所の指針に基づき、適正化の徹底を行っ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1" eb="33">
      <t>ケンシュウ</t>
    </rPh>
    <rPh sb="34" eb="36">
      <t>ナイヨウ</t>
    </rPh>
    <rPh sb="37" eb="40">
      <t>シンタイテキ</t>
    </rPh>
    <rPh sb="40" eb="42">
      <t>コウソク</t>
    </rPh>
    <rPh sb="42" eb="43">
      <t>トウ</t>
    </rPh>
    <rPh sb="44" eb="47">
      <t>テキセイカ</t>
    </rPh>
    <rPh sb="48" eb="51">
      <t>キソテキ</t>
    </rPh>
    <rPh sb="51" eb="53">
      <t>ナイヨウ</t>
    </rPh>
    <rPh sb="53" eb="54">
      <t>トウ</t>
    </rPh>
    <rPh sb="55" eb="57">
      <t>テキセツ</t>
    </rPh>
    <rPh sb="58" eb="60">
      <t>チシキ</t>
    </rPh>
    <rPh sb="61" eb="63">
      <t>フキュウ</t>
    </rPh>
    <rPh sb="64" eb="66">
      <t>ケイハツ</t>
    </rPh>
    <rPh sb="73" eb="75">
      <t>トウガイ</t>
    </rPh>
    <rPh sb="75" eb="78">
      <t>ジギョウショ</t>
    </rPh>
    <rPh sb="79" eb="81">
      <t>シシン</t>
    </rPh>
    <rPh sb="82" eb="83">
      <t>モト</t>
    </rPh>
    <rPh sb="86" eb="89">
      <t>テキセイカ</t>
    </rPh>
    <rPh sb="90" eb="92">
      <t>テッテイ</t>
    </rPh>
    <rPh sb="93" eb="94">
      <t>オコナ</t>
    </rPh>
    <phoneticPr fontId="23"/>
  </si>
  <si>
    <t>　介護職員その他の従業者に対し、身体的拘束等の適正化のための研修を定期的（年2回以上）に実施している。
※新規採用時には必ず身体的拘束等の適正化の研修を実施すること。</t>
    <rPh sb="1" eb="3">
      <t>カイゴ</t>
    </rPh>
    <rPh sb="3" eb="5">
      <t>ショクイン</t>
    </rPh>
    <rPh sb="7" eb="8">
      <t>タ</t>
    </rPh>
    <rPh sb="9" eb="12">
      <t>ジュウギョウシャ</t>
    </rPh>
    <rPh sb="13" eb="14">
      <t>タイ</t>
    </rPh>
    <rPh sb="16" eb="19">
      <t>シンタイテキ</t>
    </rPh>
    <rPh sb="19" eb="21">
      <t>コウソク</t>
    </rPh>
    <rPh sb="21" eb="22">
      <t>トウ</t>
    </rPh>
    <rPh sb="23" eb="26">
      <t>テキセイカ</t>
    </rPh>
    <rPh sb="30" eb="32">
      <t>ケンシュウ</t>
    </rPh>
    <rPh sb="33" eb="36">
      <t>テイキテキ</t>
    </rPh>
    <rPh sb="37" eb="38">
      <t>ネン</t>
    </rPh>
    <rPh sb="39" eb="40">
      <t>カイ</t>
    </rPh>
    <rPh sb="40" eb="42">
      <t>イジョウ</t>
    </rPh>
    <rPh sb="44" eb="46">
      <t>ジッシ</t>
    </rPh>
    <rPh sb="53" eb="55">
      <t>シンキ</t>
    </rPh>
    <rPh sb="55" eb="57">
      <t>サイヨウ</t>
    </rPh>
    <rPh sb="57" eb="58">
      <t>ジ</t>
    </rPh>
    <rPh sb="60" eb="61">
      <t>カナラ</t>
    </rPh>
    <rPh sb="62" eb="65">
      <t>シンタイテキ</t>
    </rPh>
    <rPh sb="65" eb="67">
      <t>コウソク</t>
    </rPh>
    <rPh sb="67" eb="68">
      <t>トウ</t>
    </rPh>
    <rPh sb="69" eb="72">
      <t>テキセイカ</t>
    </rPh>
    <rPh sb="73" eb="75">
      <t>ケンシュウ</t>
    </rPh>
    <rPh sb="76" eb="78">
      <t>ジッシ</t>
    </rPh>
    <phoneticPr fontId="23"/>
  </si>
  <si>
    <t>　身体的拘束等適正化検討委員会の構成メンバーは、事業所の管理者及び従業者より構成している。
※これらの職員に加えて、第三者や専門家を活用した構成とすることが望ましい。その方策として、精神科専門医等の専門医の活用等も考えられる。</t>
    <rPh sb="7" eb="10">
      <t>テキセイカ</t>
    </rPh>
    <rPh sb="10" eb="12">
      <t>ケントウ</t>
    </rPh>
    <rPh sb="12" eb="15">
      <t>イインカイ</t>
    </rPh>
    <rPh sb="16" eb="18">
      <t>コウセイ</t>
    </rPh>
    <rPh sb="24" eb="27">
      <t>ジギョウショ</t>
    </rPh>
    <rPh sb="28" eb="31">
      <t>カンリシャ</t>
    </rPh>
    <rPh sb="31" eb="32">
      <t>オヨ</t>
    </rPh>
    <rPh sb="33" eb="36">
      <t>ジュウギョウシャ</t>
    </rPh>
    <rPh sb="38" eb="40">
      <t>コウセイ</t>
    </rPh>
    <rPh sb="51" eb="53">
      <t>ショクイン</t>
    </rPh>
    <rPh sb="54" eb="55">
      <t>クワ</t>
    </rPh>
    <rPh sb="58" eb="61">
      <t>ダイサンシャ</t>
    </rPh>
    <rPh sb="62" eb="65">
      <t>センモンカ</t>
    </rPh>
    <rPh sb="66" eb="68">
      <t>カツヨウ</t>
    </rPh>
    <rPh sb="70" eb="72">
      <t>コウセイ</t>
    </rPh>
    <rPh sb="78" eb="79">
      <t>ノゾ</t>
    </rPh>
    <rPh sb="85" eb="87">
      <t>ホウサク</t>
    </rPh>
    <rPh sb="91" eb="94">
      <t>セイシンカ</t>
    </rPh>
    <rPh sb="94" eb="96">
      <t>センモン</t>
    </rPh>
    <phoneticPr fontId="23"/>
  </si>
  <si>
    <t>問16</t>
    <rPh sb="0" eb="1">
      <t>トイ</t>
    </rPh>
    <phoneticPr fontId="23"/>
  </si>
  <si>
    <t>（２）　認知症加算(Ⅰ) (Ⅱ) (Ⅲ) (Ⅳ)【小規模多機能型居宅介護のみ】</t>
    <rPh sb="4" eb="6">
      <t>ニンチ</t>
    </rPh>
    <rPh sb="6" eb="7">
      <t>ショウ</t>
    </rPh>
    <rPh sb="7" eb="9">
      <t>カサン</t>
    </rPh>
    <phoneticPr fontId="23"/>
  </si>
  <si>
    <t>　認知症介護の指導に係る専門的な研修※を修了している者を1名以上配置し、事業所全体の認知症ケアの指導等を実施している。
※「認知症介護実践者等養成事業の実施について」、「認知症介護実践者等養成事業の円滑な運営について」に規定する「認知症介護指導者養成研修」及び認知症看護に係る適切な研修</t>
    <rPh sb="62" eb="65">
      <t>ニンチショウ</t>
    </rPh>
    <rPh sb="65" eb="67">
      <t>カイゴ</t>
    </rPh>
    <rPh sb="67" eb="70">
      <t>ジッセンシャ</t>
    </rPh>
    <rPh sb="70" eb="71">
      <t>トウ</t>
    </rPh>
    <rPh sb="71" eb="73">
      <t>ヨウセイ</t>
    </rPh>
    <rPh sb="73" eb="75">
      <t>ジギョウ</t>
    </rPh>
    <rPh sb="76" eb="78">
      <t>ジッシ</t>
    </rPh>
    <rPh sb="85" eb="88">
      <t>ニンチショウ</t>
    </rPh>
    <rPh sb="88" eb="90">
      <t>カイゴ</t>
    </rPh>
    <rPh sb="90" eb="93">
      <t>ジッセンシャ</t>
    </rPh>
    <rPh sb="93" eb="94">
      <t>トウ</t>
    </rPh>
    <rPh sb="94" eb="96">
      <t>ヨウセイ</t>
    </rPh>
    <rPh sb="96" eb="98">
      <t>ジギョウ</t>
    </rPh>
    <rPh sb="99" eb="101">
      <t>エンカツ</t>
    </rPh>
    <rPh sb="102" eb="104">
      <t>ウンエイ</t>
    </rPh>
    <rPh sb="110" eb="112">
      <t>キテイ</t>
    </rPh>
    <rPh sb="115" eb="118">
      <t>ニンチショウ</t>
    </rPh>
    <rPh sb="118" eb="120">
      <t>カイゴ</t>
    </rPh>
    <rPh sb="120" eb="122">
      <t>シドウ</t>
    </rPh>
    <rPh sb="122" eb="123">
      <t>シャ</t>
    </rPh>
    <rPh sb="123" eb="125">
      <t>ヨウセイ</t>
    </rPh>
    <rPh sb="125" eb="127">
      <t>ケンシュウ</t>
    </rPh>
    <rPh sb="128" eb="129">
      <t>オヨ</t>
    </rPh>
    <rPh sb="130" eb="133">
      <t>ニンチショウ</t>
    </rPh>
    <rPh sb="133" eb="135">
      <t>カンゴ</t>
    </rPh>
    <rPh sb="136" eb="137">
      <t>カカ</t>
    </rPh>
    <rPh sb="138" eb="140">
      <t>テキセツ</t>
    </rPh>
    <rPh sb="141" eb="143">
      <t>ケンシュウ</t>
    </rPh>
    <phoneticPr fontId="23"/>
  </si>
  <si>
    <t>　事業所の従業者に対する認知症ケアに関する留意事項の伝達又は技術的指導に係る会議※を定期的に開催している。
※会議の実施に当たっては、全員が一堂に会して開催する必要はなく、いくつかのグループ別に分かれて開催できる。</t>
    <rPh sb="55" eb="57">
      <t>カイギ</t>
    </rPh>
    <rPh sb="58" eb="60">
      <t>ジッシ</t>
    </rPh>
    <rPh sb="61" eb="62">
      <t>ア</t>
    </rPh>
    <rPh sb="67" eb="69">
      <t>ゼンイン</t>
    </rPh>
    <rPh sb="70" eb="72">
      <t>イチドウ</t>
    </rPh>
    <rPh sb="73" eb="74">
      <t>カイ</t>
    </rPh>
    <rPh sb="76" eb="78">
      <t>カイサイ</t>
    </rPh>
    <rPh sb="80" eb="82">
      <t>ヒツヨウ</t>
    </rPh>
    <rPh sb="95" eb="96">
      <t>ベツ</t>
    </rPh>
    <rPh sb="97" eb="98">
      <t>ワ</t>
    </rPh>
    <rPh sb="101" eb="103">
      <t>カイサイ</t>
    </rPh>
    <phoneticPr fontId="23"/>
  </si>
  <si>
    <t>　看護師により24時間連絡できる体制を確保している。
※24時間連絡できる体制とは、事業所内で勤務することを要するものではなく、夜間においても事業所から連絡でき、必要な場合には、事業所からの緊急の呼び出しに応じて出勤する体制</t>
    <rPh sb="1" eb="3">
      <t>カンゴ</t>
    </rPh>
    <rPh sb="3" eb="4">
      <t>シ</t>
    </rPh>
    <rPh sb="9" eb="11">
      <t>ジカン</t>
    </rPh>
    <rPh sb="11" eb="13">
      <t>レンラク</t>
    </rPh>
    <rPh sb="16" eb="18">
      <t>タイセイ</t>
    </rPh>
    <rPh sb="19" eb="21">
      <t>カクホ</t>
    </rPh>
    <rPh sb="42" eb="45">
      <t>ジギョウショ</t>
    </rPh>
    <rPh sb="45" eb="46">
      <t>ナイ</t>
    </rPh>
    <rPh sb="47" eb="49">
      <t>キンム</t>
    </rPh>
    <rPh sb="54" eb="55">
      <t>ヨウ</t>
    </rPh>
    <phoneticPr fontId="23"/>
  </si>
  <si>
    <t>同一建物居住者以外の者に対する延べ訪問回数が1月当たり200回以上である。</t>
    <rPh sb="0" eb="2">
      <t>ドウイツ</t>
    </rPh>
    <rPh sb="2" eb="4">
      <t>タテモノ</t>
    </rPh>
    <rPh sb="4" eb="7">
      <t>キョジュウシャ</t>
    </rPh>
    <rPh sb="7" eb="9">
      <t>イガイ</t>
    </rPh>
    <rPh sb="10" eb="11">
      <t>モノ</t>
    </rPh>
    <phoneticPr fontId="23"/>
  </si>
  <si>
    <t>　日常的に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t>
    <rPh sb="1" eb="4">
      <t>ニチジョウテキ</t>
    </rPh>
    <phoneticPr fontId="23"/>
  </si>
  <si>
    <t>　居宅サービス計画について、必要に応じて多様な主体により提供される登録者の生活全般を支援するサービス※が包括的に提供されるような計画を作成していること。
※介護給付費等対象サービス以外の保健医療サービス又は福祉サービス、当該地域の住民による自発的な活動によるサーヒス等</t>
    <phoneticPr fontId="23"/>
  </si>
  <si>
    <t>　問1の小規模多機能型居宅介護計画には、生活機能アセスメント(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の結果のほか、次に掲げるその他の日々の暮らしの中で必要な機能の向上に資する内容を記載している。
　①  利用者が日々の暮らしの中で可能な限り自立して行おうとする行為の内容
　②  生活機能アセスメントの結果に基づき、①の内容について定めた3月を目途とする達成目標
　③  ②の目標を達成するために経過的に達成すべき各月の目標
　④  ②及び③の目標を達成するために訪問介護員等が行う介助等の内容</t>
    <rPh sb="41" eb="43">
      <t>ネガエ</t>
    </rPh>
    <rPh sb="45" eb="46">
      <t>オ</t>
    </rPh>
    <rPh sb="47" eb="48">
      <t>ア</t>
    </rPh>
    <rPh sb="51" eb="53">
      <t>イジョウ</t>
    </rPh>
    <rPh sb="54" eb="56">
      <t>ホコウ</t>
    </rPh>
    <rPh sb="57" eb="59">
      <t>チャクイ</t>
    </rPh>
    <rPh sb="60" eb="62">
      <t>ニュウヨク</t>
    </rPh>
    <rPh sb="63" eb="64">
      <t>ハイ</t>
    </rPh>
    <rPh sb="66" eb="67">
      <t>トウ</t>
    </rPh>
    <rPh sb="75" eb="77">
      <t>チョウリ</t>
    </rPh>
    <rPh sb="78" eb="80">
      <t>ソウジ</t>
    </rPh>
    <rPh sb="81" eb="82">
      <t>カ</t>
    </rPh>
    <rPh sb="82" eb="83">
      <t>モノ</t>
    </rPh>
    <rPh sb="84" eb="86">
      <t>キンセン</t>
    </rPh>
    <rPh sb="86" eb="88">
      <t>カンリ</t>
    </rPh>
    <rPh sb="89" eb="91">
      <t>フクヤク</t>
    </rPh>
    <rPh sb="91" eb="93">
      <t>ジョウキョウ</t>
    </rPh>
    <rPh sb="93" eb="94">
      <t>トウ</t>
    </rPh>
    <phoneticPr fontId="23"/>
  </si>
  <si>
    <t>　介護支援専門員が、指定訪問リハビリテーション事業所、指定通所リハビリテーション事業所又はリハビリテーションを実施している医療提供施設の医師、理学療法士、作業療法士、言語聴覚士（以下、「理学療法士等」）の助言に基づき、生活機能の向上を目的とした小規模多機能型居宅介護計画を作成し、サービス提供を行っている。</t>
    <rPh sb="1" eb="8">
      <t>カイゴシエンセンモンイン</t>
    </rPh>
    <rPh sb="68" eb="70">
      <t>イシ</t>
    </rPh>
    <rPh sb="89" eb="91">
      <t>イカ</t>
    </rPh>
    <rPh sb="93" eb="98">
      <t>リガクリョウホウシ</t>
    </rPh>
    <rPh sb="98" eb="99">
      <t>トウ</t>
    </rPh>
    <rPh sb="144" eb="146">
      <t>テイキョウ</t>
    </rPh>
    <phoneticPr fontId="23"/>
  </si>
  <si>
    <t>※リハビリテーションを実施している医療提供施設とは、診療報酬における疾患別リハビリテーション料の届出を行っている病院、診療所、介護老人保健施設、介護医療院</t>
    <phoneticPr fontId="23"/>
  </si>
  <si>
    <t>　小規模多機能型居宅介護計画の作成に当たって、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小規模多機能型居宅介護事業所の介護支援専門員と連携してＩＣＴを活用した動画やテレビ電話装置等を用いて把握した上で、介護支援専門員に助言を行っている。</t>
    <rPh sb="126" eb="137">
      <t>ショウキボタキノウガタキョタクカイゴ</t>
    </rPh>
    <rPh sb="137" eb="140">
      <t>ジギョウショ</t>
    </rPh>
    <rPh sb="141" eb="148">
      <t>カイゴシエンセンモンイン</t>
    </rPh>
    <rPh sb="169" eb="171">
      <t>ソウチ</t>
    </rPh>
    <rPh sb="171" eb="172">
      <t>トウ</t>
    </rPh>
    <rPh sb="180" eb="181">
      <t>ウエ</t>
    </rPh>
    <phoneticPr fontId="23"/>
  </si>
  <si>
    <t>　①について、ＩＣＴを活用した動画やテレビ電話装置等を用いる場合においては、理学療法士等がＡＤＬ及びＩＡＤＬに関する利用者の状況について適切に把握することができるよう、理学療法士等と介護支援専門員で事前に方法等を調整している。</t>
    <rPh sb="23" eb="25">
      <t>ソウチ</t>
    </rPh>
    <rPh sb="25" eb="26">
      <t>トウ</t>
    </rPh>
    <rPh sb="91" eb="98">
      <t>カイゴシエンセンモンイン</t>
    </rPh>
    <phoneticPr fontId="23"/>
  </si>
  <si>
    <r>
      <t xml:space="preserve">　問1の小規模多機能型居宅介護計画に基づきサービス提供した初回の月に限り、算定している。
</t>
    </r>
    <r>
      <rPr>
        <sz val="10"/>
        <rFont val="ＭＳ Ｐゴシック"/>
        <family val="3"/>
        <charset val="128"/>
      </rPr>
      <t>※利用者の急性増悪等により小規模多機能型居宅介護計画を見直した場合を除き、サービス提供した翌月及び翌々月は本加算を算定しない。ただし、①の助言に基づき小規模多機能型居宅介護計画を見直した場合には、本加算を算定することは可能。</t>
    </r>
    <rPh sb="86" eb="88">
      <t>テイキョウ</t>
    </rPh>
    <phoneticPr fontId="23"/>
  </si>
  <si>
    <t>　利用者に対して、指定訪問リハビリテーション事業所、指定通所リハビリテーション事業所又はリハビリテーションを実施している医療提供施設の理学療法士等が、指定訪問リハビリテーション、指定通所リハビリテーション等の一環として当該利用者の居宅を訪問する際に介護支援専門員が同行する等により、理学療法士等と利用者の身体の状況等の評価を共同して行い、かつ、生活機能の向上を目的とした小規模多機能型居宅介護計画を作成した場合であって、理学療法士等と連携し、当該計画に基づくサービスを行っている。</t>
    <rPh sb="42" eb="43">
      <t>マタ</t>
    </rPh>
    <rPh sb="124" eb="131">
      <t>カイゴシエンセンモンイン</t>
    </rPh>
    <phoneticPr fontId="23"/>
  </si>
  <si>
    <t>　小規模多機能型居宅介護計画の作成に当たっては、理学療法士等が利用者の居宅を訪問する際に介護支援専門員が同行する又は当該理学療法士等及び介護支援専門員が利用者の居宅を訪問した後に共同してカンファレンス（サービス担当者会議を除く。）を行い、生活機能アセスメント(当該利用者のADL及びIADLに関する利用者の状況につき、理学療法士等と介護支援専門員が共同して、現在の状況及びその改善可能性の評価)を行っている。</t>
    <rPh sb="44" eb="51">
      <t>カイゴシエンセンモンイン</t>
    </rPh>
    <rPh sb="68" eb="75">
      <t>カイゴシエンセンモンイン</t>
    </rPh>
    <rPh sb="130" eb="132">
      <t>トウガイ</t>
    </rPh>
    <rPh sb="132" eb="135">
      <t>リヨウシャ</t>
    </rPh>
    <rPh sb="139" eb="140">
      <t>オヨ</t>
    </rPh>
    <rPh sb="146" eb="147">
      <t>カン</t>
    </rPh>
    <rPh sb="149" eb="152">
      <t>リヨウシャ</t>
    </rPh>
    <rPh sb="153" eb="155">
      <t>ジョウキョウ</t>
    </rPh>
    <rPh sb="159" eb="161">
      <t>リガク</t>
    </rPh>
    <rPh sb="161" eb="164">
      <t>リョウホウシ</t>
    </rPh>
    <rPh sb="164" eb="165">
      <t>トウ</t>
    </rPh>
    <rPh sb="166" eb="173">
      <t>カイゴシエンセンモンイン</t>
    </rPh>
    <rPh sb="174" eb="176">
      <t>キョウドウ</t>
    </rPh>
    <rPh sb="179" eb="181">
      <t>ゲンザイ</t>
    </rPh>
    <rPh sb="182" eb="184">
      <t>ジョウキョウ</t>
    </rPh>
    <rPh sb="184" eb="185">
      <t>オヨ</t>
    </rPh>
    <rPh sb="188" eb="190">
      <t>カイゼン</t>
    </rPh>
    <rPh sb="190" eb="193">
      <t>カノウセイ</t>
    </rPh>
    <rPh sb="194" eb="196">
      <t>ヒョウカ</t>
    </rPh>
    <phoneticPr fontId="23"/>
  </si>
  <si>
    <t>　口腔スクリーニング及び栄養スクリーニングを行うに当たっては、利用者について、それぞれ次に掲げる確認を行い、確認した情報を介護支援専門員に対し提供している。
※介護職員等は、利用者全員の口腔の健康状態及び栄養状態を継続的に把握すること。</t>
    <rPh sb="1" eb="3">
      <t>コウクウ</t>
    </rPh>
    <rPh sb="10" eb="11">
      <t>オヨ</t>
    </rPh>
    <rPh sb="12" eb="14">
      <t>エイヨウ</t>
    </rPh>
    <rPh sb="22" eb="23">
      <t>オコナ</t>
    </rPh>
    <rPh sb="25" eb="26">
      <t>ア</t>
    </rPh>
    <rPh sb="31" eb="34">
      <t>リヨウシャ</t>
    </rPh>
    <rPh sb="43" eb="44">
      <t>ツギ</t>
    </rPh>
    <rPh sb="45" eb="46">
      <t>カカ</t>
    </rPh>
    <rPh sb="48" eb="50">
      <t>カクニン</t>
    </rPh>
    <rPh sb="51" eb="52">
      <t>オコナ</t>
    </rPh>
    <rPh sb="54" eb="56">
      <t>カクニン</t>
    </rPh>
    <rPh sb="58" eb="60">
      <t>ジョウホウ</t>
    </rPh>
    <rPh sb="61" eb="68">
      <t>カイゴシエンセンモンイン</t>
    </rPh>
    <rPh sb="69" eb="70">
      <t>タイ</t>
    </rPh>
    <rPh sb="71" eb="73">
      <t>テイキョウ</t>
    </rPh>
    <rPh sb="80" eb="82">
      <t>カイゴ</t>
    </rPh>
    <rPh sb="82" eb="84">
      <t>ショクイン</t>
    </rPh>
    <rPh sb="84" eb="85">
      <t>トウ</t>
    </rPh>
    <rPh sb="87" eb="90">
      <t>リヨウシャ</t>
    </rPh>
    <rPh sb="90" eb="92">
      <t>ゼンイン</t>
    </rPh>
    <rPh sb="93" eb="95">
      <t>コウクウ</t>
    </rPh>
    <rPh sb="96" eb="98">
      <t>ケンコウ</t>
    </rPh>
    <rPh sb="98" eb="100">
      <t>ジョウタイ</t>
    </rPh>
    <rPh sb="100" eb="101">
      <t>オヨ</t>
    </rPh>
    <rPh sb="102" eb="104">
      <t>エイヨウ</t>
    </rPh>
    <rPh sb="104" eb="106">
      <t>ジョウタイ</t>
    </rPh>
    <rPh sb="107" eb="110">
      <t>ケイゾクテキ</t>
    </rPh>
    <rPh sb="111" eb="113">
      <t>ハアク</t>
    </rPh>
    <phoneticPr fontId="23"/>
  </si>
  <si>
    <t>硬いものを避け、柔らかいものを中心に食べる者</t>
    <rPh sb="0" eb="1">
      <t>カタ</t>
    </rPh>
    <rPh sb="5" eb="6">
      <t>サ</t>
    </rPh>
    <rPh sb="8" eb="9">
      <t>ヤワ</t>
    </rPh>
    <rPh sb="15" eb="17">
      <t>チュウシン</t>
    </rPh>
    <rPh sb="18" eb="19">
      <t>タ</t>
    </rPh>
    <rPh sb="21" eb="22">
      <t>モノ</t>
    </rPh>
    <phoneticPr fontId="23"/>
  </si>
  <si>
    <t>入れ歯を使っている者</t>
    <rPh sb="0" eb="1">
      <t>イ</t>
    </rPh>
    <rPh sb="2" eb="3">
      <t>バ</t>
    </rPh>
    <rPh sb="4" eb="5">
      <t>ツカ</t>
    </rPh>
    <rPh sb="9" eb="10">
      <t>モノ</t>
    </rPh>
    <phoneticPr fontId="23"/>
  </si>
  <si>
    <t>むせやすい者</t>
    <rPh sb="5" eb="6">
      <t>モノ</t>
    </rPh>
    <phoneticPr fontId="23"/>
  </si>
  <si>
    <t>（11）　科学的介護推進体制加算</t>
    <rPh sb="5" eb="8">
      <t>カガクテキ</t>
    </rPh>
    <rPh sb="8" eb="10">
      <t>カイゴ</t>
    </rPh>
    <rPh sb="10" eb="12">
      <t>スイシン</t>
    </rPh>
    <rPh sb="12" eb="14">
      <t>タイセイ</t>
    </rPh>
    <rPh sb="14" eb="16">
      <t>カサン</t>
    </rPh>
    <phoneticPr fontId="23"/>
  </si>
  <si>
    <t>（12）　生産性向上推進体制加算（Ⅰ）（Ⅱ）</t>
    <rPh sb="5" eb="8">
      <t>セイサンセイ</t>
    </rPh>
    <rPh sb="8" eb="10">
      <t>コウジョウ</t>
    </rPh>
    <rPh sb="10" eb="12">
      <t>スイシン</t>
    </rPh>
    <rPh sb="12" eb="14">
      <t>タイセイ</t>
    </rPh>
    <rPh sb="14" eb="16">
      <t>カサン</t>
    </rPh>
    <phoneticPr fontId="23"/>
  </si>
  <si>
    <t>（13）　科学的介護推進体制加算</t>
    <rPh sb="5" eb="8">
      <t>カガクテキ</t>
    </rPh>
    <rPh sb="8" eb="10">
      <t>カイゴ</t>
    </rPh>
    <rPh sb="10" eb="12">
      <t>スイシン</t>
    </rPh>
    <rPh sb="12" eb="14">
      <t>タイセイ</t>
    </rPh>
    <rPh sb="14" eb="16">
      <t>カサン</t>
    </rPh>
    <phoneticPr fontId="23"/>
  </si>
  <si>
    <t>業務の効率化及びケアの質の向上又は職員の負担の軽減に資する機器（以下「介護機器」という。）を活用する場合における利用者の安全及びケアの質の確保</t>
    <phoneticPr fontId="23"/>
  </si>
  <si>
    <t>　事業年度ごとに、問1、問6についての取組に関する実績を厚生労働省に報告している。</t>
    <rPh sb="1" eb="3">
      <t>ジギョウ</t>
    </rPh>
    <rPh sb="3" eb="5">
      <t>ネンド</t>
    </rPh>
    <rPh sb="9" eb="10">
      <t>トイ</t>
    </rPh>
    <rPh sb="12" eb="13">
      <t>トイ</t>
    </rPh>
    <rPh sb="19" eb="21">
      <t>トリクミ</t>
    </rPh>
    <rPh sb="22" eb="23">
      <t>カン</t>
    </rPh>
    <rPh sb="25" eb="27">
      <t>ジッセキ</t>
    </rPh>
    <rPh sb="28" eb="30">
      <t>コウセイ</t>
    </rPh>
    <rPh sb="30" eb="33">
      <t>ロウドウショウ</t>
    </rPh>
    <rPh sb="34" eb="36">
      <t>ホウコク</t>
    </rPh>
    <phoneticPr fontId="23"/>
  </si>
  <si>
    <t xml:space="preserve"> 事業所の全ての従業者ごとに研修計画を作成し、研修を実施又は実施を予定している。</t>
    <rPh sb="1" eb="4">
      <t>ジギョウショ</t>
    </rPh>
    <rPh sb="5" eb="6">
      <t>スベ</t>
    </rPh>
    <rPh sb="8" eb="11">
      <t>ジュウギョウシャ</t>
    </rPh>
    <rPh sb="14" eb="16">
      <t>ケンシュウ</t>
    </rPh>
    <rPh sb="16" eb="18">
      <t>ケイカク</t>
    </rPh>
    <rPh sb="19" eb="21">
      <t>サクセイ</t>
    </rPh>
    <rPh sb="23" eb="25">
      <t>ケンシュウ</t>
    </rPh>
    <rPh sb="26" eb="28">
      <t>ジッシ</t>
    </rPh>
    <rPh sb="28" eb="29">
      <t>マタ</t>
    </rPh>
    <rPh sb="30" eb="32">
      <t>ジッシ</t>
    </rPh>
    <rPh sb="33" eb="35">
      <t>ヨテイ</t>
    </rPh>
    <phoneticPr fontId="23"/>
  </si>
  <si>
    <t>令和5年度</t>
    <rPh sb="0" eb="2">
      <t>レイワ</t>
    </rPh>
    <rPh sb="3" eb="4">
      <t>ネン</t>
    </rPh>
    <rPh sb="4" eb="5">
      <t>ド</t>
    </rPh>
    <phoneticPr fontId="23"/>
  </si>
  <si>
    <t>②事業所の従業者（看護師又は准看護師を除く。）の総数のうち、介護福祉士の占める割合が月平均で100分の40以上、常勤職員の占める割合が100分の60以上又は勤続年数7年以上の者の占める割合が、加算算定月の前3月の平均で100分の30以上である。</t>
    <rPh sb="5" eb="8">
      <t>ジュウギョウシャ</t>
    </rPh>
    <phoneticPr fontId="23"/>
  </si>
  <si>
    <t>１回の訪問を１回のサービス提供として算定する。登録者宅を訪問して見守りの意味で声かけ等を行った場合でも、訪問サービスの回数に含むことが可（電話によるものは不可）</t>
    <rPh sb="69" eb="71">
      <t>デンワ</t>
    </rPh>
    <rPh sb="77" eb="79">
      <t>フカ</t>
    </rPh>
    <phoneticPr fontId="23"/>
  </si>
  <si>
    <t>f</t>
    <phoneticPr fontId="23"/>
  </si>
  <si>
    <t>g</t>
    <phoneticPr fontId="23"/>
  </si>
  <si>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3"/>
  </si>
  <si>
    <t>高齢者虐待防止のための指針を整備していない。</t>
    <rPh sb="0" eb="3">
      <t>コウレイシャ</t>
    </rPh>
    <rPh sb="3" eb="5">
      <t>ギャクタイ</t>
    </rPh>
    <rPh sb="5" eb="7">
      <t>ボウシ</t>
    </rPh>
    <rPh sb="11" eb="13">
      <t>シシン</t>
    </rPh>
    <rPh sb="14" eb="16">
      <t>セイビ</t>
    </rPh>
    <phoneticPr fontId="23"/>
  </si>
  <si>
    <t>高齢者虐待防止措置を適正に図るための担当者を置いていない。</t>
    <rPh sb="0" eb="3">
      <t>コウレイシャ</t>
    </rPh>
    <rPh sb="3" eb="5">
      <t>ギャクタイ</t>
    </rPh>
    <rPh sb="5" eb="7">
      <t>ボウシ</t>
    </rPh>
    <rPh sb="7" eb="9">
      <t>ソチ</t>
    </rPh>
    <rPh sb="10" eb="12">
      <t>テキセイ</t>
    </rPh>
    <rPh sb="13" eb="14">
      <t>ハカ</t>
    </rPh>
    <rPh sb="18" eb="21">
      <t>タントウシャ</t>
    </rPh>
    <rPh sb="22" eb="23">
      <t>オ</t>
    </rPh>
    <phoneticPr fontId="23"/>
  </si>
  <si>
    <t>問26</t>
    <rPh sb="0" eb="1">
      <t>ト</t>
    </rPh>
    <phoneticPr fontId="23"/>
  </si>
  <si>
    <t>問32</t>
    <phoneticPr fontId="23"/>
  </si>
  <si>
    <t>問33</t>
    <rPh sb="0" eb="1">
      <t>ト</t>
    </rPh>
    <phoneticPr fontId="23"/>
  </si>
  <si>
    <t>　毎月、国民健康保険団体連合会に対し、居宅サービス計画において位置付けられている指定小規模多機能型居宅介護又は指定居宅サービス等のうち、法定代理受領サービスとして位置付けたものに関する情報を記載した文書（給付管理票）を提出している。</t>
    <rPh sb="1" eb="3">
      <t>マイツキ</t>
    </rPh>
    <rPh sb="16" eb="17">
      <t>タイ</t>
    </rPh>
    <rPh sb="68" eb="70">
      <t>ホウテイ</t>
    </rPh>
    <rPh sb="70" eb="72">
      <t>ダイリ</t>
    </rPh>
    <rPh sb="72" eb="74">
      <t>ジュリョウ</t>
    </rPh>
    <rPh sb="81" eb="83">
      <t>イチ</t>
    </rPh>
    <rPh sb="83" eb="84">
      <t>ヅ</t>
    </rPh>
    <rPh sb="89" eb="90">
      <t>カン</t>
    </rPh>
    <rPh sb="92" eb="94">
      <t>ジョウホウ</t>
    </rPh>
    <rPh sb="95" eb="97">
      <t>キサイ</t>
    </rPh>
    <rPh sb="99" eb="101">
      <t>ブンショ</t>
    </rPh>
    <rPh sb="102" eb="104">
      <t>キュウフ</t>
    </rPh>
    <rPh sb="104" eb="106">
      <t>カンリ</t>
    </rPh>
    <rPh sb="106" eb="107">
      <t>ヒョウ</t>
    </rPh>
    <rPh sb="109" eb="111">
      <t>テイシュツ</t>
    </rPh>
    <phoneticPr fontId="23"/>
  </si>
  <si>
    <t>　事業所ごとに、従業者の日々の勤務時間、常勤・非常勤の別、介護支援専門員、看護職員、介護従業者等の配置、管理者との兼務関係等を明確にしている。</t>
    <rPh sb="1" eb="4">
      <t>ジギョウショ</t>
    </rPh>
    <rPh sb="17" eb="19">
      <t>ジカン</t>
    </rPh>
    <rPh sb="29" eb="31">
      <t>カイゴ</t>
    </rPh>
    <rPh sb="31" eb="33">
      <t>シエン</t>
    </rPh>
    <rPh sb="33" eb="36">
      <t>センモンイン</t>
    </rPh>
    <rPh sb="37" eb="39">
      <t>カンゴ</t>
    </rPh>
    <rPh sb="39" eb="41">
      <t>ショクイン</t>
    </rPh>
    <rPh sb="42" eb="44">
      <t>カイゴ</t>
    </rPh>
    <rPh sb="44" eb="47">
      <t>ジュウギョウシャ</t>
    </rPh>
    <rPh sb="47" eb="48">
      <t>トウ</t>
    </rPh>
    <rPh sb="49" eb="51">
      <t>ハイチ</t>
    </rPh>
    <rPh sb="61" eb="62">
      <t>トウ</t>
    </rPh>
    <phoneticPr fontId="23"/>
  </si>
  <si>
    <t>　職場におけるハラスメントの相談への対応のための窓口をあらかじめ定め、労働者に周知している。</t>
    <rPh sb="14" eb="16">
      <t>ソウダン</t>
    </rPh>
    <rPh sb="18" eb="20">
      <t>タイオウ</t>
    </rPh>
    <rPh sb="24" eb="26">
      <t>マドグチ</t>
    </rPh>
    <rPh sb="32" eb="33">
      <t>サダ</t>
    </rPh>
    <rPh sb="35" eb="38">
      <t>ロウドウシャ</t>
    </rPh>
    <rPh sb="39" eb="41">
      <t>シュウチ</t>
    </rPh>
    <phoneticPr fontId="2"/>
  </si>
  <si>
    <t>　国民健康保険団体連合会が行う調査に協力するとともに、国民健康保険団体連合会から指導又は助言を受けた場合においては、当該指導又は助言に従って必要な改善を行っている。</t>
    <rPh sb="13" eb="14">
      <t>オコナ</t>
    </rPh>
    <rPh sb="15" eb="17">
      <t>チョウサ</t>
    </rPh>
    <rPh sb="18" eb="20">
      <t>キョウリョク</t>
    </rPh>
    <rPh sb="27" eb="38">
      <t>コクミンケンコウホケンダンタイレンゴウカイ</t>
    </rPh>
    <rPh sb="40" eb="42">
      <t>シドウ</t>
    </rPh>
    <rPh sb="42" eb="43">
      <t>マタ</t>
    </rPh>
    <rPh sb="44" eb="46">
      <t>ジョゲン</t>
    </rPh>
    <rPh sb="47" eb="48">
      <t>ウ</t>
    </rPh>
    <rPh sb="50" eb="52">
      <t>バアイ</t>
    </rPh>
    <rPh sb="58" eb="60">
      <t>トウガイ</t>
    </rPh>
    <rPh sb="60" eb="62">
      <t>シドウ</t>
    </rPh>
    <rPh sb="62" eb="63">
      <t>マタ</t>
    </rPh>
    <rPh sb="64" eb="66">
      <t>ジョゲン</t>
    </rPh>
    <rPh sb="67" eb="68">
      <t>シタガ</t>
    </rPh>
    <rPh sb="70" eb="72">
      <t>ヒツヨウ</t>
    </rPh>
    <rPh sb="73" eb="75">
      <t>カイゼン</t>
    </rPh>
    <rPh sb="76" eb="77">
      <t>オコナ</t>
    </rPh>
    <phoneticPr fontId="23"/>
  </si>
  <si>
    <t>　事業者は、可能な限り、利用者がその居宅において生活を継続できるよう支援することを前提としつつ、利用者が併設施設等へ入所等を希望した場合は、円滑にそれらの施設へ入所等が行えるよう努めている。</t>
    <rPh sb="1" eb="4">
      <t>ジギョウシャ</t>
    </rPh>
    <rPh sb="6" eb="8">
      <t>カノウ</t>
    </rPh>
    <rPh sb="9" eb="10">
      <t>カギ</t>
    </rPh>
    <rPh sb="12" eb="15">
      <t>リヨウシャ</t>
    </rPh>
    <rPh sb="18" eb="20">
      <t>キョタク</t>
    </rPh>
    <rPh sb="24" eb="26">
      <t>セイカツ</t>
    </rPh>
    <rPh sb="27" eb="29">
      <t>ケイゾク</t>
    </rPh>
    <rPh sb="34" eb="36">
      <t>シエン</t>
    </rPh>
    <rPh sb="41" eb="43">
      <t>ゼンテイ</t>
    </rPh>
    <rPh sb="48" eb="51">
      <t>リヨウシャ</t>
    </rPh>
    <rPh sb="52" eb="54">
      <t>ヘイセツ</t>
    </rPh>
    <rPh sb="54" eb="56">
      <t>シセツ</t>
    </rPh>
    <rPh sb="56" eb="57">
      <t>トウ</t>
    </rPh>
    <rPh sb="58" eb="60">
      <t>ニュウショ</t>
    </rPh>
    <rPh sb="60" eb="61">
      <t>トウ</t>
    </rPh>
    <rPh sb="62" eb="64">
      <t>キボウ</t>
    </rPh>
    <rPh sb="66" eb="68">
      <t>バアイ</t>
    </rPh>
    <rPh sb="70" eb="72">
      <t>エンカツ</t>
    </rPh>
    <rPh sb="77" eb="79">
      <t>シセツ</t>
    </rPh>
    <rPh sb="80" eb="82">
      <t>ニュウショ</t>
    </rPh>
    <rPh sb="82" eb="83">
      <t>トウ</t>
    </rPh>
    <rPh sb="84" eb="85">
      <t>オコナ</t>
    </rPh>
    <rPh sb="89" eb="90">
      <t>ツト</t>
    </rPh>
    <phoneticPr fontId="23"/>
  </si>
  <si>
    <t>①</t>
    <phoneticPr fontId="23"/>
  </si>
  <si>
    <t>②</t>
    <phoneticPr fontId="23"/>
  </si>
  <si>
    <t>③</t>
    <phoneticPr fontId="23"/>
  </si>
  <si>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3"/>
  </si>
  <si>
    <t>被保険者への配慮のための取組（メンタルヘルス不調への相談対応、行為者に対して１人で対応させない等）</t>
    <rPh sb="0" eb="4">
      <t>ヒホケンシャ</t>
    </rPh>
    <rPh sb="6" eb="8">
      <t>ハイリョ</t>
    </rPh>
    <rPh sb="12" eb="14">
      <t>トリクミ</t>
    </rPh>
    <rPh sb="22" eb="24">
      <t>フチョウ</t>
    </rPh>
    <rPh sb="26" eb="28">
      <t>ソウダン</t>
    </rPh>
    <rPh sb="28" eb="30">
      <t>タイオウ</t>
    </rPh>
    <rPh sb="31" eb="34">
      <t>コウイシャ</t>
    </rPh>
    <rPh sb="35" eb="36">
      <t>タイ</t>
    </rPh>
    <rPh sb="39" eb="40">
      <t>ニン</t>
    </rPh>
    <rPh sb="41" eb="43">
      <t>タイオウ</t>
    </rPh>
    <rPh sb="47" eb="48">
      <t>トウ</t>
    </rPh>
    <phoneticPr fontId="23"/>
  </si>
  <si>
    <t>被害防止のための取組（マニュアル作成や研修の実施等、業種・業態等の状況に応じた取組）</t>
    <rPh sb="0" eb="2">
      <t>ヒガイ</t>
    </rPh>
    <rPh sb="2" eb="4">
      <t>ボウシ</t>
    </rPh>
    <rPh sb="8" eb="10">
      <t>トリクミ</t>
    </rPh>
    <rPh sb="16" eb="18">
      <t>サクセイ</t>
    </rPh>
    <rPh sb="19" eb="21">
      <t>ケンシュウ</t>
    </rPh>
    <rPh sb="22" eb="24">
      <t>ジッシ</t>
    </rPh>
    <rPh sb="24" eb="25">
      <t>トウ</t>
    </rPh>
    <rPh sb="26" eb="28">
      <t>ギョウシュ</t>
    </rPh>
    <rPh sb="29" eb="31">
      <t>ギョウタイ</t>
    </rPh>
    <rPh sb="31" eb="32">
      <t>トウ</t>
    </rPh>
    <rPh sb="33" eb="35">
      <t>ジョウキョウ</t>
    </rPh>
    <rPh sb="36" eb="37">
      <t>オウ</t>
    </rPh>
    <rPh sb="39" eb="41">
      <t>トリクミ</t>
    </rPh>
    <phoneticPr fontId="23"/>
  </si>
  <si>
    <r>
      <t xml:space="preserve">　事故報告書の提出が必要な事例について、事故報告書を提出している。
</t>
    </r>
    <r>
      <rPr>
        <sz val="10"/>
        <rFont val="ＭＳ Ｐゴシック"/>
        <family val="3"/>
        <charset val="128"/>
      </rPr>
      <t>　（利用者のケガ又は死亡事故の発生、食中毒、感染症及び結核の発生、従業者の法令違反、不祥事等の発生、誤薬等）</t>
    </r>
    <phoneticPr fontId="23"/>
  </si>
  <si>
    <t>　　高齢者虐待防止措置を図るため、次に掲げる措置を講じていなかったことの有無
※ある場合は次の①～④の該当するものに〇をしてください</t>
    <rPh sb="2" eb="5">
      <t>コウレイシャ</t>
    </rPh>
    <rPh sb="5" eb="7">
      <t>ギャクタイ</t>
    </rPh>
    <rPh sb="7" eb="9">
      <t>ボウシ</t>
    </rPh>
    <rPh sb="9" eb="11">
      <t>ソチ</t>
    </rPh>
    <rPh sb="12" eb="13">
      <t>ハカ</t>
    </rPh>
    <rPh sb="17" eb="18">
      <t>ツギ</t>
    </rPh>
    <rPh sb="19" eb="20">
      <t>カカ</t>
    </rPh>
    <rPh sb="22" eb="24">
      <t>ソチ</t>
    </rPh>
    <rPh sb="25" eb="26">
      <t>コウ</t>
    </rPh>
    <rPh sb="36" eb="38">
      <t>ウム</t>
    </rPh>
    <rPh sb="42" eb="44">
      <t>バアイ</t>
    </rPh>
    <rPh sb="45" eb="46">
      <t>ツギ</t>
    </rPh>
    <rPh sb="51" eb="53">
      <t>ガイトウ</t>
    </rPh>
    <phoneticPr fontId="23"/>
  </si>
  <si>
    <t>　利用者の安全並びに介護サービスの質の確保及び職員の負担軽減に資する方策を検討するための委員会において、次に掲げる事項について必要な検討を行い、当該事項の実施を定期的に確認している。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52" eb="53">
      <t>ツギ</t>
    </rPh>
    <rPh sb="54" eb="55">
      <t>カカ</t>
    </rPh>
    <rPh sb="57" eb="59">
      <t>ジコウ</t>
    </rPh>
    <rPh sb="63" eb="65">
      <t>ヒツヨウ</t>
    </rPh>
    <rPh sb="66" eb="68">
      <t>ケントウ</t>
    </rPh>
    <rPh sb="69" eb="70">
      <t>オコナ</t>
    </rPh>
    <rPh sb="72" eb="74">
      <t>トウガイ</t>
    </rPh>
    <rPh sb="74" eb="76">
      <t>ジコウ</t>
    </rPh>
    <rPh sb="77" eb="79">
      <t>ジッシ</t>
    </rPh>
    <rPh sb="80" eb="83">
      <t>テイキテキ</t>
    </rPh>
    <rPh sb="84" eb="86">
      <t>カクニン</t>
    </rPh>
    <phoneticPr fontId="23"/>
  </si>
  <si>
    <t>　問1の委員会において、職員の業務分担の明確化等による業務の効率化及びケアの質の確保並びに負担軽減について必要な検討を行い、当該検討を踏まえ、必要な取組を実施し、当該取組の実施を定期的に確認している。</t>
    <rPh sb="1" eb="2">
      <t>トイ</t>
    </rPh>
    <phoneticPr fontId="23"/>
  </si>
  <si>
    <t>（14）　サービス提供体制強化加算（Ⅰ）（Ⅱ）（Ⅲ）</t>
    <rPh sb="9" eb="11">
      <t>テイキョウ</t>
    </rPh>
    <rPh sb="11" eb="13">
      <t>タイセイ</t>
    </rPh>
    <rPh sb="13" eb="15">
      <t>キョウカ</t>
    </rPh>
    <rPh sb="15" eb="17">
      <t>カサン</t>
    </rPh>
    <phoneticPr fontId="23"/>
  </si>
  <si>
    <t>　問2又は問3が「ある」場合、事案が生じた月の翌月から改善が認められる月までの間について、利用者全員について1日につき所定単位数の1/100に相当する単位数を所定単位数から減算している。</t>
    <phoneticPr fontId="23"/>
  </si>
  <si>
    <t>　問1又は問2が「ない」場合、事案が生じた月の翌月から改善が認められる月までの間について、利用者全員について1日につき所定単位数の3/100に相当する単位数を所定単位数から減算している。</t>
    <phoneticPr fontId="23"/>
  </si>
  <si>
    <t>　問1又は問2が「ある」場合、事案が生じた月の翌月から改善が認められる月までの間について、利用者全員について1日につき所定単位数の1/100に相当する単位数を所定単位数から減算している。</t>
    <rPh sb="1" eb="2">
      <t>トイ</t>
    </rPh>
    <rPh sb="3" eb="4">
      <t>マタ</t>
    </rPh>
    <phoneticPr fontId="23"/>
  </si>
  <si>
    <t>※特に必要と認められる場合の例</t>
    <rPh sb="1" eb="2">
      <t>トク</t>
    </rPh>
    <rPh sb="3" eb="5">
      <t>ヒツヨウ</t>
    </rPh>
    <rPh sb="6" eb="7">
      <t>ミト</t>
    </rPh>
    <rPh sb="11" eb="13">
      <t>バアイ</t>
    </rPh>
    <rPh sb="14" eb="15">
      <t>レイ</t>
    </rPh>
    <phoneticPr fontId="23"/>
  </si>
  <si>
    <t>①</t>
    <phoneticPr fontId="23"/>
  </si>
  <si>
    <t>②</t>
    <phoneticPr fontId="23"/>
  </si>
  <si>
    <t>③</t>
    <phoneticPr fontId="2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</si>
  <si>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3"/>
  </si>
  <si>
    <t>初動対応</t>
    <rPh sb="0" eb="2">
      <t>ショドウ</t>
    </rPh>
    <rPh sb="2" eb="4">
      <t>タイオウ</t>
    </rPh>
    <phoneticPr fontId="2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</si>
  <si>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3"/>
  </si>
  <si>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</si>
  <si>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3"/>
  </si>
  <si>
    <t>他施設及び地域との連携</t>
    <rPh sb="0" eb="1">
      <t>タ</t>
    </rPh>
    <rPh sb="1" eb="3">
      <t>シセツ</t>
    </rPh>
    <rPh sb="3" eb="4">
      <t>オヨ</t>
    </rPh>
    <rPh sb="5" eb="7">
      <t>チイキ</t>
    </rPh>
    <rPh sb="9" eb="11">
      <t>レンケイ</t>
    </rPh>
    <phoneticPr fontId="23"/>
  </si>
  <si>
    <t>平常時の対策として、事業所内の衛生管理（環境の整備等）、ケアにかかる感染対策（手洗い、標準的な予防策）等</t>
    <rPh sb="0" eb="2">
      <t>ヘイジョウ</t>
    </rPh>
    <rPh sb="2" eb="3">
      <t>ジ</t>
    </rPh>
    <rPh sb="4" eb="6">
      <t>タイサク</t>
    </rPh>
    <rPh sb="10" eb="13">
      <t>ジギョウショ</t>
    </rPh>
    <rPh sb="13" eb="14">
      <t>ナイ</t>
    </rPh>
    <rPh sb="15" eb="17">
      <t>エイセイ</t>
    </rPh>
    <rPh sb="17" eb="19">
      <t>カンリ</t>
    </rPh>
    <rPh sb="20" eb="22">
      <t>カンキョウ</t>
    </rPh>
    <rPh sb="23" eb="25">
      <t>セイビ</t>
    </rPh>
    <rPh sb="25" eb="26">
      <t>トウ</t>
    </rPh>
    <rPh sb="34" eb="36">
      <t>カンセン</t>
    </rPh>
    <rPh sb="36" eb="38">
      <t>タイサク</t>
    </rPh>
    <rPh sb="39" eb="41">
      <t>テアラ</t>
    </rPh>
    <rPh sb="43" eb="46">
      <t>ヒョウジュンテキ</t>
    </rPh>
    <rPh sb="47" eb="49">
      <t>ヨボウ</t>
    </rPh>
    <rPh sb="49" eb="50">
      <t>サク</t>
    </rPh>
    <rPh sb="51" eb="52">
      <t>トウ</t>
    </rPh>
    <phoneticPr fontId="23"/>
  </si>
  <si>
    <t>発生時の対応として、発生状況の把握、感染拡大の防止、医療機関や保健所、市町村における事業所関係課等の関係機関との連携、行政等への報告等</t>
    <rPh sb="0" eb="2">
      <t>ハッセイ</t>
    </rPh>
    <rPh sb="2" eb="3">
      <t>ジ</t>
    </rPh>
    <rPh sb="4" eb="6">
      <t>タイオウ</t>
    </rPh>
    <rPh sb="10" eb="12">
      <t>ハッセイ</t>
    </rPh>
    <rPh sb="12" eb="14">
      <t>ジョウキョウ</t>
    </rPh>
    <rPh sb="15" eb="17">
      <t>ハアク</t>
    </rPh>
    <rPh sb="18" eb="20">
      <t>カンセン</t>
    </rPh>
    <rPh sb="20" eb="22">
      <t>カクダイ</t>
    </rPh>
    <rPh sb="23" eb="25">
      <t>ボウシ</t>
    </rPh>
    <rPh sb="26" eb="28">
      <t>イリョウ</t>
    </rPh>
    <rPh sb="28" eb="30">
      <t>キカン</t>
    </rPh>
    <rPh sb="31" eb="34">
      <t>ホケンジョ</t>
    </rPh>
    <rPh sb="35" eb="38">
      <t>シチョウソン</t>
    </rPh>
    <rPh sb="42" eb="45">
      <t>ジギョウショ</t>
    </rPh>
    <rPh sb="45" eb="47">
      <t>カンケイ</t>
    </rPh>
    <rPh sb="47" eb="48">
      <t>カ</t>
    </rPh>
    <rPh sb="48" eb="49">
      <t>トウ</t>
    </rPh>
    <rPh sb="50" eb="52">
      <t>カンケイ</t>
    </rPh>
    <rPh sb="52" eb="54">
      <t>キカン</t>
    </rPh>
    <rPh sb="56" eb="58">
      <t>レンケイ</t>
    </rPh>
    <rPh sb="59" eb="61">
      <t>ギョウセイ</t>
    </rPh>
    <rPh sb="61" eb="62">
      <t>トウ</t>
    </rPh>
    <rPh sb="64" eb="66">
      <t>ホウコク</t>
    </rPh>
    <rPh sb="66" eb="67">
      <t>トウ</t>
    </rPh>
    <phoneticPr fontId="23"/>
  </si>
  <si>
    <t>発生時における事業所内の連絡体制や関係機関への連絡体制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23"/>
  </si>
  <si>
    <t>④</t>
    <phoneticPr fontId="23"/>
  </si>
  <si>
    <t>⑤</t>
    <phoneticPr fontId="23"/>
  </si>
  <si>
    <t>運営規程の概要</t>
    <rPh sb="0" eb="2">
      <t>ウンエイ</t>
    </rPh>
    <rPh sb="2" eb="4">
      <t>キテイ</t>
    </rPh>
    <rPh sb="5" eb="7">
      <t>ガイヨウ</t>
    </rPh>
    <phoneticPr fontId="23"/>
  </si>
  <si>
    <t>従業者の勤務体制</t>
    <rPh sb="0" eb="3">
      <t>ジュウギョウシャ</t>
    </rPh>
    <rPh sb="4" eb="6">
      <t>キンム</t>
    </rPh>
    <rPh sb="6" eb="8">
      <t>タイセイ</t>
    </rPh>
    <phoneticPr fontId="23"/>
  </si>
  <si>
    <t>事故発生時の対応</t>
    <rPh sb="0" eb="2">
      <t>ジコ</t>
    </rPh>
    <rPh sb="2" eb="4">
      <t>ハッセイ</t>
    </rPh>
    <rPh sb="4" eb="5">
      <t>ジ</t>
    </rPh>
    <rPh sb="6" eb="8">
      <t>タイオウ</t>
    </rPh>
    <phoneticPr fontId="23"/>
  </si>
  <si>
    <t>苦情処理の体制</t>
    <rPh sb="0" eb="2">
      <t>クジョウ</t>
    </rPh>
    <rPh sb="2" eb="4">
      <t>ショリ</t>
    </rPh>
    <rPh sb="5" eb="7">
      <t>タイセイ</t>
    </rPh>
    <phoneticPr fontId="23"/>
  </si>
  <si>
    <t>提供するサービスの第三者評価の実施状況（実施の有無、実施した直近の年月日、実施した評価機関の名称、評価結果の開示状況）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ジッシ</t>
    </rPh>
    <rPh sb="30" eb="32">
      <t>チョッキン</t>
    </rPh>
    <rPh sb="33" eb="36">
      <t>ネンガッピ</t>
    </rPh>
    <rPh sb="37" eb="39">
      <t>ジッシ</t>
    </rPh>
    <rPh sb="41" eb="43">
      <t>ヒョウカ</t>
    </rPh>
    <rPh sb="43" eb="45">
      <t>キカン</t>
    </rPh>
    <rPh sb="46" eb="48">
      <t>メイショウ</t>
    </rPh>
    <rPh sb="49" eb="51">
      <t>ヒョウカ</t>
    </rPh>
    <rPh sb="51" eb="53">
      <t>ケッカ</t>
    </rPh>
    <rPh sb="54" eb="56">
      <t>カイジ</t>
    </rPh>
    <rPh sb="56" eb="58">
      <t>ジョウキョウ</t>
    </rPh>
    <phoneticPr fontId="23"/>
  </si>
  <si>
    <t>⑥</t>
    <phoneticPr fontId="23"/>
  </si>
  <si>
    <t>⑦</t>
    <phoneticPr fontId="23"/>
  </si>
  <si>
    <t>⑧</t>
    <phoneticPr fontId="23"/>
  </si>
  <si>
    <t>⑨</t>
    <phoneticPr fontId="23"/>
  </si>
  <si>
    <t>⑩</t>
    <phoneticPr fontId="23"/>
  </si>
  <si>
    <t>⑪</t>
    <phoneticPr fontId="23"/>
  </si>
  <si>
    <t>事業の目的及び運営の方針</t>
    <rPh sb="0" eb="2">
      <t>ジギョウ</t>
    </rPh>
    <rPh sb="3" eb="5">
      <t>モクテキ</t>
    </rPh>
    <rPh sb="5" eb="6">
      <t>オヨ</t>
    </rPh>
    <rPh sb="7" eb="9">
      <t>ウンエイ</t>
    </rPh>
    <rPh sb="10" eb="12">
      <t>ホウシン</t>
    </rPh>
    <phoneticPr fontId="23"/>
  </si>
  <si>
    <t>従業者の職種、員数及び職務の内容</t>
    <phoneticPr fontId="23"/>
  </si>
  <si>
    <t>営業日及び営業時間　※営業日は365日、訪問サービスの営業時間は24時間</t>
    <rPh sb="11" eb="14">
      <t>エイギョウビ</t>
    </rPh>
    <rPh sb="18" eb="19">
      <t>ニチ</t>
    </rPh>
    <rPh sb="20" eb="22">
      <t>ホウモン</t>
    </rPh>
    <rPh sb="27" eb="29">
      <t>エイギョウ</t>
    </rPh>
    <rPh sb="29" eb="31">
      <t>ジカン</t>
    </rPh>
    <rPh sb="34" eb="36">
      <t>ジカン</t>
    </rPh>
    <phoneticPr fontId="23"/>
  </si>
  <si>
    <t>登録定員並びに通いサービス及び宿泊サービスの利用定員</t>
    <rPh sb="0" eb="2">
      <t>トウロク</t>
    </rPh>
    <rPh sb="2" eb="4">
      <t>テイイン</t>
    </rPh>
    <rPh sb="4" eb="5">
      <t>ナラ</t>
    </rPh>
    <rPh sb="7" eb="8">
      <t>カヨ</t>
    </rPh>
    <rPh sb="13" eb="14">
      <t>オヨ</t>
    </rPh>
    <rPh sb="15" eb="17">
      <t>シュクハク</t>
    </rPh>
    <rPh sb="22" eb="24">
      <t>リヨウ</t>
    </rPh>
    <rPh sb="24" eb="26">
      <t>テイイン</t>
    </rPh>
    <phoneticPr fontId="23"/>
  </si>
  <si>
    <t>指定小規模多機能型居宅介護の内容及び利用料その他の費用の額</t>
    <rPh sb="0" eb="2">
      <t>シテイ</t>
    </rPh>
    <rPh sb="2" eb="13">
      <t>ショウキボタキノウガタキョタクカイゴ</t>
    </rPh>
    <phoneticPr fontId="23"/>
  </si>
  <si>
    <t>通常の事業の実施地域</t>
    <phoneticPr fontId="23"/>
  </si>
  <si>
    <t>サービス利用に当たっての留意事項</t>
    <rPh sb="4" eb="6">
      <t>リヨウ</t>
    </rPh>
    <rPh sb="7" eb="8">
      <t>ア</t>
    </rPh>
    <rPh sb="12" eb="14">
      <t>リュウイ</t>
    </rPh>
    <rPh sb="14" eb="16">
      <t>ジコウ</t>
    </rPh>
    <phoneticPr fontId="23"/>
  </si>
  <si>
    <t>緊急時等における対応方法</t>
    <phoneticPr fontId="23"/>
  </si>
  <si>
    <t>虐待の防止のための措置に関する事項</t>
    <rPh sb="0" eb="2">
      <t>ギャクタイ</t>
    </rPh>
    <rPh sb="3" eb="5">
      <t>ボウシ</t>
    </rPh>
    <rPh sb="9" eb="11">
      <t>ソチ</t>
    </rPh>
    <rPh sb="12" eb="13">
      <t>カン</t>
    </rPh>
    <rPh sb="15" eb="17">
      <t>ジコウ</t>
    </rPh>
    <phoneticPr fontId="23"/>
  </si>
  <si>
    <t>その他運営に関する重要事項</t>
    <rPh sb="3" eb="5">
      <t>ウンエイ</t>
    </rPh>
    <rPh sb="6" eb="7">
      <t>カン</t>
    </rPh>
    <rPh sb="9" eb="11">
      <t>ジュウヨウ</t>
    </rPh>
    <rPh sb="11" eb="13">
      <t>ジコウ</t>
    </rPh>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</si>
  <si>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</si>
  <si>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</si>
  <si>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</si>
  <si>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</si>
  <si>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従業者が虐待等を把握した場合に、市町村への通報が迅速かつ適切に行われるための方法に関すること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</si>
  <si>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</si>
  <si>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⑥の再発の防止策を講じた際に、その効果についての評価に関すること</t>
    <phoneticPr fontId="23"/>
  </si>
  <si>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23"/>
  </si>
  <si>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3"/>
  </si>
  <si>
    <t>虐待の防止のための職員研修に関する基本方針</t>
    <rPh sb="3" eb="5">
      <t>ボウシ</t>
    </rPh>
    <rPh sb="9" eb="11">
      <t>ショクイン</t>
    </rPh>
    <rPh sb="11" eb="13">
      <t>ケンシュウ</t>
    </rPh>
    <rPh sb="14" eb="15">
      <t>カン</t>
    </rPh>
    <rPh sb="17" eb="19">
      <t>キホン</t>
    </rPh>
    <rPh sb="19" eb="21">
      <t>ホウシン</t>
    </rPh>
    <phoneticPr fontId="23"/>
  </si>
  <si>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3"/>
  </si>
  <si>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</si>
  <si>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3"/>
  </si>
  <si>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</si>
  <si>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3"/>
  </si>
  <si>
    <t>その他虐待の防止の推進のために必要な事項</t>
    <rPh sb="2" eb="3">
      <t>タ</t>
    </rPh>
    <rPh sb="3" eb="5">
      <t>ギャクタイ</t>
    </rPh>
    <rPh sb="6" eb="8">
      <t>ボウシ</t>
    </rPh>
    <rPh sb="9" eb="11">
      <t>スイシン</t>
    </rPh>
    <rPh sb="15" eb="17">
      <t>ヒツヨウ</t>
    </rPh>
    <rPh sb="18" eb="20">
      <t>ジコウ</t>
    </rPh>
    <phoneticPr fontId="23"/>
  </si>
  <si>
    <t>身体的拘束等適正化担当者</t>
    <rPh sb="0" eb="3">
      <t>シンタイテキ</t>
    </rPh>
    <rPh sb="3" eb="5">
      <t>コウソク</t>
    </rPh>
    <rPh sb="5" eb="6">
      <t>トウ</t>
    </rPh>
    <rPh sb="6" eb="9">
      <t>テキセイカ</t>
    </rPh>
    <rPh sb="9" eb="12">
      <t>タントウシャ</t>
    </rPh>
    <phoneticPr fontId="23"/>
  </si>
  <si>
    <t>褥瘡予防対策担当者（看護師が望ましい。）</t>
    <rPh sb="0" eb="2">
      <t>ジョクソウ</t>
    </rPh>
    <rPh sb="2" eb="4">
      <t>ヨボウ</t>
    </rPh>
    <rPh sb="4" eb="6">
      <t>タイサク</t>
    </rPh>
    <rPh sb="6" eb="9">
      <t>タントウシャ</t>
    </rPh>
    <rPh sb="10" eb="13">
      <t>カンゴシ</t>
    </rPh>
    <rPh sb="14" eb="15">
      <t>ノゾ</t>
    </rPh>
    <phoneticPr fontId="23"/>
  </si>
  <si>
    <t>感染対策担当者（看護師が望ましい。）</t>
    <rPh sb="0" eb="2">
      <t>カンセン</t>
    </rPh>
    <rPh sb="2" eb="4">
      <t>タイサク</t>
    </rPh>
    <rPh sb="4" eb="7">
      <t>タントウシャ</t>
    </rPh>
    <rPh sb="8" eb="11">
      <t>カンゴシ</t>
    </rPh>
    <rPh sb="12" eb="13">
      <t>ノゾ</t>
    </rPh>
    <phoneticPr fontId="23"/>
  </si>
  <si>
    <t>事故の発生又はその再発を防止するための措置を適切に実施するための担当者</t>
    <rPh sb="0" eb="2">
      <t>ジコ</t>
    </rPh>
    <rPh sb="3" eb="5">
      <t>ハッセイ</t>
    </rPh>
    <rPh sb="5" eb="6">
      <t>マタ</t>
    </rPh>
    <rPh sb="9" eb="11">
      <t>サイハツ</t>
    </rPh>
    <rPh sb="12" eb="14">
      <t>ボウシ</t>
    </rPh>
    <rPh sb="19" eb="21">
      <t>ソチ</t>
    </rPh>
    <rPh sb="22" eb="24">
      <t>テキセツ</t>
    </rPh>
    <rPh sb="25" eb="27">
      <t>ジッシ</t>
    </rPh>
    <rPh sb="32" eb="35">
      <t>タントウシャ</t>
    </rPh>
    <phoneticPr fontId="23"/>
  </si>
  <si>
    <t>虐待の発生又はその再発を防止するための措置を適切に実施するための担当者</t>
    <rPh sb="0" eb="2">
      <t>ギャクタイ</t>
    </rPh>
    <rPh sb="3" eb="5">
      <t>ハッセイ</t>
    </rPh>
    <rPh sb="5" eb="6">
      <t>マタ</t>
    </rPh>
    <rPh sb="9" eb="11">
      <t>サイハツ</t>
    </rPh>
    <rPh sb="12" eb="14">
      <t>ボウシ</t>
    </rPh>
    <rPh sb="19" eb="21">
      <t>ソチ</t>
    </rPh>
    <rPh sb="22" eb="24">
      <t>テキセツ</t>
    </rPh>
    <rPh sb="25" eb="27">
      <t>ジッシ</t>
    </rPh>
    <rPh sb="32" eb="35">
      <t>タントウシャ</t>
    </rPh>
    <phoneticPr fontId="23"/>
  </si>
  <si>
    <t>～この点検書は、運営指導時等で拝見する場合があります。～</t>
    <rPh sb="8" eb="10">
      <t>ウンエイ</t>
    </rPh>
    <rPh sb="19" eb="21">
      <t>バアイ</t>
    </rPh>
    <phoneticPr fontId="23"/>
  </si>
  <si>
    <t>　次に掲げるいずれかに該当している。</t>
    <rPh sb="1" eb="2">
      <t>ツギ</t>
    </rPh>
    <rPh sb="3" eb="4">
      <t>カカ</t>
    </rPh>
    <rPh sb="11" eb="13">
      <t>ガイトウ</t>
    </rPh>
    <phoneticPr fontId="23"/>
  </si>
  <si>
    <t>　地域住民等との連携により、地域資源を効果的に活用し、利用者の状態に応じた支援※を行っていること。
※利用者となじみの関係にある地域住民・商店等の多様な主体との関わり、利用者の地域における役割、生きがいなどを可視化したものを作成し、事業所の従業者で共有していること等</t>
    <rPh sb="132" eb="133">
      <t>トウ</t>
    </rPh>
    <phoneticPr fontId="23"/>
  </si>
  <si>
    <t>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t>
    <rPh sb="77" eb="80">
      <t>シセツトウ</t>
    </rPh>
    <rPh sb="81" eb="83">
      <t>シテイ</t>
    </rPh>
    <rPh sb="84" eb="85">
      <t>アワ</t>
    </rPh>
    <rPh sb="87" eb="88">
      <t>ウ</t>
    </rPh>
    <phoneticPr fontId="23"/>
  </si>
  <si>
    <t>　次に掲げるいずれにも該当している。</t>
    <phoneticPr fontId="23"/>
  </si>
  <si>
    <t>　通いサービス、訪問サービス、宿泊サービスの提供回数について、登録者（短期利用居宅介護費を算定している者を除く）1人当たりの平均提供回数が週４回に満たない事案の有無　
※ない場合は問2を「－」にしてください</t>
    <rPh sb="77" eb="79">
      <t>ジアン</t>
    </rPh>
    <phoneticPr fontId="23"/>
  </si>
  <si>
    <r>
      <t xml:space="preserve">　常勤専従職員を配置している。
</t>
    </r>
    <r>
      <rPr>
        <sz val="10"/>
        <rFont val="ＭＳ Ｐゴシック"/>
        <family val="3"/>
        <charset val="128"/>
      </rPr>
      <t>※管理業務に支障がない場合は、当該事業所の他の職務に従事し、　同一の事業者によって設置された他の事業所、施設等の管理者又は従業者としての職務に従事する場合であって、当該他の事業所、施設等の管理者又は従業者としての職務に従事する時間帯も、当該小規模多機能型居宅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当該事業所の他の職務に従事し、又は他の事業所、施設等の職務に従事することができる。</t>
    </r>
    <rPh sb="42" eb="44">
      <t>ジュウジ</t>
    </rPh>
    <rPh sb="246" eb="248">
      <t>バアイ</t>
    </rPh>
    <rPh sb="249" eb="251">
      <t>トウガイ</t>
    </rPh>
    <rPh sb="251" eb="254">
      <t>ジギョウショ</t>
    </rPh>
    <rPh sb="255" eb="256">
      <t>タ</t>
    </rPh>
    <rPh sb="257" eb="259">
      <t>ショクム</t>
    </rPh>
    <rPh sb="260" eb="262">
      <t>ジュウジ</t>
    </rPh>
    <rPh sb="264" eb="265">
      <t>マタ</t>
    </rPh>
    <rPh sb="266" eb="267">
      <t>タ</t>
    </rPh>
    <rPh sb="268" eb="271">
      <t>ジギョウショ</t>
    </rPh>
    <rPh sb="272" eb="274">
      <t>シセツ</t>
    </rPh>
    <rPh sb="274" eb="275">
      <t>トウ</t>
    </rPh>
    <rPh sb="276" eb="278">
      <t>ショクム</t>
    </rPh>
    <rPh sb="279" eb="281">
      <t>ジュウジ</t>
    </rPh>
    <phoneticPr fontId="23"/>
  </si>
  <si>
    <t>　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重要事項説明書）を交付して説明を行い、当該サービス提供の開始について利用申込者の同意を得ている。
※利用申込者の承諾を得て、書面に代えて、電磁的方法により提供することができる。</t>
    <rPh sb="78" eb="80">
      <t>キカン</t>
    </rPh>
    <rPh sb="140" eb="142">
      <t>コウフ</t>
    </rPh>
    <rPh sb="144" eb="146">
      <t>セツメイ</t>
    </rPh>
    <rPh sb="147" eb="148">
      <t>オコナ</t>
    </rPh>
    <rPh sb="150" eb="152">
      <t>トウガイ</t>
    </rPh>
    <rPh sb="156" eb="158">
      <t>テイキョウ</t>
    </rPh>
    <rPh sb="159" eb="161">
      <t>カイシ</t>
    </rPh>
    <rPh sb="171" eb="173">
      <t>ドウイ</t>
    </rPh>
    <rPh sb="174" eb="175">
      <t>エ</t>
    </rPh>
    <rPh sb="208" eb="210">
      <t>テイキョウ</t>
    </rPh>
    <phoneticPr fontId="23"/>
  </si>
  <si>
    <t>①</t>
    <phoneticPr fontId="23"/>
  </si>
  <si>
    <t>②</t>
    <phoneticPr fontId="23"/>
  </si>
  <si>
    <t>③</t>
    <phoneticPr fontId="23"/>
  </si>
  <si>
    <t>事業所の名称</t>
    <phoneticPr fontId="23"/>
  </si>
  <si>
    <t>訪問サービスの提供に当たる者の氏名
③　職能</t>
    <phoneticPr fontId="23"/>
  </si>
  <si>
    <t>職能</t>
    <phoneticPr fontId="23"/>
  </si>
  <si>
    <t>　問1の書類には、次の事項を記載し、当該従業者の写真を貼付している。</t>
    <rPh sb="1" eb="2">
      <t>トイ</t>
    </rPh>
    <rPh sb="4" eb="6">
      <t>ショルイ</t>
    </rPh>
    <rPh sb="9" eb="10">
      <t>ツギ</t>
    </rPh>
    <rPh sb="11" eb="13">
      <t>ジコウ</t>
    </rPh>
    <rPh sb="14" eb="16">
      <t>キサイ</t>
    </rPh>
    <rPh sb="18" eb="20">
      <t>トウガイ</t>
    </rPh>
    <rPh sb="20" eb="23">
      <t>ジュウギョウシャ</t>
    </rPh>
    <rPh sb="24" eb="26">
      <t>シャシン</t>
    </rPh>
    <rPh sb="27" eb="29">
      <t>テンプ</t>
    </rPh>
    <phoneticPr fontId="23"/>
  </si>
  <si>
    <t>　当該事業者が、報告、改善のための方策を定め、周知徹底する目的は、身体的拘束等の適正化について、施設全体で情報共有し、今後の再発防止につなげるためのものであり、決して従業者の懲罰を目的としてものではないことに留意している。</t>
    <rPh sb="90" eb="92">
      <t>モクテキ</t>
    </rPh>
    <phoneticPr fontId="23"/>
  </si>
  <si>
    <t>　身体的拘束等適正化検討委員会では、次の対応を行っている。</t>
    <rPh sb="1" eb="4">
      <t>シンタイテキ</t>
    </rPh>
    <rPh sb="4" eb="6">
      <t>コウソク</t>
    </rPh>
    <rPh sb="6" eb="7">
      <t>トウ</t>
    </rPh>
    <rPh sb="7" eb="10">
      <t>テキセイカ</t>
    </rPh>
    <rPh sb="10" eb="12">
      <t>ケントウ</t>
    </rPh>
    <rPh sb="12" eb="15">
      <t>イインカイ</t>
    </rPh>
    <rPh sb="18" eb="19">
      <t>ツギ</t>
    </rPh>
    <rPh sb="20" eb="22">
      <t>タイオウ</t>
    </rPh>
    <rPh sb="23" eb="24">
      <t>オコナ</t>
    </rPh>
    <phoneticPr fontId="23"/>
  </si>
  <si>
    <t>事例の分析に当たっては、身体的拘束等の発生時の状況等を分析し、身体的拘束等の発生原因、結果等をとりまとめ、当該事例の適正性と適正化策を検討している。</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4">
      <t>シンタイテキ</t>
    </rPh>
    <rPh sb="34" eb="36">
      <t>コウソク</t>
    </rPh>
    <rPh sb="36" eb="37">
      <t>トウ</t>
    </rPh>
    <rPh sb="38" eb="40">
      <t>ハッセイ</t>
    </rPh>
    <rPh sb="40" eb="42">
      <t>ゲンイン</t>
    </rPh>
    <rPh sb="43" eb="45">
      <t>ケッカ</t>
    </rPh>
    <rPh sb="45" eb="46">
      <t>トウ</t>
    </rPh>
    <rPh sb="53" eb="55">
      <t>トウガイ</t>
    </rPh>
    <rPh sb="55" eb="57">
      <t>ジレイ</t>
    </rPh>
    <rPh sb="58" eb="61">
      <t>テキセイセイ</t>
    </rPh>
    <rPh sb="62" eb="65">
      <t>テキセイカ</t>
    </rPh>
    <rPh sb="65" eb="66">
      <t>サク</t>
    </rPh>
    <rPh sb="67" eb="69">
      <t>ケントウ</t>
    </rPh>
    <phoneticPr fontId="23"/>
  </si>
  <si>
    <t>【個別サービス計画の提出依頼】
　居宅サービス計画に位置付けた指定居宅サービス事業者等に対して、個別サービス計画の提出を求めている。</t>
    <phoneticPr fontId="23"/>
  </si>
  <si>
    <t>【医療系サービスの位置付け】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
＜確認方法の一例＞
・医療機関への確認（受診時の同行等）
・認定調査時の主治医意見書
※医師の指示を確認した上で位置付けていることが文書でわかるようにしてください。</t>
    <phoneticPr fontId="23"/>
  </si>
  <si>
    <t>【福祉用具貸与の位置付け】
　基本調査の結果にかかわらず、軽度者へ福祉用具貸与を行う際は、次の①～③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phoneticPr fontId="2"/>
  </si>
  <si>
    <t>非常災害対策　※非常災害に対する具体的計画を指す。</t>
    <rPh sb="0" eb="2">
      <t>ヒジョウ</t>
    </rPh>
    <rPh sb="2" eb="4">
      <t>サイガイ</t>
    </rPh>
    <rPh sb="4" eb="6">
      <t>タイサク</t>
    </rPh>
    <rPh sb="8" eb="12">
      <t>ヒジョウサイガイ</t>
    </rPh>
    <rPh sb="13" eb="14">
      <t>タイ</t>
    </rPh>
    <rPh sb="16" eb="19">
      <t>グタイテキ</t>
    </rPh>
    <rPh sb="19" eb="21">
      <t>ケイカク</t>
    </rPh>
    <rPh sb="22" eb="23">
      <t>サ</t>
    </rPh>
    <phoneticPr fontId="23"/>
  </si>
  <si>
    <t>　認知症介護に係る専門的な研修※を修了している者を、事業所における日常生活に支障を来すおそれのある症状又は行動が認められることから介護を必要とする認知症の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
※「認知症介護実践者等養成事業の実施について」、「認知症介護実践者等養成事業の円滑な運営について」に規定する「認知症介護実践リーダー研修」及び認知症看護に係る適切な研修</t>
    <phoneticPr fontId="23"/>
  </si>
  <si>
    <t>（５）　看護職員配置加算(Ⅰ) (Ⅱ) (Ⅲ) (Ⅳ)　【小規模多機能型居宅介護のみ】</t>
    <rPh sb="4" eb="6">
      <t>カンゴ</t>
    </rPh>
    <rPh sb="6" eb="8">
      <t>ショクイン</t>
    </rPh>
    <rPh sb="8" eb="10">
      <t>ハイチ</t>
    </rPh>
    <rPh sb="10" eb="12">
      <t>カサン</t>
    </rPh>
    <phoneticPr fontId="23"/>
  </si>
  <si>
    <r>
      <t xml:space="preserve">　生活機能の向上を目的とした小規模多機能型居宅介護計画※を作成し、次に掲げる内容に取り組んだうえで、サービスを提供している。
</t>
    </r>
    <r>
      <rPr>
        <sz val="10"/>
        <rFont val="ＭＳ Ｐゴシック"/>
        <family val="3"/>
        <charset val="128"/>
      </rPr>
      <t>※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サービスの内容を定めたもの。</t>
    </r>
    <rPh sb="33" eb="34">
      <t>ツギ</t>
    </rPh>
    <rPh sb="35" eb="36">
      <t>カカ</t>
    </rPh>
    <rPh sb="38" eb="40">
      <t>ナイヨウ</t>
    </rPh>
    <rPh sb="41" eb="42">
      <t>ト</t>
    </rPh>
    <rPh sb="43" eb="44">
      <t>ク</t>
    </rPh>
    <rPh sb="55" eb="57">
      <t>テイキョウ</t>
    </rPh>
    <rPh sb="200" eb="202">
      <t>ナイヨウ</t>
    </rPh>
    <phoneticPr fontId="23"/>
  </si>
  <si>
    <t>　次に掲げるいずれにも該当している。</t>
    <phoneticPr fontId="23"/>
  </si>
  <si>
    <t>（42）　利用者の安全並びに介護サービスの質の確保及び職員の負担軽減に資する方策を検討するための委員会 （令和9年3月31日まで経過措置）</t>
    <phoneticPr fontId="23"/>
  </si>
  <si>
    <t>【更新、区分変更時のサービス担当者会議】
　介護支援専門員は、次に掲げる場合において、サービス担当者会議の開催により、居宅サービス計画の変更の必要性について、担当者から専門的な見地からの意見を求めている。
　①利用者が要介護更新認定を受けた場合
　②利用者が要介護状態区分の変更の認定を受けた場合
※ただし、やむを得ない理由がある場合については、担当者に対する照会等により意見を求めることが可能。</t>
    <phoneticPr fontId="23"/>
  </si>
  <si>
    <t>【主治医等への居宅サービス計画書の交付】
　主治の医師等とのより円滑な連携に資するよう、当該意見を踏まえて作成した居宅サービス計画については、意見を求めた主治の医師等に交付している。
※交付の方法については、対面のほか、郵送やメール等によることも差し支えない。
※意見を求める「主治の医師等」については、要介護認定の申請のために主治医意意見を記載した医師に限定されない。</t>
    <phoneticPr fontId="23"/>
  </si>
  <si>
    <t>（１）　初期加算　【（介護予防）小規模多機能型居宅介護】</t>
    <rPh sb="4" eb="6">
      <t>ショキ</t>
    </rPh>
    <rPh sb="6" eb="8">
      <t>カサン</t>
    </rPh>
    <rPh sb="11" eb="13">
      <t>カイゴ</t>
    </rPh>
    <rPh sb="13" eb="15">
      <t>ヨボウ</t>
    </rPh>
    <rPh sb="16" eb="27">
      <t>ショウキボタキノウガタキョタクカイゴ</t>
    </rPh>
    <phoneticPr fontId="23"/>
  </si>
  <si>
    <t>（10）　口腔・栄養スクリーニング加算　　【（介護予防）小規模多機能型居宅介護】</t>
    <rPh sb="5" eb="7">
      <t>コウクウ</t>
    </rPh>
    <rPh sb="8" eb="10">
      <t>エイヨウ</t>
    </rPh>
    <rPh sb="17" eb="19">
      <t>カサン</t>
    </rPh>
    <phoneticPr fontId="23"/>
  </si>
  <si>
    <t>　問7について、研修の内容は、感染対策の基礎的内容等の適切な知識を普及・啓発するとともに、当該事業所における指針に基づいた衛生管理の徹底や衛生的なケアの励行を行うものとなっている。</t>
    <rPh sb="1" eb="2">
      <t>トイ</t>
    </rPh>
    <phoneticPr fontId="23"/>
  </si>
  <si>
    <t>　問7について、研修は平時から、実際に感染症が発生した場合を想定し、発生時の対応について、訓練（シミュレーション）を定期的（年1回以上）に行っている。</t>
    <rPh sb="1" eb="2">
      <t>トイ</t>
    </rPh>
    <rPh sb="8" eb="10">
      <t>ケンシュウ</t>
    </rPh>
    <rPh sb="11" eb="13">
      <t>ヘイジ</t>
    </rPh>
    <rPh sb="16" eb="18">
      <t>ジッサイ</t>
    </rPh>
    <rPh sb="19" eb="22">
      <t>カンセンショウ</t>
    </rPh>
    <rPh sb="23" eb="25">
      <t>ハッセイ</t>
    </rPh>
    <rPh sb="27" eb="29">
      <t>バアイ</t>
    </rPh>
    <rPh sb="30" eb="32">
      <t>ソウテイ</t>
    </rPh>
    <rPh sb="34" eb="36">
      <t>ハッセイ</t>
    </rPh>
    <rPh sb="36" eb="37">
      <t>ジ</t>
    </rPh>
    <rPh sb="38" eb="40">
      <t>タイオウ</t>
    </rPh>
    <rPh sb="45" eb="47">
      <t>クンレン</t>
    </rPh>
    <rPh sb="58" eb="61">
      <t>テイキテキ</t>
    </rPh>
    <rPh sb="62" eb="63">
      <t>ネン</t>
    </rPh>
    <rPh sb="64" eb="65">
      <t>カイ</t>
    </rPh>
    <rPh sb="65" eb="67">
      <t>イジョウ</t>
    </rPh>
    <rPh sb="69" eb="70">
      <t>オコナ</t>
    </rPh>
    <phoneticPr fontId="23"/>
  </si>
  <si>
    <t>　問7について、訓練においては、感染症発生時において迅速に行動できるよう、発生時の対応を定めた指針及び研修内容に基づき、事業所内の役割分担の確認や、感染対策をした上でのケアの演習などを実施している。</t>
    <rPh sb="1" eb="2">
      <t>トイ</t>
    </rPh>
    <rPh sb="8" eb="10">
      <t>クンレン</t>
    </rPh>
    <rPh sb="16" eb="19">
      <t>カンセンショウ</t>
    </rPh>
    <rPh sb="19" eb="21">
      <t>ハッセイ</t>
    </rPh>
    <rPh sb="21" eb="22">
      <t>ジ</t>
    </rPh>
    <rPh sb="26" eb="28">
      <t>ジンソク</t>
    </rPh>
    <rPh sb="29" eb="31">
      <t>コウドウ</t>
    </rPh>
    <rPh sb="37" eb="39">
      <t>ハッセイ</t>
    </rPh>
    <rPh sb="39" eb="40">
      <t>ジ</t>
    </rPh>
    <rPh sb="41" eb="43">
      <t>タイオウ</t>
    </rPh>
    <rPh sb="44" eb="45">
      <t>サダ</t>
    </rPh>
    <rPh sb="47" eb="49">
      <t>シシン</t>
    </rPh>
    <rPh sb="49" eb="50">
      <t>オヨ</t>
    </rPh>
    <rPh sb="51" eb="53">
      <t>ケンシュウ</t>
    </rPh>
    <rPh sb="53" eb="55">
      <t>ナイヨウ</t>
    </rPh>
    <rPh sb="56" eb="57">
      <t>モト</t>
    </rPh>
    <rPh sb="60" eb="63">
      <t>ジギョウショ</t>
    </rPh>
    <rPh sb="63" eb="64">
      <t>ナイ</t>
    </rPh>
    <rPh sb="65" eb="67">
      <t>ヤクワリ</t>
    </rPh>
    <rPh sb="67" eb="69">
      <t>ブンタン</t>
    </rPh>
    <rPh sb="70" eb="72">
      <t>カクニン</t>
    </rPh>
    <rPh sb="74" eb="76">
      <t>カンセン</t>
    </rPh>
    <rPh sb="76" eb="78">
      <t>タイサク</t>
    </rPh>
    <rPh sb="81" eb="82">
      <t>ウエ</t>
    </rPh>
    <rPh sb="87" eb="89">
      <t>エンシュウ</t>
    </rPh>
    <rPh sb="92" eb="94">
      <t>ジッシ</t>
    </rPh>
    <phoneticPr fontId="23"/>
  </si>
  <si>
    <t>（８）　総合マネジメント体制強化加算（Ⅰ）（Ⅱ）　　【（介護予防）小規模多機能型居宅介護のみ】</t>
    <phoneticPr fontId="23"/>
  </si>
  <si>
    <t>　介護支援専門員は、小規模多機能型居宅介護計画の作成に当たっては、地域における活動への参加の機会の提供等により、利用者の多様な活動の確保に努めるようにしている。</t>
    <rPh sb="10" eb="13">
      <t>ショウキボ</t>
    </rPh>
    <rPh sb="13" eb="16">
      <t>タキノウ</t>
    </rPh>
    <rPh sb="16" eb="17">
      <t>カタ</t>
    </rPh>
    <rPh sb="17" eb="19">
      <t>キョタク</t>
    </rPh>
    <rPh sb="19" eb="21">
      <t>カイゴ</t>
    </rPh>
    <rPh sb="21" eb="23">
      <t>ケイカク</t>
    </rPh>
    <rPh sb="24" eb="26">
      <t>サクセイ</t>
    </rPh>
    <rPh sb="27" eb="28">
      <t>ア</t>
    </rPh>
    <rPh sb="33" eb="35">
      <t>チイキ</t>
    </rPh>
    <rPh sb="39" eb="41">
      <t>カツドウ</t>
    </rPh>
    <rPh sb="43" eb="45">
      <t>サンカ</t>
    </rPh>
    <rPh sb="46" eb="48">
      <t>キカイ</t>
    </rPh>
    <rPh sb="49" eb="51">
      <t>テイキョウ</t>
    </rPh>
    <rPh sb="51" eb="52">
      <t>トウ</t>
    </rPh>
    <rPh sb="56" eb="59">
      <t>リヨウシャ</t>
    </rPh>
    <rPh sb="60" eb="62">
      <t>タヨウ</t>
    </rPh>
    <rPh sb="63" eb="65">
      <t>カツドウ</t>
    </rPh>
    <rPh sb="66" eb="68">
      <t>カクホ</t>
    </rPh>
    <rPh sb="69" eb="70">
      <t>ツト</t>
    </rPh>
    <phoneticPr fontId="23"/>
  </si>
  <si>
    <t>　介護支援専門員は、小規模多機能型居宅介護計画を作成した際には、当該計画を利用者に交付している。</t>
    <phoneticPr fontId="23"/>
  </si>
  <si>
    <t>令和７年度　運 営 状 況 点 検 書</t>
    <rPh sb="0" eb="2">
      <t>レイワ</t>
    </rPh>
    <phoneticPr fontId="23"/>
  </si>
  <si>
    <t>　サービスの提供を求められた場合は、その者の提示する負担割合証によって、利用者負担の割合が１割又は２割若しくは３割かを確認している。</t>
    <phoneticPr fontId="23"/>
  </si>
  <si>
    <t>野外の光が室内にも届くようになっている。</t>
    <phoneticPr fontId="23"/>
  </si>
  <si>
    <t>空調設備等により室内の適温を確保している。</t>
    <phoneticPr fontId="23"/>
  </si>
  <si>
    <t>　少なくとも１月に１回、モニタリングの結果を記録すること。</t>
    <phoneticPr fontId="23"/>
  </si>
  <si>
    <t xml:space="preserve"> 介護職員等処遇改善加算(Ⅰ)</t>
    <phoneticPr fontId="2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</si>
  <si>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2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</si>
  <si>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※新加算Ⅰ～Ⅳまでのいずれかの算定以前に、「旧ベースアップ等加算」又は「新加算Ⅴ(2)、(4)、(7)、(9)若しくは(13)」を算定していた事業所については適用しない。</t>
    <phoneticPr fontId="23"/>
  </si>
  <si>
    <t>　キャリアパス要件Ⅰ（任用要件・賃金体系の整備等）の内容を書面で整備し、全ての介護職員に周知している。</t>
    <phoneticPr fontId="23"/>
  </si>
  <si>
    <t>　キャリアパス要件Ⅱ（研修の実施等）を全ての介護職員に周知している。</t>
    <phoneticPr fontId="23"/>
  </si>
  <si>
    <t>　キャリアパス要件Ⅲ（昇給の仕組みの整備等）の内容を書面で整備し、全ての介護職員に周知している。</t>
    <phoneticPr fontId="2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</si>
  <si>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23"/>
  </si>
  <si>
    <t>　キャリアパス要件Ⅴ（介護福祉士等の配置要件）として、サービス種類ごとに、「サービス提供体制強化加算」、「特定事業所加算」、「入居継続支援加算」又は「日常生活支援加算」の各区分の届出を行っている。</t>
    <phoneticPr fontId="23"/>
  </si>
  <si>
    <t>　職場環境要件として、職場環境等の改善に係る取組を実施し、その内容を全ての介護職員に周知しており、当該取組についてホームページへの掲載等により公表している。</t>
    <phoneticPr fontId="23"/>
  </si>
  <si>
    <t>介護職員等処遇改善加算(Ⅱ)</t>
    <rPh sb="0" eb="2">
      <t>カイゴ</t>
    </rPh>
    <rPh sb="2" eb="4">
      <t>ショクイン</t>
    </rPh>
    <rPh sb="4" eb="5">
      <t>トウ</t>
    </rPh>
    <rPh sb="5" eb="11">
      <t>ショグウカイゼンカサン</t>
    </rPh>
    <phoneticPr fontId="2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</si>
  <si>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23"/>
  </si>
  <si>
    <t>介護職員等処遇改善加算(Ⅲ)</t>
    <phoneticPr fontId="23"/>
  </si>
  <si>
    <t>介護職員等処遇改善加算(Ⅳ)</t>
    <phoneticPr fontId="2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</si>
  <si>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※新加算Ⅰ～Ⅳまでのいずれかの算定以前に、「旧ベースアップ等加算」又は「新加算Ⅴ(2)、(4)、(7)、(9)若しくは(13)」を算定していた事業所については適用しない。</t>
    <phoneticPr fontId="2"/>
  </si>
  <si>
    <t>　キャリアパス要件Ⅰ（任用要件・賃金体系の整備等）の内容を書面で整備し、全ての介護職員に周知している。</t>
    <phoneticPr fontId="2"/>
  </si>
  <si>
    <t>　キャリアパス要件Ⅱ（研修の実施等）を全ての介護職員に周知している。</t>
    <phoneticPr fontId="2"/>
  </si>
  <si>
    <t>　職場環境要件として、職場環境等の改善に係る取組を実施し、その内容を全ての介護職員に周知しており、当該取組についてホームページへの掲載等により公表している。</t>
    <phoneticPr fontId="2"/>
  </si>
  <si>
    <t>（４）　身体拘束廃止未実施減算　</t>
    <rPh sb="4" eb="10">
      <t>シンタイコウソクハイシ</t>
    </rPh>
    <rPh sb="10" eb="15">
      <t>ミジッシゲンサン</t>
    </rPh>
    <phoneticPr fontId="23"/>
  </si>
  <si>
    <t>　短期利用居宅介護費を算定した場合、小規模多機能型居宅介護計画を作成している。</t>
    <phoneticPr fontId="23"/>
  </si>
  <si>
    <t>パーティション、ベッド等は常時、直ちに設置できる場所に置いている。</t>
    <phoneticPr fontId="23"/>
  </si>
  <si>
    <t>令和６年度の１日当たりの通いサービス利用者数の最大値の合計</t>
    <rPh sb="0" eb="2">
      <t>レイワ</t>
    </rPh>
    <phoneticPr fontId="23"/>
  </si>
  <si>
    <t>令和６年度のサービス提供日数</t>
    <rPh sb="0" eb="2">
      <t>レイワ</t>
    </rPh>
    <rPh sb="3" eb="5">
      <t>ネンド</t>
    </rPh>
    <rPh sb="10" eb="12">
      <t>テイキョウ</t>
    </rPh>
    <rPh sb="12" eb="14">
      <t>ニッスウ</t>
    </rPh>
    <phoneticPr fontId="23"/>
  </si>
  <si>
    <t>令和６年度の通いサービスの利用者数（前年度の平均値：ａ／ｂ）</t>
    <phoneticPr fontId="23"/>
  </si>
  <si>
    <t>　　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t>
    <phoneticPr fontId="23"/>
  </si>
  <si>
    <t>　介護支援専門員は、居宅サービス計画を変更する場合、全表（第１～第３表及び第６，第７表）を作成し見直している。
※サービス内容への具体的な影響がほとんど認められないような「軽微な変更」（例えば、サービス提供日時の変更など）の場合については、全てを作成し直すのではなく、当該変更箇所の冒頭に変更時点を明記しつつ、利用者の同意署名・同意日を記載して再度交付することで、同一用紙に継続して記載することが可能。</t>
    <rPh sb="29" eb="30">
      <t>ダイ</t>
    </rPh>
    <rPh sb="32" eb="33">
      <t>ダイ</t>
    </rPh>
    <rPh sb="37" eb="38">
      <t>ダイ</t>
    </rPh>
    <rPh sb="40" eb="41">
      <t>ダイ</t>
    </rPh>
    <rPh sb="48" eb="49">
      <t>ミ</t>
    </rPh>
    <phoneticPr fontId="23"/>
  </si>
  <si>
    <t>※医師の医学的な所見については、主治医意見書による確認のほか、医師の診断書又は担当の介護支援専門員が聴取した医師の所見（居宅サービス計画に記載するもの）により確認する方法で差し支えない。
※括弧内の状態は、あくまでi）～iii）①～③の状態の者に該当する可能性のある者の例示である。括弧内の状態以外の者であっても、i）～iii）①～③の状態であると判断される場合もあり得る。</t>
    <rPh sb="184" eb="185">
      <t>ウ</t>
    </rPh>
    <phoneticPr fontId="23"/>
  </si>
  <si>
    <t>　事業所ごとに、次に掲げる事業の運営についての重要事項に関する規程を定めている。
※①～⑪についても点検してください。</t>
    <phoneticPr fontId="23"/>
  </si>
  <si>
    <r>
      <t>　非常災害時の関係機関への通報及び連携体制（火災等の災害時に、地域の消防機関へ速やかに通報する体制をとるよう従業員に周知徹底するとともに、日頃から消防団や地域住民との連携を図り、火災等の際に消火・避難等に協力してもらえるような体制）を整備し、それらを従業者に周知徹底するとともに、定期的に避難、救出その他必要な訓練を行っている。</t>
    </r>
    <r>
      <rPr>
        <sz val="11"/>
        <rFont val="游ゴシック"/>
        <family val="2"/>
        <charset val="128"/>
        <scheme val="minor"/>
      </rPr>
      <t>　</t>
    </r>
    <phoneticPr fontId="23"/>
  </si>
  <si>
    <t>　重要事項を事業所のウェブサイトに掲載している。
※ウェブサイトとは、法人のホームページ等又は介護サービス情報公表システムのことをいう。
　（令和7年度より義務化）</t>
    <rPh sb="71" eb="73">
      <t>レイワ</t>
    </rPh>
    <rPh sb="74" eb="76">
      <t>ネンド</t>
    </rPh>
    <rPh sb="78" eb="80">
      <t>ギム</t>
    </rPh>
    <rPh sb="80" eb="81">
      <t>カ</t>
    </rPh>
    <phoneticPr fontId="23"/>
  </si>
  <si>
    <r>
      <t>　苦情を受け付けるための窓口を設置する等の必要な措置を講じている。</t>
    </r>
    <r>
      <rPr>
        <b/>
        <sz val="11"/>
        <rFont val="ＭＳ Ｐゴシック"/>
        <family val="3"/>
        <charset val="128"/>
      </rPr>
      <t>赤字に変更</t>
    </r>
    <r>
      <rPr>
        <sz val="11"/>
        <rFont val="ＭＳ Ｐゴシック"/>
        <family val="3"/>
        <charset val="128"/>
      </rPr>
      <t xml:space="preserve">
　当該事業所における苦情を処理するために講ずる措置の概要について明らかにし、相談窓口の連絡先、苦情処理の体制及び手順等を利用申込者にサービス内容を説明する文書に記載するとともに、事務所に掲示し、ウェブサイトに掲載している。</t>
    </r>
    <phoneticPr fontId="23"/>
  </si>
  <si>
    <t>（15）　介護職員等処遇改善加算（Ⅰ）（Ⅱ）（Ⅲ）（Ⅳ）</t>
    <rPh sb="5" eb="7">
      <t>カイゴ</t>
    </rPh>
    <rPh sb="7" eb="9">
      <t>ショクイン</t>
    </rPh>
    <rPh sb="9" eb="10">
      <t>トウ</t>
    </rPh>
    <rPh sb="10" eb="16">
      <t>ショグウカイゼンカサン</t>
    </rPh>
    <phoneticPr fontId="23"/>
  </si>
  <si>
    <t>高齢者虐待防止のための年1回以上の定期的な研修を実施していない。</t>
    <rPh sb="0" eb="3">
      <t>コウレイシャ</t>
    </rPh>
    <rPh sb="3" eb="5">
      <t>ギャクタイ</t>
    </rPh>
    <rPh sb="5" eb="7">
      <t>ボウシ</t>
    </rPh>
    <rPh sb="11" eb="12">
      <t>ネン</t>
    </rPh>
    <rPh sb="13" eb="16">
      <t>カイイジョウ</t>
    </rPh>
    <rPh sb="17" eb="20">
      <t>テイキテキ</t>
    </rPh>
    <rPh sb="21" eb="23">
      <t>ケンシュウ</t>
    </rPh>
    <rPh sb="24" eb="26">
      <t>ジッシ</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</si>
</sst>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h:mm;@"/>
    <numFmt numFmtId="178" formatCode="#,##0.0#"/>
    <numFmt numFmtId="179" formatCode="0.0%"/>
  </numFmts>
  <fonts count="7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1"/>
      <name val="游ゴシック"/>
      <family val="2"/>
      <charset val="128"/>
      <scheme val="minor"/>
    </font>
    <font>
      <sz val="12"/>
      <name val="游ゴシック"/>
      <family val="3"/>
      <charset val="128"/>
      <scheme val="minor"/>
    </font>
    <font>
      <sz val="12"/>
      <color theme="1"/>
      <name val="游ゴシック"/>
      <family val="3"/>
      <charset val="128"/>
      <scheme val="minor"/>
    </font>
    <font>
      <b/>
      <sz val="11"/>
      <color rgb="FFFF0000"/>
      <name val="游ゴシック"/>
      <family val="3"/>
      <charset val="128"/>
      <scheme val="minor"/>
    </font>
    <font>
      <b/>
      <sz val="12"/>
      <color rgb="FFFF0000"/>
      <name val="HGSｺﾞｼｯｸM"/>
      <family val="3"/>
      <charset val="128"/>
    </font>
    <font>
      <sz val="11"/>
      <color theme="1"/>
      <name val="游ゴシック"/>
      <family val="2"/>
      <charset val="128"/>
      <scheme val="minor"/>
    </font>
    <font>
      <sz val="11"/>
      <color rgb="FFFF0000"/>
      <name val="游ゴシック"/>
      <family val="2"/>
      <charset val="128"/>
      <scheme val="minor"/>
    </font>
    <font>
      <sz val="10.5"/>
      <name val="ＭＳ 明朝"/>
      <family val="1"/>
      <charset val="128"/>
    </font>
    <font>
      <b/>
      <sz val="23.5"/>
      <name val="ＭＳ Ｐゴシック"/>
      <family val="3"/>
      <charset val="128"/>
    </font>
    <font>
      <sz val="6"/>
      <name val="ＭＳ 明朝"/>
      <family val="1"/>
      <charset val="128"/>
    </font>
    <font>
      <sz val="10"/>
      <name val="ＭＳ Ｐゴシック"/>
      <family val="3"/>
      <charset val="128"/>
    </font>
    <font>
      <sz val="10.5"/>
      <name val="ＭＳ Ｐゴシック"/>
      <family val="3"/>
      <charset val="128"/>
    </font>
    <font>
      <sz val="14.5"/>
      <name val="ＭＳ Ｐゴシック"/>
      <family val="3"/>
      <charset val="128"/>
    </font>
    <font>
      <sz val="9"/>
      <name val="ＭＳ Ｐゴシック"/>
      <family val="3"/>
      <charset val="128"/>
    </font>
    <font>
      <sz val="20"/>
      <name val="ＭＳ Ｐゴシック"/>
      <family val="3"/>
      <charset val="128"/>
    </font>
    <font>
      <sz val="9.65"/>
      <name val="ＭＳ Ｐゴシック"/>
      <family val="3"/>
      <charset val="128"/>
    </font>
    <font>
      <sz val="12"/>
      <name val="ＭＳ Ｐゴシック"/>
      <family val="3"/>
      <charset val="128"/>
    </font>
    <font>
      <sz val="16"/>
      <name val="ＭＳ Ｐゴシック"/>
      <family val="3"/>
      <charset val="128"/>
    </font>
    <font>
      <sz val="11"/>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5"/>
      <name val="ＭＳ Ｐゴシック"/>
      <family val="3"/>
      <charset val="128"/>
    </font>
    <font>
      <sz val="22"/>
      <name val="ＭＳ Ｐゴシック"/>
      <family val="3"/>
      <charset val="128"/>
    </font>
    <font>
      <sz val="9"/>
      <name val="ＭＳ 明朝"/>
      <family val="1"/>
      <charset val="128"/>
    </font>
    <font>
      <u/>
      <sz val="11"/>
      <name val="ＭＳ Ｐゴシック"/>
      <family val="3"/>
      <charset val="128"/>
    </font>
    <font>
      <u/>
      <sz val="9"/>
      <name val="ＭＳ Ｐゴシック"/>
      <family val="3"/>
      <charset val="128"/>
    </font>
    <font>
      <sz val="10"/>
      <color rgb="FFFF0000"/>
      <name val="ＭＳ Ｐゴシック"/>
      <family val="3"/>
      <charset val="128"/>
    </font>
    <font>
      <sz val="10.5"/>
      <color rgb="FFFF0000"/>
      <name val="ＭＳ Ｐゴシック"/>
      <family val="3"/>
      <charset val="128"/>
    </font>
    <font>
      <sz val="9"/>
      <color rgb="FFFF0000"/>
      <name val="ＭＳ Ｐゴシック"/>
      <family val="3"/>
      <charset val="128"/>
    </font>
    <font>
      <sz val="11"/>
      <color rgb="FFFF0000"/>
      <name val="ＭＳ Ｐゴシック"/>
      <family val="3"/>
      <charset val="128"/>
    </font>
    <font>
      <sz val="10"/>
      <name val="ＭＳ 明朝"/>
      <family val="1"/>
      <charset val="128"/>
    </font>
    <font>
      <sz val="12"/>
      <name val="ＭＳ 明朝"/>
      <family val="1"/>
      <charset val="128"/>
    </font>
    <font>
      <sz val="10"/>
      <name val="ＭＳ ゴシック"/>
      <family val="3"/>
      <charset val="128"/>
    </font>
    <font>
      <sz val="10.5"/>
      <name val="ＭＳ ゴシック"/>
      <family val="3"/>
      <charset val="128"/>
    </font>
    <font>
      <sz val="9"/>
      <name val="ＭＳ ゴシック"/>
      <family val="3"/>
      <charset val="128"/>
    </font>
    <font>
      <sz val="20"/>
      <name val="ＭＳ ゴシック"/>
      <family val="3"/>
      <charset val="128"/>
    </font>
    <font>
      <sz val="11"/>
      <name val="ＭＳ ゴシック"/>
      <family val="3"/>
      <charset val="128"/>
    </font>
    <font>
      <b/>
      <sz val="10"/>
      <name val="ＭＳ Ｐゴシック"/>
      <family val="3"/>
      <charset val="128"/>
    </font>
    <font>
      <b/>
      <sz val="9"/>
      <name val="ＭＳ Ｐゴシック"/>
      <family val="3"/>
      <charset val="128"/>
    </font>
    <font>
      <sz val="10.5"/>
      <color theme="1"/>
      <name val="ＭＳ ゴシック"/>
      <family val="3"/>
      <charset val="128"/>
    </font>
    <font>
      <sz val="10"/>
      <color theme="1"/>
      <name val="ＭＳ Ｐ明朝"/>
      <family val="1"/>
      <charset val="128"/>
    </font>
    <font>
      <sz val="11"/>
      <color theme="1"/>
      <name val="ＭＳ Ｐゴシック"/>
      <family val="3"/>
      <charset val="128"/>
    </font>
    <font>
      <sz val="10"/>
      <name val="ＭＳ Ｐ明朝"/>
      <family val="1"/>
      <charset val="128"/>
    </font>
    <font>
      <sz val="11"/>
      <name val="ＭＳ 明朝"/>
      <family val="1"/>
      <charset val="128"/>
    </font>
    <font>
      <sz val="11"/>
      <color rgb="FFFF0000"/>
      <name val="ＭＳ 明朝"/>
      <family val="1"/>
      <charset val="128"/>
    </font>
    <font>
      <sz val="10"/>
      <color theme="1"/>
      <name val="ＭＳ 明朝"/>
      <family val="1"/>
      <charset val="128"/>
    </font>
    <font>
      <sz val="12"/>
      <color theme="1"/>
      <name val="ＭＳ 明朝"/>
      <family val="1"/>
      <charset val="128"/>
    </font>
    <font>
      <sz val="10"/>
      <color rgb="FFFF0000"/>
      <name val="ＭＳ Ｐ明朝"/>
      <family val="1"/>
      <charset val="128"/>
    </font>
    <font>
      <b/>
      <sz val="14"/>
      <color rgb="FFFF0000"/>
      <name val="HGSｺﾞｼｯｸM"/>
      <family val="3"/>
      <charset val="128"/>
    </font>
    <font>
      <sz val="16"/>
      <color theme="1"/>
      <name val="游ゴシック"/>
      <family val="3"/>
      <charset val="128"/>
      <scheme val="minor"/>
    </font>
    <font>
      <b/>
      <u/>
      <sz val="16"/>
      <name val="游ゴシック"/>
      <family val="3"/>
      <charset val="128"/>
      <scheme val="minor"/>
    </font>
    <font>
      <sz val="16"/>
      <name val="游ゴシック"/>
      <family val="3"/>
      <charset val="128"/>
      <scheme val="minor"/>
    </font>
    <font>
      <sz val="14"/>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4"/>
      <color rgb="FFFF0000"/>
      <name val="游ゴシック"/>
      <family val="3"/>
      <charset val="128"/>
      <scheme val="minor"/>
    </font>
    <font>
      <strike/>
      <sz val="12"/>
      <color rgb="FFFF0000"/>
      <name val="HGSｺﾞｼｯｸM"/>
      <family val="3"/>
      <charset val="128"/>
    </font>
    <font>
      <b/>
      <sz val="9"/>
      <color indexed="81"/>
      <name val="MS P ゴシック"/>
      <family val="3"/>
      <charset val="128"/>
    </font>
    <font>
      <sz val="9"/>
      <color indexed="81"/>
      <name val="MS P ゴシック"/>
      <family val="3"/>
      <charset val="128"/>
    </font>
    <font>
      <sz val="14"/>
      <name val="ＭＳ 明朝"/>
      <family val="1"/>
      <charset val="128"/>
    </font>
    <font>
      <sz val="10"/>
      <color rgb="FF0070C0"/>
      <name val="ＭＳ Ｐ明朝"/>
      <family val="1"/>
      <charset val="128"/>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rgb="FFA3DD8F"/>
        <bgColor indexed="64"/>
      </patternFill>
    </fill>
    <fill>
      <patternFill patternType="solid">
        <fgColor rgb="FF92D050"/>
        <bgColor indexed="64"/>
      </patternFill>
    </fill>
    <fill>
      <patternFill patternType="solid">
        <fgColor theme="8" tint="-0.499984740745262"/>
        <bgColor indexed="64"/>
      </patternFill>
    </fill>
    <fill>
      <patternFill patternType="solid">
        <fgColor theme="0" tint="-0.499984740745262"/>
        <bgColor indexed="64"/>
      </patternFill>
    </fill>
  </fills>
  <borders count="22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ouble">
        <color indexed="64"/>
      </left>
      <right/>
      <top/>
      <bottom style="thin">
        <color indexed="64"/>
      </bottom>
      <diagonal/>
    </border>
    <border diagonalUp="1">
      <left style="double">
        <color indexed="64"/>
      </left>
      <right/>
      <top/>
      <bottom/>
      <diagonal style="thin">
        <color indexed="64"/>
      </diagonal>
    </border>
    <border>
      <left style="thin">
        <color indexed="64"/>
      </left>
      <right/>
      <top style="medium">
        <color indexed="64"/>
      </top>
      <bottom style="dotted">
        <color indexed="64"/>
      </bottom>
      <diagonal/>
    </border>
    <border>
      <left style="double">
        <color indexed="64"/>
      </left>
      <right/>
      <top style="dotted">
        <color indexed="64"/>
      </top>
      <bottom/>
      <diagonal/>
    </border>
    <border diagonalUp="1">
      <left style="medium">
        <color indexed="64"/>
      </left>
      <right/>
      <top style="medium">
        <color indexed="64"/>
      </top>
      <bottom/>
      <diagonal style="thin">
        <color indexed="64"/>
      </diagonal>
    </border>
    <border diagonalUp="1">
      <left style="medium">
        <color indexed="64"/>
      </left>
      <right/>
      <top/>
      <bottom/>
      <diagonal style="thin">
        <color indexed="64"/>
      </diagonal>
    </border>
    <border diagonalUp="1">
      <left style="double">
        <color indexed="64"/>
      </left>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diagonalUp="1">
      <left style="medium">
        <color indexed="64"/>
      </left>
      <right/>
      <top/>
      <bottom style="medium">
        <color indexed="64"/>
      </bottom>
      <diagonal style="thin">
        <color indexed="64"/>
      </diagonal>
    </border>
    <border diagonalUp="1">
      <left style="double">
        <color indexed="64"/>
      </left>
      <right/>
      <top/>
      <bottom style="medium">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tted">
        <color indexed="64"/>
      </top>
      <bottom style="medium">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7">
    <xf numFmtId="0" fontId="0" fillId="0" borderId="0">
      <alignment vertical="center"/>
    </xf>
    <xf numFmtId="0" fontId="19" fillId="0" borderId="0">
      <alignment vertical="center"/>
    </xf>
    <xf numFmtId="0" fontId="21" fillId="0" borderId="0"/>
    <xf numFmtId="0" fontId="21" fillId="0" borderId="0"/>
    <xf numFmtId="38" fontId="19"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cellStyleXfs>
  <cellXfs count="138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5" fillId="0" borderId="10" xfId="0" applyFont="1" applyBorder="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7" xfId="0" applyFont="1" applyBorder="1">
      <alignment vertical="center"/>
    </xf>
    <xf numFmtId="0" fontId="10" fillId="0" borderId="27" xfId="0" applyFont="1" applyBorder="1">
      <alignment vertical="center"/>
    </xf>
    <xf numFmtId="0" fontId="10" fillId="0" borderId="58"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6" xfId="0" applyFont="1" applyBorder="1">
      <alignment vertical="center"/>
    </xf>
    <xf numFmtId="0" fontId="4" fillId="0" borderId="58" xfId="0" applyFont="1" applyBorder="1">
      <alignment vertical="center"/>
    </xf>
    <xf numFmtId="0" fontId="4" fillId="0" borderId="48"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7" xfId="0" applyFont="1" applyBorder="1">
      <alignment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9" fillId="0" borderId="0" xfId="0" applyFont="1" applyAlignment="1">
      <alignment horizontal="center"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7" fillId="0" borderId="0" xfId="0" applyFont="1" applyAlignment="1">
      <alignment horizontal="right" vertical="center"/>
    </xf>
    <xf numFmtId="0" fontId="7" fillId="0" borderId="0" xfId="0" applyFont="1">
      <alignmen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0" fillId="3" borderId="0" xfId="0" applyFill="1">
      <alignment vertical="center"/>
    </xf>
    <xf numFmtId="0" fontId="0" fillId="3" borderId="0" xfId="0" applyFill="1" applyAlignment="1" applyProtection="1">
      <alignment horizontal="center" vertical="center"/>
      <protection locked="0"/>
    </xf>
    <xf numFmtId="0" fontId="5" fillId="0" borderId="19" xfId="0" applyFont="1" applyBorder="1" applyAlignment="1">
      <alignment horizontal="center" vertical="center" wrapText="1"/>
    </xf>
    <xf numFmtId="0" fontId="4" fillId="0" borderId="61"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41" xfId="0" applyFont="1" applyBorder="1">
      <alignment vertical="center"/>
    </xf>
    <xf numFmtId="0" fontId="4" fillId="0" borderId="66" xfId="0" applyFont="1" applyBorder="1">
      <alignment vertical="center"/>
    </xf>
    <xf numFmtId="0" fontId="10" fillId="0" borderId="66" xfId="0" applyFont="1" applyBorder="1">
      <alignment vertical="center"/>
    </xf>
    <xf numFmtId="0" fontId="5" fillId="0" borderId="69" xfId="0" applyFont="1" applyBorder="1">
      <alignment vertical="center"/>
    </xf>
    <xf numFmtId="0" fontId="5" fillId="0" borderId="70"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lignmen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9" xfId="0" applyFont="1" applyBorder="1">
      <alignment vertical="center"/>
    </xf>
    <xf numFmtId="0" fontId="10" fillId="0" borderId="6" xfId="0" applyFont="1" applyBorder="1" applyAlignment="1">
      <alignment horizontal="center" vertical="center"/>
    </xf>
    <xf numFmtId="0" fontId="10" fillId="0" borderId="40"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5" fillId="3" borderId="8" xfId="0" applyFont="1" applyFill="1" applyBorder="1">
      <alignment vertical="center"/>
    </xf>
    <xf numFmtId="0" fontId="0" fillId="3" borderId="68" xfId="0" applyFill="1" applyBorder="1" applyAlignment="1">
      <alignment horizontal="center" vertical="center"/>
    </xf>
    <xf numFmtId="0" fontId="15" fillId="3" borderId="28" xfId="0" applyFont="1" applyFill="1" applyBorder="1" applyAlignment="1">
      <alignment horizontal="center" vertical="center"/>
    </xf>
    <xf numFmtId="0" fontId="15" fillId="3" borderId="63" xfId="0" applyFont="1" applyFill="1" applyBorder="1" applyAlignment="1">
      <alignment horizontal="center" vertical="center"/>
    </xf>
    <xf numFmtId="0" fontId="0" fillId="3" borderId="63" xfId="0" applyFill="1" applyBorder="1">
      <alignment vertical="center"/>
    </xf>
    <xf numFmtId="0" fontId="0" fillId="3" borderId="64" xfId="0" applyFill="1" applyBorder="1">
      <alignment vertical="center"/>
    </xf>
    <xf numFmtId="0" fontId="16" fillId="3" borderId="38" xfId="0" applyFont="1" applyFill="1" applyBorder="1" applyAlignment="1">
      <alignment vertical="center" shrinkToFit="1"/>
    </xf>
    <xf numFmtId="0" fontId="16" fillId="3" borderId="62" xfId="0" applyFont="1" applyFill="1" applyBorder="1" applyAlignment="1">
      <alignment vertical="center" shrinkToFit="1"/>
    </xf>
    <xf numFmtId="0" fontId="0" fillId="3" borderId="62" xfId="0" applyFill="1" applyBorder="1">
      <alignment vertical="center"/>
    </xf>
    <xf numFmtId="0" fontId="0" fillId="3" borderId="34" xfId="0" applyFill="1" applyBorder="1">
      <alignment vertical="center"/>
    </xf>
    <xf numFmtId="0" fontId="16" fillId="3" borderId="10" xfId="0" applyFont="1" applyFill="1" applyBorder="1" applyAlignment="1">
      <alignment vertical="center" shrinkToFit="1"/>
    </xf>
    <xf numFmtId="0" fontId="16" fillId="3" borderId="8" xfId="0" applyFont="1" applyFill="1" applyBorder="1" applyAlignment="1">
      <alignment vertical="center" shrinkToFit="1"/>
    </xf>
    <xf numFmtId="0" fontId="0" fillId="3" borderId="8"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9" xfId="0" applyFill="1" applyBorder="1">
      <alignment vertical="center"/>
    </xf>
    <xf numFmtId="0" fontId="0" fillId="3" borderId="17" xfId="0" applyFill="1" applyBorder="1">
      <alignment vertical="center"/>
    </xf>
    <xf numFmtId="0" fontId="0" fillId="3" borderId="18" xfId="0" applyFill="1" applyBorder="1">
      <alignment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10" fillId="0" borderId="0" xfId="0" applyFont="1" applyAlignment="1">
      <alignment horizontal="left"/>
    </xf>
    <xf numFmtId="0" fontId="8" fillId="3" borderId="0" xfId="0" applyFont="1" applyFill="1" applyAlignment="1">
      <alignment horizontal="left" vertical="center"/>
    </xf>
    <xf numFmtId="0" fontId="17" fillId="3" borderId="0" xfId="0" applyFont="1" applyFill="1" applyAlignment="1">
      <alignment horizontal="left" vertical="center"/>
    </xf>
    <xf numFmtId="0" fontId="0" fillId="3" borderId="0" xfId="0" applyFill="1" applyAlignment="1">
      <alignment horizontal="center" vertical="center"/>
    </xf>
    <xf numFmtId="0" fontId="0" fillId="3" borderId="0" xfId="0" applyFill="1" applyAlignment="1">
      <alignment horizontal="left" vertical="center"/>
    </xf>
    <xf numFmtId="0" fontId="0" fillId="3" borderId="46" xfId="0" applyFill="1" applyBorder="1" applyAlignment="1">
      <alignment horizontal="center" vertical="center"/>
    </xf>
    <xf numFmtId="0" fontId="0" fillId="3" borderId="21" xfId="0" applyFill="1" applyBorder="1" applyAlignment="1">
      <alignment horizontal="center" vertical="center"/>
    </xf>
    <xf numFmtId="0" fontId="0" fillId="3" borderId="0" xfId="0" applyFill="1" applyAlignment="1">
      <alignment horizontal="righ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8"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3" borderId="8" xfId="0" applyFont="1" applyFill="1" applyBorder="1" applyAlignment="1">
      <alignment vertical="center" shrinkToFit="1"/>
    </xf>
    <xf numFmtId="0" fontId="5" fillId="0" borderId="96" xfId="0" applyFont="1" applyBorder="1">
      <alignment vertical="center"/>
    </xf>
    <xf numFmtId="0" fontId="5" fillId="0" borderId="97" xfId="0" applyFont="1" applyBorder="1">
      <alignment vertical="center"/>
    </xf>
    <xf numFmtId="0" fontId="5" fillId="0" borderId="98" xfId="0" applyFont="1" applyBorder="1">
      <alignment vertical="center"/>
    </xf>
    <xf numFmtId="0" fontId="5" fillId="5" borderId="97" xfId="0" applyFont="1" applyFill="1" applyBorder="1">
      <alignment vertical="center"/>
    </xf>
    <xf numFmtId="0" fontId="5" fillId="3" borderId="97" xfId="0" applyFont="1" applyFill="1" applyBorder="1">
      <alignment vertical="center"/>
    </xf>
    <xf numFmtId="0" fontId="20" fillId="3" borderId="0" xfId="0" applyFont="1" applyFill="1">
      <alignment vertical="center"/>
    </xf>
    <xf numFmtId="0" fontId="20" fillId="3" borderId="0" xfId="0" applyFont="1" applyFill="1" applyAlignment="1">
      <alignment horizontal="left" vertical="center"/>
    </xf>
    <xf numFmtId="0" fontId="5" fillId="0" borderId="57" xfId="0" applyFont="1" applyBorder="1" applyAlignment="1">
      <alignment horizontal="center" vertical="center" shrinkToFit="1"/>
    </xf>
    <xf numFmtId="0" fontId="5" fillId="0" borderId="92"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83" xfId="0" applyFont="1" applyBorder="1" applyAlignment="1">
      <alignment horizontal="center" vertical="center" shrinkToFit="1"/>
    </xf>
    <xf numFmtId="0" fontId="0" fillId="3" borderId="8" xfId="0" applyFill="1" applyBorder="1" applyAlignment="1">
      <alignment horizontal="center" vertical="center"/>
    </xf>
    <xf numFmtId="0" fontId="5" fillId="2" borderId="31"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shrinkToFit="1"/>
      <protection locked="0"/>
    </xf>
    <xf numFmtId="0" fontId="5" fillId="2" borderId="55" xfId="0" applyFont="1" applyFill="1" applyBorder="1" applyAlignment="1" applyProtection="1">
      <alignment horizontal="center" vertical="center" shrinkToFit="1"/>
      <protection locked="0"/>
    </xf>
    <xf numFmtId="0" fontId="5" fillId="2" borderId="30"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90" xfId="0" applyFont="1" applyFill="1" applyBorder="1" applyAlignment="1" applyProtection="1">
      <alignment horizontal="center" vertical="center" shrinkToFit="1"/>
      <protection locked="0"/>
    </xf>
    <xf numFmtId="0" fontId="5" fillId="2" borderId="93" xfId="0" applyFont="1" applyFill="1" applyBorder="1" applyAlignment="1" applyProtection="1">
      <alignment horizontal="center" vertical="center" shrinkToFit="1"/>
      <protection locked="0"/>
    </xf>
    <xf numFmtId="0" fontId="5" fillId="2" borderId="91"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shrinkToFit="1"/>
      <protection locked="0"/>
    </xf>
    <xf numFmtId="0" fontId="5" fillId="2" borderId="94" xfId="0" applyFont="1" applyFill="1" applyBorder="1" applyAlignment="1" applyProtection="1">
      <alignment horizontal="center" vertical="center" shrinkToFit="1"/>
      <protection locked="0"/>
    </xf>
    <xf numFmtId="0" fontId="5" fillId="2" borderId="95" xfId="0" applyFont="1" applyFill="1" applyBorder="1" applyAlignment="1" applyProtection="1">
      <alignment horizontal="center" vertical="center" shrinkToFit="1"/>
      <protection locked="0"/>
    </xf>
    <xf numFmtId="0" fontId="0" fillId="6" borderId="8" xfId="0" applyFill="1" applyBorder="1" applyAlignment="1" applyProtection="1">
      <alignment horizontal="center" vertical="center"/>
      <protection locked="0"/>
    </xf>
    <xf numFmtId="20" fontId="0" fillId="6" borderId="8" xfId="0" applyNumberFormat="1"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0" fillId="6" borderId="42" xfId="0" applyFill="1" applyBorder="1" applyAlignment="1" applyProtection="1">
      <alignment horizontal="center" vertical="center"/>
      <protection locked="0"/>
    </xf>
    <xf numFmtId="0" fontId="14" fillId="6" borderId="21" xfId="0" applyFont="1" applyFill="1" applyBorder="1" applyAlignment="1" applyProtection="1">
      <alignment horizontal="center" vertical="center"/>
      <protection locked="0"/>
    </xf>
    <xf numFmtId="20" fontId="0" fillId="3" borderId="8" xfId="0" applyNumberFormat="1" applyFill="1" applyBorder="1" applyAlignment="1">
      <alignment horizontal="center" vertical="center"/>
    </xf>
    <xf numFmtId="177" fontId="0" fillId="3" borderId="8" xfId="0" applyNumberFormat="1" applyFill="1" applyBorder="1" applyAlignment="1">
      <alignment horizontal="center" vertical="center"/>
    </xf>
    <xf numFmtId="0" fontId="5" fillId="6" borderId="88" xfId="0" applyFont="1" applyFill="1" applyBorder="1" applyAlignment="1" applyProtection="1">
      <alignment horizontal="center" vertical="center" shrinkToFit="1"/>
      <protection locked="0"/>
    </xf>
    <xf numFmtId="0" fontId="5" fillId="6" borderId="78" xfId="0" applyFont="1" applyFill="1" applyBorder="1" applyAlignment="1" applyProtection="1">
      <alignment horizontal="center" vertical="center" shrinkToFit="1"/>
      <protection locked="0"/>
    </xf>
    <xf numFmtId="0" fontId="5" fillId="6" borderId="79" xfId="0" applyFont="1" applyFill="1" applyBorder="1" applyAlignment="1" applyProtection="1">
      <alignment horizontal="center" vertical="center" shrinkToFit="1"/>
      <protection locked="0"/>
    </xf>
    <xf numFmtId="0" fontId="5" fillId="6" borderId="77" xfId="0" applyFont="1" applyFill="1" applyBorder="1" applyAlignment="1" applyProtection="1">
      <alignment horizontal="center" vertical="center" shrinkToFit="1"/>
      <protection locked="0"/>
    </xf>
    <xf numFmtId="0" fontId="5" fillId="6" borderId="45" xfId="0" applyFont="1" applyFill="1" applyBorder="1" applyAlignment="1" applyProtection="1">
      <alignment horizontal="center" vertical="center" shrinkToFit="1"/>
      <protection locked="0"/>
    </xf>
    <xf numFmtId="0" fontId="5" fillId="6" borderId="52" xfId="0" applyFont="1" applyFill="1" applyBorder="1" applyAlignment="1" applyProtection="1">
      <alignment horizontal="center" vertical="center" shrinkToFit="1"/>
      <protection locked="0"/>
    </xf>
    <xf numFmtId="0" fontId="5" fillId="6" borderId="59" xfId="0" applyFont="1" applyFill="1" applyBorder="1" applyAlignment="1" applyProtection="1">
      <alignment horizontal="center" vertical="center" shrinkToFit="1"/>
      <protection locked="0"/>
    </xf>
    <xf numFmtId="0" fontId="5" fillId="6" borderId="60" xfId="0" applyFont="1" applyFill="1" applyBorder="1" applyAlignment="1" applyProtection="1">
      <alignment horizontal="center" vertical="center" shrinkToFit="1"/>
      <protection locked="0"/>
    </xf>
    <xf numFmtId="0" fontId="5" fillId="6" borderId="9" xfId="0" applyFont="1" applyFill="1" applyBorder="1" applyAlignment="1" applyProtection="1">
      <alignment horizontal="center" vertical="center" shrinkToFit="1"/>
      <protection locked="0"/>
    </xf>
    <xf numFmtId="0" fontId="5" fillId="6" borderId="7" xfId="0" applyFont="1" applyFill="1" applyBorder="1" applyAlignment="1" applyProtection="1">
      <alignment horizontal="center" vertical="center" shrinkToFit="1"/>
      <protection locked="0"/>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0" fillId="3" borderId="0" xfId="0" applyFill="1" applyAlignment="1" applyProtection="1">
      <alignment horizontal="right" vertical="center"/>
      <protection locked="0"/>
    </xf>
    <xf numFmtId="0" fontId="0" fillId="3" borderId="0" xfId="0" applyFill="1" applyProtection="1">
      <alignment vertical="center"/>
      <protection locked="0"/>
    </xf>
    <xf numFmtId="20" fontId="0" fillId="3" borderId="8" xfId="0" applyNumberFormat="1" applyFill="1" applyBorder="1" applyAlignment="1" applyProtection="1">
      <alignment horizontal="center" vertical="center"/>
      <protection locked="0"/>
    </xf>
    <xf numFmtId="0" fontId="0" fillId="3" borderId="0" xfId="0" applyFill="1" applyAlignment="1" applyProtection="1">
      <alignment horizontal="center" vertical="center" shrinkToFit="1"/>
      <protection locked="0"/>
    </xf>
    <xf numFmtId="0" fontId="0" fillId="3" borderId="8" xfId="0" applyFill="1" applyBorder="1" applyAlignment="1" applyProtection="1">
      <alignment horizontal="center" vertical="center"/>
      <protection locked="0"/>
    </xf>
    <xf numFmtId="0" fontId="5" fillId="3" borderId="0" xfId="1" applyFont="1" applyFill="1" applyAlignment="1">
      <alignment horizontal="left" vertical="center"/>
    </xf>
    <xf numFmtId="0" fontId="7" fillId="3" borderId="0" xfId="1" applyFont="1" applyFill="1" applyAlignment="1">
      <alignment horizontal="left" vertical="center"/>
    </xf>
    <xf numFmtId="0" fontId="5" fillId="3" borderId="0" xfId="1" applyFont="1" applyFill="1">
      <alignment vertical="center"/>
    </xf>
    <xf numFmtId="0" fontId="4" fillId="0" borderId="5" xfId="0" applyFont="1" applyBorder="1">
      <alignment vertical="center"/>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6" borderId="121" xfId="0" applyFont="1" applyFill="1" applyBorder="1" applyAlignment="1" applyProtection="1">
      <alignment horizontal="center" vertical="center" shrinkToFit="1"/>
      <protection locked="0"/>
    </xf>
    <xf numFmtId="0" fontId="5" fillId="6" borderId="61" xfId="0" applyFont="1" applyFill="1" applyBorder="1" applyAlignment="1" applyProtection="1">
      <alignment horizontal="center" vertical="center" shrinkToFit="1"/>
      <protection locked="0"/>
    </xf>
    <xf numFmtId="0" fontId="5" fillId="3" borderId="4" xfId="0" applyFont="1" applyFill="1" applyBorder="1" applyAlignment="1">
      <alignment horizontal="center" vertical="center" shrinkToFit="1"/>
    </xf>
    <xf numFmtId="0" fontId="5" fillId="3" borderId="31" xfId="0" applyFont="1" applyFill="1" applyBorder="1" applyAlignment="1">
      <alignment horizontal="center" vertical="center" shrinkToFit="1"/>
    </xf>
    <xf numFmtId="0" fontId="5" fillId="3" borderId="62" xfId="0" applyFont="1" applyFill="1" applyBorder="1" applyAlignment="1">
      <alignment horizontal="center" vertical="center" shrinkToFit="1"/>
    </xf>
    <xf numFmtId="0" fontId="5" fillId="6" borderId="38" xfId="0" applyFont="1" applyFill="1" applyBorder="1" applyAlignment="1" applyProtection="1">
      <alignment horizontal="center" vertical="center" shrinkToFit="1"/>
      <protection locked="0"/>
    </xf>
    <xf numFmtId="0" fontId="5" fillId="6" borderId="62" xfId="0" applyFont="1" applyFill="1" applyBorder="1" applyAlignment="1" applyProtection="1">
      <alignment horizontal="center" vertical="center" shrinkToFit="1"/>
      <protection locked="0"/>
    </xf>
    <xf numFmtId="0" fontId="5" fillId="6" borderId="34" xfId="0" applyFont="1" applyFill="1" applyBorder="1" applyAlignment="1" applyProtection="1">
      <alignment horizontal="center" vertical="center" shrinkToFit="1"/>
      <protection locked="0"/>
    </xf>
    <xf numFmtId="0" fontId="5" fillId="6" borderId="126" xfId="0" applyFont="1" applyFill="1" applyBorder="1" applyAlignment="1" applyProtection="1">
      <alignment horizontal="center" vertical="center" shrinkToFit="1"/>
      <protection locked="0"/>
    </xf>
    <xf numFmtId="0" fontId="5" fillId="6" borderId="110" xfId="0" applyFont="1" applyFill="1" applyBorder="1" applyAlignment="1" applyProtection="1">
      <alignment horizontal="center" vertical="center" shrinkToFit="1"/>
      <protection locked="0"/>
    </xf>
    <xf numFmtId="0" fontId="5" fillId="0" borderId="8" xfId="0" applyFont="1" applyBorder="1" applyAlignment="1">
      <alignment horizontal="center" vertical="center" shrinkToFit="1"/>
    </xf>
    <xf numFmtId="0" fontId="8" fillId="6" borderId="8" xfId="0" applyFont="1" applyFill="1" applyBorder="1" applyProtection="1">
      <alignment vertical="center"/>
      <protection locked="0"/>
    </xf>
    <xf numFmtId="0" fontId="8" fillId="0" borderId="0" xfId="0" applyFont="1" applyProtection="1">
      <alignment vertical="center"/>
      <protection locked="0"/>
    </xf>
    <xf numFmtId="0" fontId="5" fillId="0" borderId="0" xfId="0" applyFont="1" applyAlignment="1">
      <alignment horizontal="center" vertical="center" shrinkToFit="1"/>
    </xf>
    <xf numFmtId="0" fontId="5" fillId="0" borderId="105" xfId="0" applyFont="1" applyBorder="1">
      <alignment vertical="center"/>
    </xf>
    <xf numFmtId="0" fontId="5" fillId="0" borderId="24" xfId="0" applyFont="1" applyBorder="1">
      <alignment vertical="center"/>
    </xf>
    <xf numFmtId="0" fontId="5" fillId="0" borderId="26" xfId="0" applyFont="1" applyBorder="1">
      <alignment vertical="center"/>
    </xf>
    <xf numFmtId="0" fontId="5" fillId="0" borderId="133" xfId="0" applyFont="1" applyBorder="1">
      <alignment vertical="center"/>
    </xf>
    <xf numFmtId="0" fontId="5" fillId="0" borderId="131" xfId="0" applyFont="1" applyBorder="1">
      <alignment vertical="center"/>
    </xf>
    <xf numFmtId="0" fontId="5" fillId="0" borderId="134" xfId="0" applyFont="1" applyBorder="1">
      <alignment vertical="center"/>
    </xf>
    <xf numFmtId="0" fontId="5" fillId="0" borderId="96" xfId="0" applyFont="1" applyBorder="1" applyAlignment="1">
      <alignment vertical="center" wrapText="1"/>
    </xf>
    <xf numFmtId="0" fontId="5" fillId="0" borderId="97" xfId="0" applyFont="1" applyBorder="1" applyAlignment="1">
      <alignment vertical="center" wrapText="1"/>
    </xf>
    <xf numFmtId="0" fontId="5" fillId="0" borderId="26" xfId="0" applyFont="1" applyBorder="1" applyAlignment="1">
      <alignment vertical="center" wrapText="1"/>
    </xf>
    <xf numFmtId="0" fontId="5" fillId="0" borderId="24" xfId="0" applyFont="1" applyBorder="1" applyAlignment="1">
      <alignment vertical="center" wrapText="1"/>
    </xf>
    <xf numFmtId="0" fontId="5" fillId="0" borderId="136" xfId="0" applyFont="1" applyBorder="1">
      <alignment vertical="center"/>
    </xf>
    <xf numFmtId="0" fontId="5" fillId="0" borderId="129" xfId="0" applyFont="1" applyBorder="1">
      <alignment vertical="center"/>
    </xf>
    <xf numFmtId="0" fontId="5" fillId="0" borderId="137" xfId="0" applyFont="1" applyBorder="1">
      <alignment vertical="center"/>
    </xf>
    <xf numFmtId="0" fontId="5" fillId="0" borderId="105"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36" xfId="0" applyFont="1" applyBorder="1" applyAlignment="1">
      <alignment horizontal="center" vertical="center" shrinkToFit="1"/>
    </xf>
    <xf numFmtId="0" fontId="5" fillId="0" borderId="139" xfId="0" applyFont="1" applyBorder="1" applyAlignment="1">
      <alignment horizontal="center" vertical="center" shrinkToFit="1"/>
    </xf>
    <xf numFmtId="0" fontId="24" fillId="0" borderId="0" xfId="2" applyFont="1" applyAlignment="1">
      <alignment vertical="top"/>
    </xf>
    <xf numFmtId="0" fontId="25" fillId="0" borderId="0" xfId="2" applyFont="1"/>
    <xf numFmtId="0" fontId="27" fillId="0" borderId="0" xfId="2" applyFont="1"/>
    <xf numFmtId="0" fontId="28" fillId="0" borderId="0" xfId="2" applyFont="1"/>
    <xf numFmtId="0" fontId="25" fillId="0" borderId="33" xfId="2" applyFont="1" applyBorder="1" applyAlignment="1">
      <alignment horizontal="left" vertical="center"/>
    </xf>
    <xf numFmtId="0" fontId="25" fillId="0" borderId="140" xfId="2" applyFont="1" applyBorder="1" applyAlignment="1">
      <alignment horizontal="left" vertical="center"/>
    </xf>
    <xf numFmtId="0" fontId="27" fillId="0" borderId="33" xfId="2" applyFont="1" applyBorder="1" applyAlignment="1">
      <alignment horizontal="left" vertical="center"/>
    </xf>
    <xf numFmtId="0" fontId="27" fillId="0" borderId="33" xfId="2" applyFont="1" applyBorder="1"/>
    <xf numFmtId="0" fontId="25" fillId="0" borderId="33" xfId="2" applyFont="1" applyBorder="1"/>
    <xf numFmtId="0" fontId="28" fillId="0" borderId="44" xfId="2" applyFont="1" applyBorder="1"/>
    <xf numFmtId="0" fontId="24" fillId="0" borderId="0" xfId="2" applyFont="1"/>
    <xf numFmtId="0" fontId="30" fillId="0" borderId="0" xfId="2" applyFont="1" applyAlignment="1">
      <alignment horizontal="center" vertical="center" textRotation="255"/>
    </xf>
    <xf numFmtId="0" fontId="30" fillId="0" borderId="33" xfId="2" applyFont="1" applyBorder="1" applyAlignment="1">
      <alignment horizontal="center" vertical="center"/>
    </xf>
    <xf numFmtId="0" fontId="25" fillId="0" borderId="0" xfId="2" applyFont="1" applyAlignment="1">
      <alignment horizontal="center"/>
    </xf>
    <xf numFmtId="0" fontId="27" fillId="0" borderId="0" xfId="2" applyFont="1" applyAlignment="1">
      <alignment horizontal="center"/>
    </xf>
    <xf numFmtId="0" fontId="27" fillId="0" borderId="0" xfId="2" applyFont="1" applyAlignment="1">
      <alignment horizontal="left" vertical="center"/>
    </xf>
    <xf numFmtId="0" fontId="24" fillId="0" borderId="0" xfId="2" applyFont="1" applyAlignment="1">
      <alignment horizontal="left" vertical="center"/>
    </xf>
    <xf numFmtId="0" fontId="28" fillId="0" borderId="30" xfId="2" applyFont="1" applyBorder="1" applyAlignment="1">
      <alignment horizontal="left" vertical="center"/>
    </xf>
    <xf numFmtId="0" fontId="32" fillId="0" borderId="0" xfId="2" applyFont="1" applyAlignment="1">
      <alignment vertical="center"/>
    </xf>
    <xf numFmtId="0" fontId="30" fillId="0" borderId="0" xfId="2" applyFont="1"/>
    <xf numFmtId="0" fontId="34" fillId="0" borderId="0" xfId="2" applyFont="1" applyAlignment="1">
      <alignment vertical="center"/>
    </xf>
    <xf numFmtId="0" fontId="36" fillId="0" borderId="0" xfId="2" applyFont="1" applyAlignment="1">
      <alignment horizontal="center" vertical="center"/>
    </xf>
    <xf numFmtId="0" fontId="27" fillId="0" borderId="0" xfId="2" applyFont="1" applyAlignment="1">
      <alignment horizontal="center" vertical="center"/>
    </xf>
    <xf numFmtId="0" fontId="28" fillId="0" borderId="0" xfId="2" applyFont="1" applyAlignment="1">
      <alignment vertical="center"/>
    </xf>
    <xf numFmtId="0" fontId="28" fillId="0" borderId="0" xfId="2" applyFont="1" applyAlignment="1">
      <alignment horizontal="center" vertical="center"/>
    </xf>
    <xf numFmtId="0" fontId="37" fillId="0" borderId="0" xfId="2" applyFont="1" applyAlignment="1">
      <alignment horizontal="center" vertical="center"/>
    </xf>
    <xf numFmtId="0" fontId="30" fillId="0" borderId="0" xfId="2" applyFont="1" applyAlignment="1">
      <alignment vertical="center"/>
    </xf>
    <xf numFmtId="0" fontId="32" fillId="0" borderId="0" xfId="2" applyFont="1"/>
    <xf numFmtId="0" fontId="24" fillId="0" borderId="0" xfId="2" applyFont="1" applyAlignment="1">
      <alignment horizontal="left" vertical="center" wrapText="1"/>
    </xf>
    <xf numFmtId="0" fontId="27" fillId="0" borderId="0" xfId="2" applyFont="1" applyAlignment="1">
      <alignment horizontal="left" vertical="center" wrapText="1"/>
    </xf>
    <xf numFmtId="0" fontId="27" fillId="0" borderId="24" xfId="2" applyFont="1" applyBorder="1" applyAlignment="1">
      <alignment vertical="center"/>
    </xf>
    <xf numFmtId="0" fontId="27" fillId="0" borderId="24" xfId="2" applyFont="1" applyBorder="1" applyAlignment="1">
      <alignment vertical="center" wrapText="1"/>
    </xf>
    <xf numFmtId="0" fontId="27" fillId="0" borderId="10" xfId="2" applyFont="1" applyBorder="1" applyAlignment="1">
      <alignment vertical="center" wrapText="1"/>
    </xf>
    <xf numFmtId="0" fontId="27" fillId="0" borderId="11" xfId="2" applyFont="1" applyBorder="1" applyAlignment="1">
      <alignment horizontal="left" vertical="top"/>
    </xf>
    <xf numFmtId="0" fontId="27" fillId="0" borderId="10" xfId="2" applyFont="1" applyBorder="1" applyAlignment="1">
      <alignment horizontal="left" vertical="center"/>
    </xf>
    <xf numFmtId="0" fontId="27" fillId="0" borderId="32" xfId="2" applyFont="1" applyBorder="1" applyAlignment="1">
      <alignment horizontal="left" vertical="top"/>
    </xf>
    <xf numFmtId="0" fontId="27" fillId="0" borderId="19" xfId="2" applyFont="1" applyBorder="1" applyAlignment="1">
      <alignment horizontal="left" vertical="center"/>
    </xf>
    <xf numFmtId="0" fontId="27" fillId="0" borderId="152" xfId="2" applyFont="1" applyBorder="1" applyAlignment="1">
      <alignment horizontal="left" vertical="top"/>
    </xf>
    <xf numFmtId="0" fontId="27" fillId="0" borderId="138" xfId="2" applyFont="1" applyBorder="1" applyAlignment="1">
      <alignment horizontal="left" vertical="center"/>
    </xf>
    <xf numFmtId="0" fontId="39" fillId="2" borderId="0" xfId="2" applyFont="1" applyFill="1" applyAlignment="1">
      <alignment horizontal="left" vertical="center" shrinkToFit="1"/>
    </xf>
    <xf numFmtId="0" fontId="40" fillId="0" borderId="0" xfId="2" applyFont="1" applyAlignment="1">
      <alignment horizontal="left" vertical="center"/>
    </xf>
    <xf numFmtId="0" fontId="32" fillId="0" borderId="30" xfId="2" applyFont="1" applyBorder="1"/>
    <xf numFmtId="0" fontId="27" fillId="0" borderId="10" xfId="2" applyFont="1" applyBorder="1" applyAlignment="1">
      <alignment horizontal="left" vertical="center" wrapText="1"/>
    </xf>
    <xf numFmtId="0" fontId="27" fillId="0" borderId="44" xfId="2" applyFont="1" applyBorder="1" applyAlignment="1">
      <alignment horizontal="left" vertical="center" wrapText="1"/>
    </xf>
    <xf numFmtId="0" fontId="38" fillId="0" borderId="27" xfId="2" applyFont="1" applyBorder="1" applyAlignment="1">
      <alignment horizontal="left" vertical="center" wrapText="1"/>
    </xf>
    <xf numFmtId="0" fontId="32" fillId="0" borderId="27" xfId="2" applyFont="1" applyBorder="1"/>
    <xf numFmtId="0" fontId="38" fillId="0" borderId="0" xfId="2" applyFont="1" applyAlignment="1">
      <alignment horizontal="left" vertical="center" wrapText="1"/>
    </xf>
    <xf numFmtId="0" fontId="27" fillId="0" borderId="44" xfId="2" applyFont="1" applyBorder="1" applyAlignment="1">
      <alignment vertical="center" wrapText="1"/>
    </xf>
    <xf numFmtId="0" fontId="27" fillId="0" borderId="19" xfId="2" applyFont="1" applyBorder="1" applyAlignment="1">
      <alignment horizontal="left" vertical="center" wrapText="1"/>
    </xf>
    <xf numFmtId="0" fontId="38" fillId="0" borderId="0" xfId="2" applyFont="1" applyAlignment="1">
      <alignment horizontal="left" vertical="center"/>
    </xf>
    <xf numFmtId="0" fontId="27" fillId="0" borderId="0" xfId="2" applyFont="1" applyAlignment="1">
      <alignment horizontal="left" vertical="top"/>
    </xf>
    <xf numFmtId="0" fontId="27" fillId="2" borderId="11" xfId="2" applyFont="1" applyFill="1" applyBorder="1" applyAlignment="1">
      <alignment horizontal="left" vertical="center" shrinkToFit="1"/>
    </xf>
    <xf numFmtId="0" fontId="27" fillId="0" borderId="24" xfId="2" applyFont="1" applyBorder="1" applyAlignment="1">
      <alignment horizontal="left" vertical="center" wrapText="1"/>
    </xf>
    <xf numFmtId="0" fontId="27" fillId="2" borderId="24" xfId="2" applyFont="1" applyFill="1" applyBorder="1" applyAlignment="1">
      <alignment horizontal="left" vertical="center" shrinkToFit="1"/>
    </xf>
    <xf numFmtId="0" fontId="24" fillId="0" borderId="0" xfId="3" applyFont="1" applyAlignment="1">
      <alignment horizontal="center" vertical="center"/>
    </xf>
    <xf numFmtId="0" fontId="24" fillId="0" borderId="0" xfId="3" applyFont="1" applyAlignment="1">
      <alignment horizontal="left" vertical="center"/>
    </xf>
    <xf numFmtId="0" fontId="25" fillId="0" borderId="0" xfId="3" applyFont="1"/>
    <xf numFmtId="0" fontId="27" fillId="0" borderId="0" xfId="3" applyFont="1"/>
    <xf numFmtId="0" fontId="28" fillId="0" borderId="0" xfId="3" applyFont="1" applyAlignment="1">
      <alignment horizontal="center" vertical="center"/>
    </xf>
    <xf numFmtId="0" fontId="30" fillId="0" borderId="0" xfId="3" applyFont="1" applyAlignment="1">
      <alignment vertical="center"/>
    </xf>
    <xf numFmtId="0" fontId="32" fillId="0" borderId="0" xfId="3" applyFont="1" applyAlignment="1">
      <alignment vertical="center"/>
    </xf>
    <xf numFmtId="0" fontId="32" fillId="0" borderId="0" xfId="3" applyFont="1"/>
    <xf numFmtId="0" fontId="32" fillId="0" borderId="0" xfId="3" applyFont="1" applyAlignment="1">
      <alignment horizontal="left" vertical="center"/>
    </xf>
    <xf numFmtId="0" fontId="32" fillId="0" borderId="23" xfId="3" applyFont="1" applyBorder="1" applyAlignment="1">
      <alignment horizontal="left" vertical="center" wrapText="1"/>
    </xf>
    <xf numFmtId="0" fontId="27" fillId="0" borderId="0" xfId="3" applyFont="1" applyAlignment="1">
      <alignment vertical="center"/>
    </xf>
    <xf numFmtId="0" fontId="32" fillId="0" borderId="155" xfId="3" applyFont="1" applyBorder="1" applyAlignment="1">
      <alignment horizontal="center" vertical="center" wrapText="1"/>
    </xf>
    <xf numFmtId="0" fontId="32" fillId="0" borderId="23" xfId="3" applyFont="1" applyBorder="1" applyAlignment="1">
      <alignment vertical="center"/>
    </xf>
    <xf numFmtId="0" fontId="27" fillId="0" borderId="27" xfId="3" applyFont="1" applyBorder="1" applyAlignment="1">
      <alignment vertical="center"/>
    </xf>
    <xf numFmtId="0" fontId="32" fillId="0" borderId="27" xfId="3" applyFont="1" applyBorder="1" applyAlignment="1">
      <alignment vertical="center"/>
    </xf>
    <xf numFmtId="0" fontId="27" fillId="0" borderId="27" xfId="2" applyFont="1" applyBorder="1"/>
    <xf numFmtId="0" fontId="32" fillId="0" borderId="158" xfId="2" applyFont="1" applyBorder="1" applyAlignment="1">
      <alignment horizontal="left" vertical="center" wrapText="1"/>
    </xf>
    <xf numFmtId="0" fontId="42" fillId="0" borderId="0" xfId="2" applyFont="1"/>
    <xf numFmtId="0" fontId="43" fillId="0" borderId="0" xfId="2" applyFont="1"/>
    <xf numFmtId="0" fontId="35" fillId="0" borderId="0" xfId="2" applyFont="1" applyAlignment="1">
      <alignment vertical="center"/>
    </xf>
    <xf numFmtId="0" fontId="45" fillId="0" borderId="0" xfId="2" applyFont="1" applyAlignment="1">
      <alignment vertical="center"/>
    </xf>
    <xf numFmtId="0" fontId="46" fillId="0" borderId="0" xfId="2" applyFont="1" applyAlignment="1">
      <alignment vertical="center"/>
    </xf>
    <xf numFmtId="0" fontId="45" fillId="0" borderId="0" xfId="2" applyFont="1" applyAlignment="1">
      <alignment horizontal="left" vertical="center"/>
    </xf>
    <xf numFmtId="0" fontId="45" fillId="0" borderId="0" xfId="2" applyFont="1" applyAlignment="1">
      <alignment horizontal="left" vertical="center" wrapText="1"/>
    </xf>
    <xf numFmtId="0" fontId="30" fillId="3" borderId="0" xfId="2" applyFont="1" applyFill="1" applyAlignment="1">
      <alignment vertical="center"/>
    </xf>
    <xf numFmtId="0" fontId="47" fillId="3" borderId="0" xfId="2" applyFont="1" applyFill="1" applyAlignment="1">
      <alignment vertical="center"/>
    </xf>
    <xf numFmtId="0" fontId="47" fillId="3" borderId="0" xfId="2" applyFont="1" applyFill="1" applyAlignment="1">
      <alignment horizontal="center" vertical="center"/>
    </xf>
    <xf numFmtId="0" fontId="48" fillId="3" borderId="0" xfId="2" applyFont="1" applyFill="1"/>
    <xf numFmtId="0" fontId="49" fillId="3" borderId="0" xfId="2" applyFont="1" applyFill="1"/>
    <xf numFmtId="0" fontId="48" fillId="0" borderId="0" xfId="2" applyFont="1"/>
    <xf numFmtId="0" fontId="50" fillId="0" borderId="0" xfId="2" applyFont="1" applyAlignment="1">
      <alignment vertical="center"/>
    </xf>
    <xf numFmtId="0" fontId="32" fillId="0" borderId="165" xfId="2" applyFont="1" applyBorder="1" applyAlignment="1">
      <alignment horizontal="left" vertical="center" wrapText="1"/>
    </xf>
    <xf numFmtId="0" fontId="41" fillId="0" borderId="0" xfId="2" applyFont="1"/>
    <xf numFmtId="0" fontId="44" fillId="0" borderId="0" xfId="2" applyFont="1"/>
    <xf numFmtId="0" fontId="27" fillId="0" borderId="0" xfId="2" applyFont="1" applyAlignment="1">
      <alignment vertical="center" wrapText="1"/>
    </xf>
    <xf numFmtId="0" fontId="52" fillId="0" borderId="0" xfId="2" applyFont="1" applyAlignment="1">
      <alignment vertical="center"/>
    </xf>
    <xf numFmtId="0" fontId="53" fillId="0" borderId="0" xfId="2" applyFont="1" applyAlignment="1">
      <alignment vertical="center"/>
    </xf>
    <xf numFmtId="0" fontId="32" fillId="0" borderId="11" xfId="2" applyFont="1" applyBorder="1" applyAlignment="1">
      <alignment horizontal="center" vertical="center"/>
    </xf>
    <xf numFmtId="0" fontId="30" fillId="0" borderId="36" xfId="2" applyFont="1" applyBorder="1" applyAlignment="1">
      <alignment horizontal="right" vertical="top"/>
    </xf>
    <xf numFmtId="0" fontId="30" fillId="0" borderId="36" xfId="2" applyFont="1" applyBorder="1" applyAlignment="1">
      <alignment horizontal="right" vertical="center"/>
    </xf>
    <xf numFmtId="0" fontId="30" fillId="0" borderId="36" xfId="2" applyFont="1" applyBorder="1"/>
    <xf numFmtId="0" fontId="54" fillId="0" borderId="0" xfId="2" applyFont="1"/>
    <xf numFmtId="0" fontId="55" fillId="0" borderId="0" xfId="2" applyFont="1"/>
    <xf numFmtId="0" fontId="56" fillId="0" borderId="0" xfId="2" applyFont="1"/>
    <xf numFmtId="0" fontId="57" fillId="0" borderId="0" xfId="2" applyFont="1"/>
    <xf numFmtId="0" fontId="47" fillId="0" borderId="0" xfId="2" applyFont="1" applyAlignment="1">
      <alignment vertical="center"/>
    </xf>
    <xf numFmtId="0" fontId="47" fillId="0" borderId="0" xfId="2" applyFont="1" applyAlignment="1">
      <alignment horizontal="center" vertical="center"/>
    </xf>
    <xf numFmtId="0" fontId="24" fillId="2" borderId="21" xfId="2" applyFont="1" applyFill="1" applyBorder="1" applyAlignment="1">
      <alignment vertical="center" shrinkToFit="1"/>
    </xf>
    <xf numFmtId="0" fontId="24" fillId="2" borderId="23" xfId="2" applyFont="1" applyFill="1" applyBorder="1" applyAlignment="1">
      <alignment vertical="center" shrinkToFit="1"/>
    </xf>
    <xf numFmtId="0" fontId="24" fillId="0" borderId="191" xfId="2" applyFont="1" applyBorder="1" applyAlignment="1">
      <alignment vertical="top" shrinkToFit="1"/>
    </xf>
    <xf numFmtId="0" fontId="24" fillId="2" borderId="8" xfId="2" applyFont="1" applyFill="1" applyBorder="1" applyAlignment="1">
      <alignment vertical="center" shrinkToFit="1"/>
    </xf>
    <xf numFmtId="0" fontId="24" fillId="2" borderId="11" xfId="2" applyFont="1" applyFill="1" applyBorder="1" applyAlignment="1">
      <alignment vertical="center" shrinkToFit="1"/>
    </xf>
    <xf numFmtId="0" fontId="24" fillId="0" borderId="11" xfId="2" applyFont="1" applyBorder="1" applyAlignment="1">
      <alignment vertical="top" shrinkToFit="1"/>
    </xf>
    <xf numFmtId="0" fontId="59" fillId="0" borderId="0" xfId="0" applyFont="1">
      <alignment vertical="center"/>
    </xf>
    <xf numFmtId="0" fontId="60" fillId="0" borderId="0" xfId="2" applyFont="1"/>
    <xf numFmtId="0" fontId="60" fillId="0" borderId="0" xfId="2" applyFont="1" applyAlignment="1">
      <alignment vertical="center"/>
    </xf>
    <xf numFmtId="0" fontId="61" fillId="0" borderId="0" xfId="2" applyFont="1" applyAlignment="1">
      <alignment vertical="center"/>
    </xf>
    <xf numFmtId="0" fontId="32" fillId="0" borderId="42" xfId="2" applyFont="1" applyBorder="1" applyAlignment="1">
      <alignment horizontal="left" vertical="center" wrapText="1"/>
    </xf>
    <xf numFmtId="0" fontId="32" fillId="0" borderId="166" xfId="2" applyFont="1" applyBorder="1" applyAlignment="1">
      <alignment horizontal="center" vertical="center"/>
    </xf>
    <xf numFmtId="0" fontId="32" fillId="0" borderId="171" xfId="2" applyFont="1" applyBorder="1" applyAlignment="1">
      <alignment horizontal="left" vertical="center" wrapText="1"/>
    </xf>
    <xf numFmtId="0" fontId="32" fillId="0" borderId="0" xfId="2" applyFont="1" applyAlignment="1">
      <alignment horizontal="center" vertical="center" shrinkToFit="1"/>
    </xf>
    <xf numFmtId="0" fontId="62" fillId="0" borderId="0" xfId="2" applyFont="1"/>
    <xf numFmtId="178" fontId="1" fillId="0" borderId="9" xfId="0" applyNumberFormat="1" applyFont="1" applyBorder="1" applyAlignment="1">
      <alignment horizontal="center" vertical="center" shrinkToFit="1"/>
    </xf>
    <xf numFmtId="178" fontId="1" fillId="6" borderId="206" xfId="0" applyNumberFormat="1" applyFont="1" applyFill="1" applyBorder="1" applyAlignment="1" applyProtection="1">
      <alignment horizontal="center" vertical="center" shrinkToFit="1"/>
      <protection locked="0"/>
    </xf>
    <xf numFmtId="178" fontId="1" fillId="6" borderId="52"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45" xfId="0" applyNumberFormat="1" applyFont="1" applyFill="1" applyBorder="1" applyAlignment="1" applyProtection="1">
      <alignment horizontal="center" vertical="center" shrinkToFit="1"/>
      <protection locked="0"/>
    </xf>
    <xf numFmtId="178" fontId="1" fillId="6" borderId="60"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212"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8" fillId="0" borderId="52"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0" fontId="8" fillId="2" borderId="22"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shrinkToFit="1"/>
      <protection locked="0"/>
    </xf>
    <xf numFmtId="0" fontId="8" fillId="0" borderId="75" xfId="0" applyFont="1" applyBorder="1" applyAlignment="1">
      <alignment horizontal="center" vertical="center"/>
    </xf>
    <xf numFmtId="178" fontId="8" fillId="0" borderId="92" xfId="0" applyNumberFormat="1" applyFont="1" applyBorder="1" applyAlignment="1">
      <alignment horizontal="center" vertical="center" shrinkToFit="1"/>
    </xf>
    <xf numFmtId="178" fontId="8" fillId="0" borderId="57" xfId="0" applyNumberFormat="1" applyFont="1" applyBorder="1" applyAlignment="1">
      <alignment horizontal="center" vertical="center" shrinkToFit="1"/>
    </xf>
    <xf numFmtId="178" fontId="8" fillId="0" borderId="53" xfId="0" applyNumberFormat="1" applyFont="1" applyBorder="1" applyAlignment="1">
      <alignment horizontal="center" vertical="center" shrinkToFit="1"/>
    </xf>
    <xf numFmtId="0" fontId="8" fillId="2" borderId="3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70" xfId="0" applyFont="1" applyBorder="1" applyAlignment="1">
      <alignment horizontal="center" vertical="center"/>
    </xf>
    <xf numFmtId="178" fontId="8" fillId="2" borderId="93" xfId="0" applyNumberFormat="1" applyFont="1" applyFill="1" applyBorder="1" applyAlignment="1" applyProtection="1">
      <alignment horizontal="center" vertical="center" shrinkToFit="1"/>
      <protection locked="0"/>
    </xf>
    <xf numFmtId="178" fontId="8" fillId="2" borderId="90"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shrinkToFit="1"/>
      <protection locked="0"/>
    </xf>
    <xf numFmtId="0" fontId="8" fillId="0" borderId="76"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5"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0" borderId="69" xfId="0" applyFont="1" applyBorder="1">
      <alignment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8" fillId="0" borderId="30" xfId="0" applyFont="1" applyBorder="1" applyAlignment="1">
      <alignment horizontal="center" vertical="center" wrapText="1"/>
    </xf>
    <xf numFmtId="0" fontId="8" fillId="0" borderId="98" xfId="0" applyFont="1" applyBorder="1">
      <alignment vertical="center"/>
    </xf>
    <xf numFmtId="0" fontId="8" fillId="0" borderId="97" xfId="0" applyFont="1" applyBorder="1">
      <alignment vertical="center"/>
    </xf>
    <xf numFmtId="0" fontId="8" fillId="9" borderId="97" xfId="0" applyFont="1" applyFill="1" applyBorder="1">
      <alignment vertical="center"/>
    </xf>
    <xf numFmtId="0" fontId="8" fillId="3" borderId="97" xfId="0" applyFont="1" applyFill="1" applyBorder="1">
      <alignment vertical="center"/>
    </xf>
    <xf numFmtId="0" fontId="8" fillId="0" borderId="97" xfId="0" quotePrefix="1" applyFont="1" applyBorder="1">
      <alignment vertical="center"/>
    </xf>
    <xf numFmtId="0" fontId="8" fillId="0" borderId="96" xfId="0" applyFont="1" applyBorder="1">
      <alignment vertical="center"/>
    </xf>
    <xf numFmtId="0" fontId="8" fillId="0" borderId="31" xfId="0" applyFont="1" applyBorder="1" applyAlignment="1">
      <alignment horizontal="center" vertical="center" wrapText="1"/>
    </xf>
    <xf numFmtId="0" fontId="9" fillId="0" borderId="0" xfId="1" applyFont="1">
      <alignment vertical="center"/>
    </xf>
    <xf numFmtId="0" fontId="8" fillId="0" borderId="0" xfId="1" applyFont="1">
      <alignment vertical="center"/>
    </xf>
    <xf numFmtId="0" fontId="7" fillId="0" borderId="24" xfId="1" applyFont="1" applyBorder="1">
      <alignment vertical="center"/>
    </xf>
    <xf numFmtId="0" fontId="9" fillId="0" borderId="8" xfId="1" applyFont="1" applyBorder="1" applyAlignment="1">
      <alignment vertical="center" shrinkToFit="1"/>
    </xf>
    <xf numFmtId="0" fontId="9" fillId="0" borderId="24" xfId="1" applyFont="1" applyBorder="1">
      <alignment vertical="center"/>
    </xf>
    <xf numFmtId="0" fontId="9" fillId="0" borderId="11" xfId="1" applyFont="1" applyBorder="1">
      <alignment vertical="center"/>
    </xf>
    <xf numFmtId="0" fontId="1" fillId="0" borderId="0" xfId="0" applyFont="1" applyAlignment="1">
      <alignment horizontal="left" vertical="center"/>
    </xf>
    <xf numFmtId="0" fontId="8" fillId="3" borderId="0" xfId="0" applyFont="1" applyFill="1" applyProtection="1">
      <alignment vertical="center"/>
      <protection locked="0"/>
    </xf>
    <xf numFmtId="0" fontId="64" fillId="3" borderId="0" xfId="0" applyFont="1" applyFill="1">
      <alignment vertical="center"/>
    </xf>
    <xf numFmtId="0" fontId="64" fillId="3" borderId="0" xfId="0" applyFont="1" applyFill="1" applyAlignment="1">
      <alignment horizontal="center" vertical="center"/>
    </xf>
    <xf numFmtId="0" fontId="65" fillId="3" borderId="0" xfId="0" applyFont="1" applyFill="1">
      <alignment vertical="center"/>
    </xf>
    <xf numFmtId="0" fontId="64" fillId="3" borderId="0" xfId="0" applyFont="1" applyFill="1" applyAlignment="1">
      <alignment horizontal="left" vertical="center"/>
    </xf>
    <xf numFmtId="0" fontId="64" fillId="6" borderId="8" xfId="0" applyFont="1" applyFill="1" applyBorder="1" applyAlignment="1" applyProtection="1">
      <alignment horizontal="left" vertical="center"/>
      <protection locked="0"/>
    </xf>
    <xf numFmtId="0" fontId="64" fillId="3" borderId="8" xfId="0" applyFont="1" applyFill="1" applyBorder="1" applyAlignment="1">
      <alignment horizontal="center" vertical="center"/>
    </xf>
    <xf numFmtId="20" fontId="64" fillId="6" borderId="8" xfId="0" applyNumberFormat="1" applyFont="1" applyFill="1" applyBorder="1" applyAlignment="1" applyProtection="1">
      <alignment horizontal="center" vertical="center"/>
      <protection locked="0"/>
    </xf>
    <xf numFmtId="0" fontId="64" fillId="3" borderId="0" xfId="0" applyFont="1" applyFill="1" applyAlignment="1">
      <alignment horizontal="right" vertical="center"/>
    </xf>
    <xf numFmtId="177" fontId="64" fillId="3" borderId="8" xfId="0" applyNumberFormat="1" applyFont="1" applyFill="1" applyBorder="1" applyAlignment="1">
      <alignment horizontal="center" vertical="center"/>
    </xf>
    <xf numFmtId="20" fontId="64" fillId="3" borderId="8" xfId="0" applyNumberFormat="1" applyFont="1" applyFill="1" applyBorder="1" applyAlignment="1">
      <alignment horizontal="center" vertical="center"/>
    </xf>
    <xf numFmtId="0" fontId="64" fillId="3" borderId="0" xfId="0" applyFont="1" applyFill="1" applyProtection="1">
      <alignment vertical="center"/>
      <protection locked="0"/>
    </xf>
    <xf numFmtId="0" fontId="64" fillId="3" borderId="0" xfId="0" applyFont="1" applyFill="1" applyAlignment="1" applyProtection="1">
      <alignment horizontal="right" vertical="center"/>
      <protection locked="0"/>
    </xf>
    <xf numFmtId="0" fontId="64" fillId="3" borderId="0" xfId="0" applyFont="1" applyFill="1" applyAlignment="1" applyProtection="1">
      <alignment horizontal="center" vertical="center"/>
      <protection locked="0"/>
    </xf>
    <xf numFmtId="0" fontId="64" fillId="6" borderId="0" xfId="0" applyFont="1" applyFill="1" applyAlignment="1" applyProtection="1">
      <alignment horizontal="center" vertical="center"/>
      <protection locked="0"/>
    </xf>
    <xf numFmtId="0" fontId="66" fillId="6" borderId="21" xfId="0" applyFont="1" applyFill="1" applyBorder="1" applyAlignment="1" applyProtection="1">
      <alignment horizontal="center" vertical="center"/>
      <protection locked="0"/>
    </xf>
    <xf numFmtId="0" fontId="66" fillId="6" borderId="42" xfId="0" applyFont="1" applyFill="1" applyBorder="1" applyAlignment="1" applyProtection="1">
      <alignment horizontal="center" vertical="center"/>
      <protection locked="0"/>
    </xf>
    <xf numFmtId="0" fontId="66" fillId="6" borderId="46" xfId="0" applyFont="1" applyFill="1" applyBorder="1" applyAlignment="1" applyProtection="1">
      <alignment horizontal="center" vertical="center"/>
      <protection locked="0"/>
    </xf>
    <xf numFmtId="0" fontId="64" fillId="10" borderId="8" xfId="0" applyFont="1" applyFill="1" applyBorder="1" applyAlignment="1" applyProtection="1">
      <alignment horizontal="left" vertical="center"/>
      <protection locked="0"/>
    </xf>
    <xf numFmtId="0" fontId="64" fillId="10" borderId="0" xfId="0" applyFont="1" applyFill="1">
      <alignment vertical="center"/>
    </xf>
    <xf numFmtId="0" fontId="64" fillId="10" borderId="8" xfId="0" applyFont="1" applyFill="1" applyBorder="1" applyAlignment="1" applyProtection="1">
      <alignment horizontal="center" vertical="center"/>
      <protection locked="0"/>
    </xf>
    <xf numFmtId="0" fontId="64" fillId="10" borderId="0" xfId="0" applyFont="1" applyFill="1" applyProtection="1">
      <alignment vertical="center"/>
      <protection locked="0"/>
    </xf>
    <xf numFmtId="20" fontId="64" fillId="10" borderId="8" xfId="0" applyNumberFormat="1" applyFont="1" applyFill="1" applyBorder="1" applyAlignment="1" applyProtection="1">
      <alignment horizontal="center" vertical="center"/>
      <protection locked="0"/>
    </xf>
    <xf numFmtId="0" fontId="64" fillId="10" borderId="0" xfId="0" applyFont="1" applyFill="1" applyAlignment="1" applyProtection="1">
      <alignment horizontal="right" vertical="center"/>
      <protection locked="0"/>
    </xf>
    <xf numFmtId="0" fontId="64" fillId="10" borderId="0" xfId="0" applyFont="1" applyFill="1" applyAlignment="1" applyProtection="1">
      <alignment horizontal="center" vertical="center"/>
      <protection locked="0"/>
    </xf>
    <xf numFmtId="0" fontId="66" fillId="6" borderId="8" xfId="0" applyFont="1" applyFill="1" applyBorder="1" applyAlignment="1" applyProtection="1">
      <alignment horizontal="center" vertical="center"/>
      <protection locked="0"/>
    </xf>
    <xf numFmtId="0" fontId="64" fillId="6" borderId="8" xfId="0" applyFont="1" applyFill="1" applyBorder="1" applyAlignment="1" applyProtection="1">
      <alignment horizontal="center" vertical="center"/>
      <protection locked="0"/>
    </xf>
    <xf numFmtId="0" fontId="67" fillId="3" borderId="21" xfId="0" applyFont="1" applyFill="1" applyBorder="1" applyAlignment="1">
      <alignment horizontal="center" vertical="center"/>
    </xf>
    <xf numFmtId="0" fontId="67" fillId="3" borderId="46" xfId="0" applyFont="1" applyFill="1" applyBorder="1" applyAlignment="1">
      <alignment horizontal="center" vertical="center" shrinkToFit="1"/>
    </xf>
    <xf numFmtId="0" fontId="68" fillId="3" borderId="0" xfId="0" applyFont="1" applyFill="1" applyAlignment="1">
      <alignment horizontal="left" vertical="center"/>
    </xf>
    <xf numFmtId="0" fontId="68" fillId="3" borderId="0" xfId="0" applyFont="1" applyFill="1">
      <alignment vertical="center"/>
    </xf>
    <xf numFmtId="0" fontId="69" fillId="3" borderId="0" xfId="0" applyFont="1" applyFill="1" applyAlignment="1">
      <alignment horizontal="left" vertical="center"/>
    </xf>
    <xf numFmtId="178" fontId="1" fillId="0" borderId="213"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214"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0" xfId="0" applyNumberFormat="1" applyFont="1" applyBorder="1" applyAlignment="1">
      <alignment horizontal="center" vertical="center" shrinkToFit="1"/>
    </xf>
    <xf numFmtId="178" fontId="1" fillId="0" borderId="22" xfId="0" applyNumberFormat="1" applyFont="1" applyBorder="1" applyAlignment="1">
      <alignment horizontal="center" vertical="center" shrinkToFit="1"/>
    </xf>
    <xf numFmtId="178" fontId="1" fillId="0" borderId="126" xfId="0" applyNumberFormat="1" applyFont="1" applyBorder="1" applyAlignment="1">
      <alignment horizontal="center" vertical="center" shrinkToFit="1"/>
    </xf>
    <xf numFmtId="178" fontId="1" fillId="0" borderId="27" xfId="0" applyNumberFormat="1" applyFont="1" applyBorder="1" applyAlignment="1">
      <alignment horizontal="center" vertical="center" shrinkToFit="1"/>
    </xf>
    <xf numFmtId="178" fontId="1" fillId="6" borderId="213" xfId="0" applyNumberFormat="1" applyFont="1" applyFill="1" applyBorder="1" applyAlignment="1">
      <alignment horizontal="center" vertical="center" shrinkToFit="1"/>
    </xf>
    <xf numFmtId="178" fontId="1" fillId="6" borderId="17" xfId="0" applyNumberFormat="1" applyFont="1" applyFill="1" applyBorder="1" applyAlignment="1">
      <alignment horizontal="center" vertical="center" shrinkToFit="1"/>
    </xf>
    <xf numFmtId="178" fontId="1" fillId="6" borderId="16" xfId="0" applyNumberFormat="1" applyFont="1" applyFill="1" applyBorder="1" applyAlignment="1">
      <alignment horizontal="center" vertical="center" shrinkToFit="1"/>
    </xf>
    <xf numFmtId="178" fontId="1" fillId="6" borderId="18" xfId="0" applyNumberFormat="1" applyFont="1" applyFill="1" applyBorder="1" applyAlignment="1">
      <alignment horizontal="center" vertical="center" shrinkToFit="1"/>
    </xf>
    <xf numFmtId="0" fontId="71" fillId="0" borderId="0" xfId="1" applyFont="1">
      <alignment vertical="center"/>
    </xf>
    <xf numFmtId="0" fontId="37" fillId="0" borderId="0" xfId="2" applyFont="1" applyAlignment="1">
      <alignment vertical="center"/>
    </xf>
    <xf numFmtId="0" fontId="32" fillId="0" borderId="161" xfId="2" applyFont="1" applyBorder="1" applyAlignment="1">
      <alignment horizontal="center" vertical="center" wrapText="1"/>
    </xf>
    <xf numFmtId="0" fontId="32" fillId="0" borderId="155" xfId="2" applyFont="1" applyBorder="1" applyAlignment="1">
      <alignment horizontal="center" vertical="center" wrapText="1"/>
    </xf>
    <xf numFmtId="0" fontId="32" fillId="0" borderId="160" xfId="2" applyFont="1" applyBorder="1" applyAlignment="1">
      <alignment horizontal="center" vertical="center" wrapText="1"/>
    </xf>
    <xf numFmtId="0" fontId="32" fillId="0" borderId="166" xfId="2" applyFont="1" applyBorder="1" applyAlignment="1">
      <alignment horizontal="center" vertical="center" wrapText="1"/>
    </xf>
    <xf numFmtId="0" fontId="32" fillId="0" borderId="158" xfId="2" applyFont="1" applyBorder="1" applyAlignment="1">
      <alignment horizontal="center" vertical="center" wrapText="1"/>
    </xf>
    <xf numFmtId="0" fontId="75" fillId="0" borderId="0" xfId="2" applyFont="1"/>
    <xf numFmtId="0" fontId="32" fillId="0" borderId="161" xfId="2" applyFont="1" applyBorder="1" applyAlignment="1">
      <alignment horizontal="center" vertical="top" wrapText="1"/>
    </xf>
    <xf numFmtId="0" fontId="32" fillId="0" borderId="161" xfId="2" applyFont="1" applyBorder="1" applyAlignment="1">
      <alignment horizontal="center" vertical="top"/>
    </xf>
    <xf numFmtId="0" fontId="32" fillId="0" borderId="5" xfId="2" applyFont="1" applyBorder="1" applyAlignment="1">
      <alignment horizontal="center" vertical="top"/>
    </xf>
    <xf numFmtId="0" fontId="32" fillId="0" borderId="171" xfId="2" applyFont="1" applyBorder="1" applyAlignment="1">
      <alignment horizontal="center" vertical="top"/>
    </xf>
    <xf numFmtId="0" fontId="32" fillId="0" borderId="23" xfId="2" applyFont="1" applyBorder="1"/>
    <xf numFmtId="0" fontId="30" fillId="0" borderId="183" xfId="2" applyFont="1" applyBorder="1"/>
    <xf numFmtId="0" fontId="32" fillId="0" borderId="11" xfId="2" applyFont="1" applyBorder="1" applyAlignment="1">
      <alignment horizontal="center" vertical="top" wrapText="1"/>
    </xf>
    <xf numFmtId="0" fontId="32" fillId="0" borderId="8" xfId="2" applyFont="1" applyBorder="1" applyAlignment="1">
      <alignment horizontal="center" vertical="top" wrapText="1"/>
    </xf>
    <xf numFmtId="0" fontId="32" fillId="0" borderId="155" xfId="2" applyFont="1" applyBorder="1" applyAlignment="1">
      <alignment horizontal="center" vertical="top" wrapText="1"/>
    </xf>
    <xf numFmtId="0" fontId="32" fillId="0" borderId="172" xfId="2" applyFont="1" applyBorder="1" applyAlignment="1">
      <alignment horizontal="center" vertical="top" wrapText="1"/>
    </xf>
    <xf numFmtId="0" fontId="32" fillId="0" borderId="166" xfId="2" applyFont="1" applyBorder="1"/>
    <xf numFmtId="0" fontId="32" fillId="0" borderId="22" xfId="2" applyFont="1" applyBorder="1"/>
    <xf numFmtId="0" fontId="24" fillId="0" borderId="10" xfId="2" applyFont="1" applyBorder="1" applyAlignment="1">
      <alignment horizontal="left" vertical="center"/>
    </xf>
    <xf numFmtId="0" fontId="32" fillId="0" borderId="173" xfId="2" applyFont="1" applyBorder="1" applyAlignment="1">
      <alignment horizontal="center" vertical="center" wrapText="1"/>
    </xf>
    <xf numFmtId="0" fontId="25" fillId="0" borderId="165" xfId="3" applyFont="1" applyBorder="1" applyAlignment="1">
      <alignment horizontal="center" vertical="center"/>
    </xf>
    <xf numFmtId="0" fontId="32" fillId="0" borderId="5" xfId="3" applyFont="1" applyBorder="1" applyAlignment="1">
      <alignment vertical="center"/>
    </xf>
    <xf numFmtId="0" fontId="25" fillId="0" borderId="195" xfId="3" applyFont="1" applyBorder="1"/>
    <xf numFmtId="0" fontId="32" fillId="0" borderId="8" xfId="2" applyFont="1" applyBorder="1" applyAlignment="1">
      <alignment horizontal="center" vertical="center"/>
    </xf>
    <xf numFmtId="0" fontId="32" fillId="0" borderId="33" xfId="2" applyFont="1" applyBorder="1" applyAlignment="1">
      <alignment horizontal="left" vertical="center" wrapText="1"/>
    </xf>
    <xf numFmtId="0" fontId="32" fillId="0" borderId="5" xfId="2" applyFont="1" applyBorder="1" applyAlignment="1">
      <alignment horizontal="left" vertical="center" wrapText="1"/>
    </xf>
    <xf numFmtId="0" fontId="32" fillId="0" borderId="0" xfId="2" applyFont="1" applyAlignment="1">
      <alignment horizontal="left" vertical="center" wrapText="1"/>
    </xf>
    <xf numFmtId="0" fontId="32" fillId="0" borderId="46" xfId="2" applyFont="1" applyBorder="1" applyAlignment="1">
      <alignment horizontal="center" vertical="center"/>
    </xf>
    <xf numFmtId="0" fontId="32" fillId="0" borderId="23" xfId="2" applyFont="1" applyBorder="1" applyAlignment="1">
      <alignment horizontal="left" vertical="center" wrapText="1"/>
    </xf>
    <xf numFmtId="0" fontId="27" fillId="0" borderId="5" xfId="2" applyFont="1" applyBorder="1" applyAlignment="1">
      <alignment vertical="center"/>
    </xf>
    <xf numFmtId="0" fontId="27" fillId="0" borderId="0" xfId="2" applyFont="1" applyAlignment="1">
      <alignment vertical="center"/>
    </xf>
    <xf numFmtId="0" fontId="32" fillId="2" borderId="11" xfId="2" applyFont="1" applyFill="1" applyBorder="1" applyAlignment="1">
      <alignment horizontal="left" vertical="center"/>
    </xf>
    <xf numFmtId="0" fontId="32" fillId="0" borderId="155" xfId="2" applyFont="1" applyBorder="1" applyAlignment="1">
      <alignment horizontal="left" vertical="center" wrapText="1"/>
    </xf>
    <xf numFmtId="0" fontId="32" fillId="0" borderId="5" xfId="2" applyFont="1" applyBorder="1" applyAlignment="1">
      <alignment horizontal="center" vertical="center" wrapText="1"/>
    </xf>
    <xf numFmtId="0" fontId="32" fillId="0" borderId="0" xfId="2" applyFont="1" applyAlignment="1">
      <alignment horizontal="center" vertical="center" wrapText="1"/>
    </xf>
    <xf numFmtId="0" fontId="32" fillId="0" borderId="5" xfId="2" applyFont="1" applyBorder="1" applyAlignment="1">
      <alignment vertical="center" wrapText="1"/>
    </xf>
    <xf numFmtId="0" fontId="32" fillId="0" borderId="0" xfId="2" applyFont="1" applyAlignment="1">
      <alignment vertical="center" wrapText="1"/>
    </xf>
    <xf numFmtId="0" fontId="32" fillId="0" borderId="30" xfId="2" applyFont="1" applyBorder="1" applyAlignment="1">
      <alignment vertical="center" wrapText="1"/>
    </xf>
    <xf numFmtId="0" fontId="32" fillId="0" borderId="23" xfId="2" applyFont="1" applyBorder="1" applyAlignment="1">
      <alignment horizontal="center" vertical="top" wrapText="1"/>
    </xf>
    <xf numFmtId="0" fontId="32" fillId="0" borderId="0" xfId="2" applyFont="1" applyAlignment="1">
      <alignment horizontal="left" vertical="top" wrapText="1"/>
    </xf>
    <xf numFmtId="0" fontId="32" fillId="0" borderId="0" xfId="2" applyFont="1" applyAlignment="1">
      <alignment vertical="top" wrapText="1"/>
    </xf>
    <xf numFmtId="0" fontId="32" fillId="0" borderId="5" xfId="2" applyFont="1" applyBorder="1" applyAlignment="1">
      <alignment horizontal="left" vertical="center"/>
    </xf>
    <xf numFmtId="0" fontId="39" fillId="0" borderId="0" xfId="2" applyFont="1" applyAlignment="1">
      <alignment horizontal="left" vertical="center"/>
    </xf>
    <xf numFmtId="0" fontId="24" fillId="0" borderId="5" xfId="2" applyFont="1" applyBorder="1" applyAlignment="1">
      <alignment vertical="center"/>
    </xf>
    <xf numFmtId="0" fontId="24" fillId="0" borderId="0" xfId="2" applyFont="1" applyAlignment="1">
      <alignment vertical="center"/>
    </xf>
    <xf numFmtId="0" fontId="32" fillId="0" borderId="5" xfId="2" applyFont="1" applyBorder="1" applyAlignment="1">
      <alignment horizontal="center" vertical="center"/>
    </xf>
    <xf numFmtId="0" fontId="32" fillId="0" borderId="0" xfId="2" applyFont="1" applyAlignment="1">
      <alignment horizontal="center" vertical="center"/>
    </xf>
    <xf numFmtId="0" fontId="32" fillId="0" borderId="27" xfId="2" applyFont="1" applyBorder="1" applyAlignment="1">
      <alignment horizontal="center" vertical="center"/>
    </xf>
    <xf numFmtId="0" fontId="32" fillId="0" borderId="23" xfId="2" applyFont="1" applyBorder="1" applyAlignment="1">
      <alignment horizontal="center" vertical="center" wrapText="1"/>
    </xf>
    <xf numFmtId="0" fontId="24" fillId="0" borderId="0" xfId="2" applyFont="1" applyAlignment="1">
      <alignment horizontal="center" vertical="center"/>
    </xf>
    <xf numFmtId="0" fontId="32" fillId="0" borderId="8" xfId="2" applyFont="1" applyBorder="1" applyAlignment="1">
      <alignment horizontal="center" vertical="center" shrinkToFit="1"/>
    </xf>
    <xf numFmtId="0" fontId="32" fillId="0" borderId="23" xfId="2" applyFont="1" applyBorder="1" applyAlignment="1">
      <alignment vertical="center" wrapText="1"/>
    </xf>
    <xf numFmtId="0" fontId="32" fillId="0" borderId="27" xfId="2" applyFont="1" applyBorder="1" applyAlignment="1">
      <alignment vertical="center" wrapText="1"/>
    </xf>
    <xf numFmtId="0" fontId="32" fillId="0" borderId="22" xfId="2" applyFont="1" applyBorder="1" applyAlignment="1">
      <alignment vertical="center" wrapText="1"/>
    </xf>
    <xf numFmtId="0" fontId="32" fillId="0" borderId="0" xfId="2" applyFont="1" applyAlignment="1">
      <alignment vertical="center"/>
    </xf>
    <xf numFmtId="0" fontId="32" fillId="0" borderId="0" xfId="2" applyFont="1" applyAlignment="1">
      <alignment horizontal="left" vertical="center"/>
    </xf>
    <xf numFmtId="0" fontId="25" fillId="0" borderId="10" xfId="2" applyFont="1" applyBorder="1" applyAlignment="1">
      <alignment horizontal="left" vertical="center" wrapText="1"/>
    </xf>
    <xf numFmtId="0" fontId="32" fillId="0" borderId="0" xfId="3" applyFont="1" applyAlignment="1">
      <alignment horizontal="center" vertical="center"/>
    </xf>
    <xf numFmtId="0" fontId="32" fillId="0" borderId="161" xfId="2" applyFont="1" applyBorder="1" applyAlignment="1">
      <alignment horizontal="left" vertical="center" wrapText="1"/>
    </xf>
    <xf numFmtId="0" fontId="32" fillId="0" borderId="24" xfId="2" applyFont="1" applyBorder="1" applyAlignment="1">
      <alignment horizontal="left" vertical="center"/>
    </xf>
    <xf numFmtId="0" fontId="32" fillId="0" borderId="10" xfId="2" applyFont="1" applyBorder="1" applyAlignment="1">
      <alignment horizontal="left" vertical="center"/>
    </xf>
    <xf numFmtId="0" fontId="32" fillId="0" borderId="168" xfId="2" applyFont="1" applyBorder="1" applyAlignment="1">
      <alignment horizontal="center" vertical="center" wrapText="1"/>
    </xf>
    <xf numFmtId="0" fontId="32" fillId="0" borderId="165" xfId="2" applyFont="1" applyBorder="1" applyAlignment="1">
      <alignment horizontal="center" vertical="center" wrapText="1"/>
    </xf>
    <xf numFmtId="0" fontId="32" fillId="0" borderId="170" xfId="2" applyFont="1" applyBorder="1" applyAlignment="1">
      <alignment horizontal="center" vertical="center" wrapText="1"/>
    </xf>
    <xf numFmtId="0" fontId="21" fillId="0" borderId="27" xfId="2" applyFont="1" applyBorder="1" applyAlignment="1">
      <alignment horizontal="left" vertical="center" wrapText="1"/>
    </xf>
    <xf numFmtId="0" fontId="21" fillId="0" borderId="0" xfId="2" applyFont="1" applyAlignment="1">
      <alignment horizontal="left" vertical="center" wrapText="1"/>
    </xf>
    <xf numFmtId="0" fontId="21" fillId="0" borderId="0" xfId="2" applyFont="1" applyAlignment="1">
      <alignment horizontal="left" vertical="center"/>
    </xf>
    <xf numFmtId="0" fontId="32" fillId="0" borderId="168" xfId="3" applyFont="1" applyBorder="1" applyAlignment="1">
      <alignment horizontal="center" vertical="center" wrapText="1"/>
    </xf>
    <xf numFmtId="0" fontId="25" fillId="0" borderId="158" xfId="3" applyFont="1" applyBorder="1" applyAlignment="1">
      <alignment horizontal="center" vertical="center"/>
    </xf>
    <xf numFmtId="0" fontId="58" fillId="0" borderId="0" xfId="0" applyFont="1">
      <alignment vertical="center"/>
    </xf>
    <xf numFmtId="0" fontId="32" fillId="0" borderId="161" xfId="0" applyFont="1" applyBorder="1" applyAlignment="1">
      <alignment horizontal="center" vertical="center"/>
    </xf>
    <xf numFmtId="0" fontId="32" fillId="0" borderId="169" xfId="0" applyFont="1" applyBorder="1" applyAlignment="1">
      <alignment horizontal="center" vertical="center"/>
    </xf>
    <xf numFmtId="0" fontId="32" fillId="0" borderId="160" xfId="0" applyFont="1" applyBorder="1" applyAlignment="1">
      <alignment horizontal="center" vertical="center"/>
    </xf>
    <xf numFmtId="0" fontId="32" fillId="0" borderId="162" xfId="0" applyFont="1" applyBorder="1" applyAlignment="1">
      <alignment horizontal="center" vertical="center"/>
    </xf>
    <xf numFmtId="0" fontId="32" fillId="0" borderId="161" xfId="0" applyFont="1" applyBorder="1" applyAlignment="1">
      <alignment horizontal="center" vertical="top"/>
    </xf>
    <xf numFmtId="0" fontId="32" fillId="0" borderId="169" xfId="0" applyFont="1" applyBorder="1" applyAlignment="1">
      <alignment horizontal="center" vertical="top"/>
    </xf>
    <xf numFmtId="0" fontId="32" fillId="0" borderId="160" xfId="0" applyFont="1" applyBorder="1" applyAlignment="1">
      <alignment horizontal="center" vertical="top"/>
    </xf>
    <xf numFmtId="0" fontId="45" fillId="0" borderId="0" xfId="2" applyFont="1"/>
    <xf numFmtId="0" fontId="24" fillId="0" borderId="0" xfId="2" applyFont="1" applyAlignment="1">
      <alignment vertical="top" wrapText="1"/>
    </xf>
    <xf numFmtId="0" fontId="27" fillId="0" borderId="0" xfId="2" applyFont="1" applyAlignment="1">
      <alignment horizontal="center" vertical="center" wrapText="1"/>
    </xf>
    <xf numFmtId="0" fontId="32" fillId="0" borderId="0" xfId="2" applyFont="1" applyAlignment="1">
      <alignment horizontal="center" wrapText="1"/>
    </xf>
    <xf numFmtId="0" fontId="32" fillId="0" borderId="21" xfId="2" applyFont="1" applyBorder="1" applyAlignment="1">
      <alignment horizontal="center" vertical="top" wrapText="1"/>
    </xf>
    <xf numFmtId="0" fontId="21" fillId="0" borderId="166" xfId="2" applyFont="1" applyBorder="1" applyAlignment="1">
      <alignment horizontal="left" vertical="center" wrapText="1"/>
    </xf>
    <xf numFmtId="0" fontId="21" fillId="0" borderId="166" xfId="2" applyFont="1" applyBorder="1" applyAlignment="1">
      <alignment horizontal="center" vertical="center"/>
    </xf>
    <xf numFmtId="0" fontId="21" fillId="0" borderId="0" xfId="2" applyFont="1" applyAlignment="1">
      <alignment horizontal="center" vertical="center"/>
    </xf>
    <xf numFmtId="0" fontId="21" fillId="0" borderId="23" xfId="2" applyFont="1" applyBorder="1" applyAlignment="1">
      <alignment horizontal="left" vertical="center" wrapText="1"/>
    </xf>
    <xf numFmtId="0" fontId="21" fillId="0" borderId="27" xfId="2" applyFont="1" applyBorder="1" applyAlignment="1">
      <alignment horizontal="center" vertical="center"/>
    </xf>
    <xf numFmtId="0" fontId="32" fillId="0" borderId="195" xfId="2" applyFont="1" applyBorder="1" applyAlignment="1">
      <alignment horizontal="center" vertical="center" wrapText="1"/>
    </xf>
    <xf numFmtId="0" fontId="25" fillId="0" borderId="181" xfId="2" applyFont="1" applyBorder="1"/>
    <xf numFmtId="0" fontId="24" fillId="0" borderId="177" xfId="2" applyFont="1" applyBorder="1" applyAlignment="1">
      <alignment horizontal="left" vertical="center"/>
    </xf>
    <xf numFmtId="0" fontId="25" fillId="0" borderId="177" xfId="2" applyFont="1" applyBorder="1"/>
    <xf numFmtId="0" fontId="27" fillId="0" borderId="177" xfId="2" applyFont="1" applyBorder="1"/>
    <xf numFmtId="0" fontId="28" fillId="0" borderId="177" xfId="2" applyFont="1" applyBorder="1" applyAlignment="1">
      <alignment vertical="center"/>
    </xf>
    <xf numFmtId="0" fontId="28" fillId="0" borderId="182" xfId="2" applyFont="1" applyBorder="1" applyAlignment="1">
      <alignment vertical="center"/>
    </xf>
    <xf numFmtId="0" fontId="31" fillId="0" borderId="184" xfId="2" applyFont="1" applyBorder="1"/>
    <xf numFmtId="0" fontId="31" fillId="0" borderId="185" xfId="2" applyFont="1" applyBorder="1"/>
    <xf numFmtId="0" fontId="27" fillId="0" borderId="185" xfId="2" applyFont="1" applyBorder="1"/>
    <xf numFmtId="0" fontId="31" fillId="0" borderId="186" xfId="2" applyFont="1" applyBorder="1"/>
    <xf numFmtId="0" fontId="32" fillId="0" borderId="8" xfId="2" applyFont="1" applyBorder="1" applyAlignment="1">
      <alignment horizontal="center" vertical="center"/>
    </xf>
    <xf numFmtId="0" fontId="32" fillId="0" borderId="8" xfId="2" applyFont="1" applyBorder="1" applyAlignment="1">
      <alignment horizontal="left" vertical="center" wrapText="1"/>
    </xf>
    <xf numFmtId="0" fontId="28" fillId="2" borderId="8" xfId="2" applyFont="1" applyFill="1" applyBorder="1" applyAlignment="1">
      <alignment horizontal="center" vertical="center"/>
    </xf>
    <xf numFmtId="0" fontId="32" fillId="2" borderId="8" xfId="2" applyFont="1" applyFill="1" applyBorder="1" applyAlignment="1">
      <alignment horizontal="center" vertical="center"/>
    </xf>
    <xf numFmtId="0" fontId="32" fillId="8" borderId="8" xfId="2" applyFont="1" applyFill="1" applyBorder="1" applyAlignment="1">
      <alignment horizontal="left" vertical="center"/>
    </xf>
    <xf numFmtId="0" fontId="32" fillId="0" borderId="155" xfId="0" applyFont="1" applyBorder="1" applyAlignment="1">
      <alignment horizontal="left" vertical="center" wrapText="1"/>
    </xf>
    <xf numFmtId="0" fontId="32" fillId="0" borderId="160" xfId="0" applyFont="1" applyBorder="1" applyAlignment="1">
      <alignment horizontal="left" vertical="center" wrapText="1"/>
    </xf>
    <xf numFmtId="0" fontId="32" fillId="0" borderId="156" xfId="0" applyFont="1" applyBorder="1" applyAlignment="1">
      <alignment horizontal="left" vertical="center" wrapText="1"/>
    </xf>
    <xf numFmtId="0" fontId="32" fillId="0" borderId="158" xfId="0" applyFont="1" applyBorder="1" applyAlignment="1">
      <alignment horizontal="left" vertical="center" wrapText="1"/>
    </xf>
    <xf numFmtId="0" fontId="32" fillId="0" borderId="162" xfId="0" applyFont="1" applyBorder="1" applyAlignment="1">
      <alignment horizontal="left" vertical="center" wrapText="1"/>
    </xf>
    <xf numFmtId="0" fontId="32" fillId="0" borderId="159" xfId="0" applyFont="1" applyBorder="1" applyAlignment="1">
      <alignment horizontal="left" vertical="center" wrapText="1"/>
    </xf>
    <xf numFmtId="0" fontId="14" fillId="2" borderId="8" xfId="0" applyFont="1" applyFill="1" applyBorder="1" applyAlignment="1">
      <alignment horizontal="center" vertical="center"/>
    </xf>
    <xf numFmtId="0" fontId="32" fillId="2" borderId="46" xfId="2" applyFont="1" applyFill="1" applyBorder="1" applyAlignment="1">
      <alignment horizontal="center" vertical="center"/>
    </xf>
    <xf numFmtId="0" fontId="32" fillId="2" borderId="157" xfId="2" applyFont="1" applyFill="1" applyBorder="1" applyAlignment="1">
      <alignment horizontal="center" vertical="center"/>
    </xf>
    <xf numFmtId="0" fontId="32" fillId="2" borderId="21" xfId="2" applyFont="1" applyFill="1" applyBorder="1" applyAlignment="1">
      <alignment horizontal="center" vertical="center"/>
    </xf>
    <xf numFmtId="0" fontId="32" fillId="0" borderId="32" xfId="2" applyFont="1" applyBorder="1" applyAlignment="1">
      <alignment horizontal="left" vertical="center" wrapText="1"/>
    </xf>
    <xf numFmtId="0" fontId="32" fillId="0" borderId="33" xfId="2" applyFont="1" applyBorder="1" applyAlignment="1">
      <alignment horizontal="left" vertical="center" wrapText="1"/>
    </xf>
    <xf numFmtId="0" fontId="32" fillId="0" borderId="44" xfId="2" applyFont="1" applyBorder="1" applyAlignment="1">
      <alignment horizontal="left" vertical="center" wrapText="1"/>
    </xf>
    <xf numFmtId="0" fontId="32" fillId="0" borderId="5" xfId="2" applyFont="1" applyBorder="1" applyAlignment="1">
      <alignment horizontal="left" vertical="center" wrapText="1"/>
    </xf>
    <xf numFmtId="0" fontId="32" fillId="0" borderId="0" xfId="2" applyFont="1" applyAlignment="1">
      <alignment horizontal="left" vertical="center" wrapText="1"/>
    </xf>
    <xf numFmtId="0" fontId="32" fillId="0" borderId="30" xfId="2" applyFont="1" applyBorder="1" applyAlignment="1">
      <alignment horizontal="left" vertical="center" wrapText="1"/>
    </xf>
    <xf numFmtId="0" fontId="32" fillId="0" borderId="46" xfId="2" applyFont="1" applyBorder="1" applyAlignment="1">
      <alignment horizontal="center" vertical="center"/>
    </xf>
    <xf numFmtId="0" fontId="32" fillId="0" borderId="21" xfId="2" applyFont="1" applyBorder="1" applyAlignment="1">
      <alignment horizontal="center" vertical="center"/>
    </xf>
    <xf numFmtId="0" fontId="32" fillId="0" borderId="23" xfId="2" applyFont="1" applyBorder="1" applyAlignment="1">
      <alignment horizontal="left" vertical="center" wrapText="1"/>
    </xf>
    <xf numFmtId="0" fontId="32" fillId="0" borderId="27" xfId="2" applyFont="1" applyBorder="1" applyAlignment="1">
      <alignment horizontal="left" vertical="center" wrapText="1"/>
    </xf>
    <xf numFmtId="0" fontId="32" fillId="0" borderId="22" xfId="2" applyFont="1" applyBorder="1" applyAlignment="1">
      <alignment horizontal="left" vertical="center" wrapText="1"/>
    </xf>
    <xf numFmtId="0" fontId="32" fillId="0" borderId="42" xfId="2" applyFont="1" applyBorder="1" applyAlignment="1">
      <alignment horizontal="center" vertical="center"/>
    </xf>
    <xf numFmtId="0" fontId="32" fillId="0" borderId="166" xfId="2" applyFont="1" applyBorder="1" applyAlignment="1">
      <alignment horizontal="left" vertical="center" wrapText="1"/>
    </xf>
    <xf numFmtId="0" fontId="32" fillId="0" borderId="169" xfId="2" applyFont="1" applyBorder="1" applyAlignment="1">
      <alignment horizontal="left" vertical="center" wrapText="1"/>
    </xf>
    <xf numFmtId="0" fontId="32" fillId="0" borderId="8" xfId="2" applyFont="1" applyBorder="1" applyAlignment="1">
      <alignment horizontal="left" vertical="center"/>
    </xf>
    <xf numFmtId="0" fontId="32" fillId="0" borderId="32" xfId="2" applyFont="1" applyBorder="1" applyAlignment="1">
      <alignment horizontal="center" vertical="top" wrapText="1"/>
    </xf>
    <xf numFmtId="0" fontId="32" fillId="0" borderId="23" xfId="2" applyFont="1" applyBorder="1" applyAlignment="1">
      <alignment horizontal="center" vertical="top" wrapText="1"/>
    </xf>
    <xf numFmtId="0" fontId="32" fillId="2" borderId="33" xfId="2" applyFont="1" applyFill="1" applyBorder="1" applyAlignment="1">
      <alignment horizontal="center" vertical="center" wrapText="1"/>
    </xf>
    <xf numFmtId="0" fontId="32" fillId="2" borderId="27" xfId="2" applyFont="1" applyFill="1" applyBorder="1" applyAlignment="1">
      <alignment horizontal="center" vertical="center" wrapText="1"/>
    </xf>
    <xf numFmtId="0" fontId="32" fillId="0" borderId="10" xfId="2" applyFont="1" applyBorder="1" applyAlignment="1">
      <alignment horizontal="center" vertical="center" wrapText="1"/>
    </xf>
    <xf numFmtId="0" fontId="14" fillId="2" borderId="8" xfId="0" applyFont="1" applyFill="1" applyBorder="1">
      <alignment vertical="center"/>
    </xf>
    <xf numFmtId="0" fontId="14" fillId="0" borderId="8" xfId="0" applyFont="1" applyBorder="1">
      <alignment vertical="center"/>
    </xf>
    <xf numFmtId="0" fontId="32" fillId="0" borderId="46" xfId="2" applyFont="1" applyBorder="1" applyAlignment="1">
      <alignment horizontal="center" vertical="center" shrinkToFit="1"/>
    </xf>
    <xf numFmtId="0" fontId="32" fillId="0" borderId="21" xfId="2" applyFont="1" applyBorder="1" applyAlignment="1">
      <alignment horizontal="center" vertical="center" shrinkToFit="1"/>
    </xf>
    <xf numFmtId="0" fontId="32" fillId="2" borderId="8" xfId="0" applyFont="1" applyFill="1" applyBorder="1" applyAlignment="1">
      <alignment horizontal="center" vertical="center"/>
    </xf>
    <xf numFmtId="0" fontId="32" fillId="7" borderId="11" xfId="2" applyFont="1" applyFill="1" applyBorder="1" applyAlignment="1">
      <alignment horizontal="left" vertical="center"/>
    </xf>
    <xf numFmtId="0" fontId="32" fillId="7" borderId="24" xfId="2" applyFont="1" applyFill="1" applyBorder="1" applyAlignment="1">
      <alignment horizontal="left" vertical="center"/>
    </xf>
    <xf numFmtId="0" fontId="32" fillId="7" borderId="10" xfId="2" applyFont="1" applyFill="1" applyBorder="1" applyAlignment="1">
      <alignment horizontal="left" vertical="center"/>
    </xf>
    <xf numFmtId="0" fontId="32" fillId="2" borderId="219" xfId="0" applyFont="1" applyFill="1" applyBorder="1" applyAlignment="1">
      <alignment horizontal="center" vertical="center"/>
    </xf>
    <xf numFmtId="0" fontId="32" fillId="2" borderId="217" xfId="0" applyFont="1" applyFill="1" applyBorder="1" applyAlignment="1">
      <alignment horizontal="center" vertical="center"/>
    </xf>
    <xf numFmtId="0" fontId="32" fillId="0" borderId="220" xfId="0" applyFont="1" applyBorder="1">
      <alignment vertical="center"/>
    </xf>
    <xf numFmtId="0" fontId="32" fillId="0" borderId="221" xfId="0" applyFont="1" applyBorder="1">
      <alignment vertical="center"/>
    </xf>
    <xf numFmtId="0" fontId="32" fillId="2" borderId="8" xfId="0" applyFont="1" applyFill="1" applyBorder="1" applyAlignment="1">
      <alignment horizontal="center"/>
    </xf>
    <xf numFmtId="0" fontId="32" fillId="0" borderId="46" xfId="2" applyFont="1" applyBorder="1" applyAlignment="1">
      <alignment horizontal="left" vertical="center" wrapText="1"/>
    </xf>
    <xf numFmtId="0" fontId="32" fillId="0" borderId="46" xfId="0" applyFont="1" applyBorder="1">
      <alignment vertical="center"/>
    </xf>
    <xf numFmtId="0" fontId="32" fillId="0" borderId="21" xfId="2" applyFont="1" applyBorder="1" applyAlignment="1">
      <alignment horizontal="left" vertical="center" wrapText="1"/>
    </xf>
    <xf numFmtId="0" fontId="32" fillId="0" borderId="21" xfId="0" applyFont="1" applyBorder="1">
      <alignment vertical="center"/>
    </xf>
    <xf numFmtId="0" fontId="21" fillId="0" borderId="33" xfId="2" applyFont="1" applyBorder="1" applyAlignment="1">
      <alignment horizontal="left" vertical="center" wrapText="1"/>
    </xf>
    <xf numFmtId="0" fontId="14" fillId="0" borderId="33" xfId="0" applyFont="1" applyBorder="1">
      <alignment vertical="center"/>
    </xf>
    <xf numFmtId="0" fontId="21" fillId="0" borderId="163" xfId="2" applyFont="1" applyBorder="1" applyAlignment="1">
      <alignment horizontal="left" vertical="center" wrapText="1"/>
    </xf>
    <xf numFmtId="0" fontId="21" fillId="0" borderId="169" xfId="2" applyFont="1" applyBorder="1" applyAlignment="1">
      <alignment horizontal="left" vertical="center" wrapText="1"/>
    </xf>
    <xf numFmtId="0" fontId="14" fillId="0" borderId="169" xfId="0" applyFont="1" applyBorder="1">
      <alignment vertical="center"/>
    </xf>
    <xf numFmtId="0" fontId="27" fillId="0" borderId="5" xfId="2" applyFont="1" applyBorder="1" applyAlignment="1">
      <alignment vertical="center"/>
    </xf>
    <xf numFmtId="0" fontId="27" fillId="0" borderId="0" xfId="2" applyFont="1" applyAlignment="1">
      <alignment vertical="center"/>
    </xf>
    <xf numFmtId="0" fontId="24" fillId="0" borderId="11" xfId="2" applyFont="1" applyBorder="1" applyAlignment="1">
      <alignment vertical="center" wrapText="1"/>
    </xf>
    <xf numFmtId="0" fontId="21" fillId="0" borderId="24" xfId="2" applyFont="1" applyBorder="1" applyAlignment="1">
      <alignment vertical="center" wrapText="1"/>
    </xf>
    <xf numFmtId="0" fontId="21" fillId="0" borderId="10" xfId="2" applyFont="1" applyBorder="1" applyAlignment="1">
      <alignment vertical="center"/>
    </xf>
    <xf numFmtId="0" fontId="24" fillId="0" borderId="46" xfId="2" applyFont="1" applyBorder="1" applyAlignment="1">
      <alignment vertical="center" shrinkToFit="1"/>
    </xf>
    <xf numFmtId="0" fontId="21" fillId="0" borderId="189" xfId="2" applyFont="1" applyBorder="1" applyAlignment="1">
      <alignment vertical="center" shrinkToFit="1"/>
    </xf>
    <xf numFmtId="0" fontId="21" fillId="0" borderId="8" xfId="2" applyFont="1" applyBorder="1" applyAlignment="1">
      <alignment horizontal="left" vertical="center"/>
    </xf>
    <xf numFmtId="0" fontId="21" fillId="2" borderId="24" xfId="2" applyFont="1" applyFill="1" applyBorder="1" applyAlignment="1">
      <alignment horizontal="left" vertical="center"/>
    </xf>
    <xf numFmtId="0" fontId="21" fillId="0" borderId="24" xfId="2" applyFont="1" applyBorder="1" applyAlignment="1">
      <alignment horizontal="left" vertical="center"/>
    </xf>
    <xf numFmtId="0" fontId="32" fillId="0" borderId="42" xfId="2" applyFont="1" applyBorder="1" applyAlignment="1">
      <alignment horizontal="center" vertical="center" shrinkToFit="1"/>
    </xf>
    <xf numFmtId="0" fontId="32" fillId="2" borderId="11" xfId="2" applyFont="1" applyFill="1" applyBorder="1" applyAlignment="1">
      <alignment horizontal="left" vertical="center"/>
    </xf>
    <xf numFmtId="0" fontId="32" fillId="0" borderId="42" xfId="0" applyFont="1" applyBorder="1" applyAlignment="1">
      <alignment horizontal="center" vertical="center"/>
    </xf>
    <xf numFmtId="0" fontId="21" fillId="0" borderId="42" xfId="2" applyFont="1" applyBorder="1" applyAlignment="1">
      <alignment horizontal="center" vertical="center"/>
    </xf>
    <xf numFmtId="0" fontId="32" fillId="0" borderId="27" xfId="2" applyFont="1" applyBorder="1" applyAlignment="1">
      <alignment vertical="center"/>
    </xf>
    <xf numFmtId="0" fontId="58" fillId="0" borderId="27" xfId="2" applyFont="1" applyBorder="1" applyAlignment="1">
      <alignment vertical="center"/>
    </xf>
    <xf numFmtId="0" fontId="21" fillId="0" borderId="27" xfId="2" applyFont="1" applyBorder="1" applyAlignment="1">
      <alignment vertical="center"/>
    </xf>
    <xf numFmtId="0" fontId="24" fillId="0" borderId="32" xfId="2" applyFont="1" applyBorder="1" applyAlignment="1">
      <alignment vertical="center"/>
    </xf>
    <xf numFmtId="0" fontId="21" fillId="0" borderId="33" xfId="2" applyFont="1" applyBorder="1" applyAlignment="1">
      <alignment vertical="center"/>
    </xf>
    <xf numFmtId="0" fontId="21" fillId="0" borderId="44" xfId="2" applyFont="1" applyBorder="1" applyAlignment="1">
      <alignment vertical="center"/>
    </xf>
    <xf numFmtId="0" fontId="21" fillId="0" borderId="187" xfId="2" applyFont="1" applyBorder="1" applyAlignment="1">
      <alignment vertical="center"/>
    </xf>
    <xf numFmtId="0" fontId="21" fillId="0" borderId="185" xfId="2" applyFont="1" applyBorder="1" applyAlignment="1">
      <alignment vertical="center"/>
    </xf>
    <xf numFmtId="0" fontId="21" fillId="0" borderId="188" xfId="2" applyFont="1" applyBorder="1" applyAlignment="1">
      <alignment vertical="center"/>
    </xf>
    <xf numFmtId="0" fontId="24" fillId="0" borderId="8" xfId="2" applyFont="1" applyBorder="1" applyAlignment="1">
      <alignment horizontal="left" vertical="center" wrapText="1"/>
    </xf>
    <xf numFmtId="0" fontId="45" fillId="0" borderId="8" xfId="2" applyFont="1" applyBorder="1" applyAlignment="1">
      <alignment horizontal="left" vertical="center"/>
    </xf>
    <xf numFmtId="0" fontId="32" fillId="2" borderId="194" xfId="2" applyFont="1" applyFill="1" applyBorder="1" applyAlignment="1">
      <alignment horizontal="left" vertical="center"/>
    </xf>
    <xf numFmtId="0" fontId="32" fillId="2" borderId="46" xfId="0" applyFont="1" applyFill="1" applyBorder="1" applyAlignment="1">
      <alignment horizontal="center" vertical="center"/>
    </xf>
    <xf numFmtId="0" fontId="32" fillId="2" borderId="157"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32" xfId="0" applyFont="1" applyFill="1" applyBorder="1" applyAlignment="1">
      <alignment horizontal="center" vertical="center"/>
    </xf>
    <xf numFmtId="0" fontId="32" fillId="2" borderId="44" xfId="0" applyFont="1" applyFill="1" applyBorder="1" applyAlignment="1">
      <alignment horizontal="center" vertical="center"/>
    </xf>
    <xf numFmtId="0" fontId="32" fillId="2" borderId="23" xfId="0" applyFont="1" applyFill="1" applyBorder="1" applyAlignment="1">
      <alignment horizontal="center" vertical="center"/>
    </xf>
    <xf numFmtId="0" fontId="32" fillId="2" borderId="22" xfId="0" applyFont="1" applyFill="1" applyBorder="1" applyAlignment="1">
      <alignment horizontal="center" vertical="center"/>
    </xf>
    <xf numFmtId="0" fontId="32" fillId="7" borderId="8" xfId="2" applyFont="1" applyFill="1" applyBorder="1" applyAlignment="1">
      <alignment horizontal="left" vertical="center"/>
    </xf>
    <xf numFmtId="0" fontId="14" fillId="2" borderId="215" xfId="0" applyFont="1" applyFill="1" applyBorder="1" applyAlignment="1">
      <alignment horizontal="center" vertical="center"/>
    </xf>
    <xf numFmtId="0" fontId="32" fillId="2" borderId="216" xfId="0" applyFont="1" applyFill="1" applyBorder="1" applyAlignment="1">
      <alignment horizontal="center" vertical="center"/>
    </xf>
    <xf numFmtId="0" fontId="32" fillId="2" borderId="218" xfId="0" applyFont="1" applyFill="1" applyBorder="1" applyAlignment="1">
      <alignment horizontal="center" vertical="center"/>
    </xf>
    <xf numFmtId="0" fontId="32" fillId="2" borderId="220" xfId="0" applyFont="1" applyFill="1" applyBorder="1" applyAlignment="1">
      <alignment horizontal="center" vertical="center"/>
    </xf>
    <xf numFmtId="0" fontId="32" fillId="2" borderId="221" xfId="0" applyFont="1" applyFill="1" applyBorder="1" applyAlignment="1">
      <alignment horizontal="center" vertical="center"/>
    </xf>
    <xf numFmtId="0" fontId="32" fillId="0" borderId="160" xfId="2" applyFont="1" applyBorder="1" applyAlignment="1">
      <alignment horizontal="left" vertical="center" wrapText="1"/>
    </xf>
    <xf numFmtId="0" fontId="32" fillId="0" borderId="156" xfId="2" applyFont="1" applyBorder="1" applyAlignment="1">
      <alignment horizontal="left" vertical="center" wrapText="1"/>
    </xf>
    <xf numFmtId="0" fontId="32" fillId="0" borderId="156" xfId="2" applyFont="1" applyBorder="1" applyAlignment="1">
      <alignment horizontal="left" vertical="top" wrapText="1"/>
    </xf>
    <xf numFmtId="0" fontId="32" fillId="0" borderId="157" xfId="2" applyFont="1" applyBorder="1" applyAlignment="1">
      <alignment horizontal="left" vertical="top" wrapText="1"/>
    </xf>
    <xf numFmtId="0" fontId="32" fillId="0" borderId="157" xfId="0" applyFont="1" applyBorder="1" applyAlignment="1">
      <alignment vertical="top"/>
    </xf>
    <xf numFmtId="0" fontId="32" fillId="2" borderId="175" xfId="2" applyFont="1" applyFill="1" applyBorder="1" applyAlignment="1">
      <alignment horizontal="center" vertical="center"/>
    </xf>
    <xf numFmtId="0" fontId="14" fillId="2" borderId="32"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161" xfId="0" applyFont="1" applyFill="1" applyBorder="1" applyAlignment="1">
      <alignment horizontal="center" vertical="center"/>
    </xf>
    <xf numFmtId="0" fontId="14" fillId="2" borderId="156"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2" xfId="0" applyFont="1" applyFill="1" applyBorder="1" applyAlignment="1">
      <alignment horizontal="center" vertical="center"/>
    </xf>
    <xf numFmtId="0" fontId="32" fillId="0" borderId="160" xfId="0" applyFont="1" applyBorder="1" applyAlignment="1">
      <alignment horizontal="left" vertical="top" wrapText="1"/>
    </xf>
    <xf numFmtId="0" fontId="32" fillId="0" borderId="156" xfId="0" applyFont="1" applyBorder="1" applyAlignment="1">
      <alignment horizontal="left" vertical="top" wrapText="1"/>
    </xf>
    <xf numFmtId="0" fontId="32" fillId="0" borderId="27" xfId="0" applyFont="1" applyBorder="1" applyAlignment="1">
      <alignment horizontal="left" vertical="top" wrapText="1"/>
    </xf>
    <xf numFmtId="0" fontId="32" fillId="0" borderId="22" xfId="0" applyFont="1" applyBorder="1" applyAlignment="1">
      <alignment horizontal="left" vertical="top" wrapText="1"/>
    </xf>
    <xf numFmtId="0" fontId="14" fillId="2" borderId="5" xfId="0" applyFont="1" applyFill="1" applyBorder="1" applyAlignment="1">
      <alignment horizontal="center" vertical="center"/>
    </xf>
    <xf numFmtId="0" fontId="14" fillId="2" borderId="30" xfId="0" applyFont="1" applyFill="1" applyBorder="1" applyAlignment="1">
      <alignment horizontal="center" vertical="center"/>
    </xf>
    <xf numFmtId="0" fontId="14" fillId="0" borderId="42" xfId="0" applyFont="1" applyBorder="1" applyAlignment="1">
      <alignment horizontal="center" vertical="center"/>
    </xf>
    <xf numFmtId="0" fontId="14" fillId="0" borderId="21" xfId="0" applyFont="1" applyBorder="1" applyAlignment="1">
      <alignment horizontal="center" vertical="center"/>
    </xf>
    <xf numFmtId="0" fontId="58" fillId="0" borderId="157" xfId="2" applyFont="1" applyBorder="1" applyAlignment="1">
      <alignment horizontal="left" vertical="top" wrapText="1"/>
    </xf>
    <xf numFmtId="0" fontId="14" fillId="0" borderId="157" xfId="0" applyFont="1" applyBorder="1" applyAlignment="1">
      <alignment vertical="top"/>
    </xf>
    <xf numFmtId="0" fontId="32" fillId="0" borderId="22" xfId="2" applyFont="1" applyBorder="1" applyAlignment="1">
      <alignment horizontal="left" vertical="top" wrapText="1"/>
    </xf>
    <xf numFmtId="0" fontId="32" fillId="0" borderId="21" xfId="2" applyFont="1" applyBorder="1" applyAlignment="1">
      <alignment horizontal="left" vertical="top" wrapText="1"/>
    </xf>
    <xf numFmtId="0" fontId="14" fillId="0" borderId="21" xfId="0" applyFont="1" applyBorder="1" applyAlignment="1">
      <alignment vertical="top"/>
    </xf>
    <xf numFmtId="0" fontId="58" fillId="0" borderId="46" xfId="2" applyFont="1" applyBorder="1" applyAlignment="1">
      <alignment horizontal="left" vertical="center" wrapText="1"/>
    </xf>
    <xf numFmtId="0" fontId="14" fillId="0" borderId="46" xfId="0" applyFont="1" applyBorder="1">
      <alignment vertical="center"/>
    </xf>
    <xf numFmtId="0" fontId="32" fillId="0" borderId="11" xfId="2" applyFont="1" applyBorder="1" applyAlignment="1">
      <alignment horizontal="left" vertical="center" wrapText="1"/>
    </xf>
    <xf numFmtId="0" fontId="32" fillId="0" borderId="24" xfId="2" applyFont="1" applyBorder="1" applyAlignment="1">
      <alignment horizontal="left" vertical="center" wrapText="1"/>
    </xf>
    <xf numFmtId="0" fontId="32" fillId="0" borderId="10" xfId="2" applyFont="1" applyBorder="1" applyAlignment="1">
      <alignment horizontal="left" vertical="center" wrapText="1"/>
    </xf>
    <xf numFmtId="0" fontId="32" fillId="2" borderId="32" xfId="2" applyFont="1" applyFill="1" applyBorder="1" applyAlignment="1">
      <alignment horizontal="center" vertical="center" wrapText="1"/>
    </xf>
    <xf numFmtId="0" fontId="32" fillId="2" borderId="44" xfId="2" applyFont="1" applyFill="1" applyBorder="1" applyAlignment="1">
      <alignment horizontal="center" vertical="center" wrapText="1"/>
    </xf>
    <xf numFmtId="0" fontId="32" fillId="2" borderId="23" xfId="2" applyFont="1" applyFill="1" applyBorder="1" applyAlignment="1">
      <alignment horizontal="center" vertical="center" wrapText="1"/>
    </xf>
    <xf numFmtId="0" fontId="32" fillId="2" borderId="22" xfId="2" applyFont="1" applyFill="1" applyBorder="1" applyAlignment="1">
      <alignment horizontal="center" vertical="center" wrapText="1"/>
    </xf>
    <xf numFmtId="0" fontId="32" fillId="8" borderId="5" xfId="2" applyFont="1" applyFill="1" applyBorder="1" applyAlignment="1">
      <alignment horizontal="left" vertical="center"/>
    </xf>
    <xf numFmtId="0" fontId="32" fillId="8" borderId="0" xfId="2" applyFont="1" applyFill="1" applyAlignment="1">
      <alignment horizontal="left" vertical="center"/>
    </xf>
    <xf numFmtId="0" fontId="32" fillId="0" borderId="24" xfId="2" applyFont="1" applyBorder="1" applyAlignment="1">
      <alignment horizontal="left" vertical="top" wrapText="1"/>
    </xf>
    <xf numFmtId="0" fontId="32" fillId="0" borderId="10" xfId="2" applyFont="1" applyBorder="1" applyAlignment="1">
      <alignment horizontal="left" vertical="top" wrapText="1"/>
    </xf>
    <xf numFmtId="0" fontId="32" fillId="0" borderId="27" xfId="2" applyFont="1" applyBorder="1" applyAlignment="1">
      <alignment horizontal="left" vertical="top" wrapText="1"/>
    </xf>
    <xf numFmtId="0" fontId="32" fillId="2" borderId="46"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2" borderId="21" xfId="2" applyFont="1" applyFill="1" applyBorder="1" applyAlignment="1">
      <alignment horizontal="center" vertical="center" wrapText="1"/>
    </xf>
    <xf numFmtId="0" fontId="14" fillId="2" borderId="157" xfId="0" applyFont="1" applyFill="1" applyBorder="1" applyAlignment="1">
      <alignment horizontal="center" vertical="center"/>
    </xf>
    <xf numFmtId="0" fontId="14" fillId="2" borderId="21" xfId="0" applyFont="1" applyFill="1" applyBorder="1" applyAlignment="1">
      <alignment horizontal="center" vertical="center"/>
    </xf>
    <xf numFmtId="0" fontId="51" fillId="7" borderId="11" xfId="2" applyFont="1" applyFill="1" applyBorder="1" applyAlignment="1">
      <alignment horizontal="left" vertical="center"/>
    </xf>
    <xf numFmtId="0" fontId="51" fillId="7" borderId="24" xfId="2" applyFont="1" applyFill="1" applyBorder="1" applyAlignment="1">
      <alignment horizontal="left" vertical="center"/>
    </xf>
    <xf numFmtId="0" fontId="51" fillId="7" borderId="10" xfId="2" applyFont="1" applyFill="1" applyBorder="1" applyAlignment="1">
      <alignment horizontal="left" vertical="center"/>
    </xf>
    <xf numFmtId="0" fontId="32" fillId="0" borderId="155" xfId="2" applyFont="1" applyBorder="1" applyAlignment="1">
      <alignment horizontal="left" vertical="center" wrapText="1"/>
    </xf>
    <xf numFmtId="0" fontId="32" fillId="0" borderId="172" xfId="2" applyFont="1" applyBorder="1" applyAlignment="1">
      <alignment horizontal="left" vertical="center" wrapText="1"/>
    </xf>
    <xf numFmtId="0" fontId="32" fillId="8" borderId="11" xfId="2" applyFont="1" applyFill="1" applyBorder="1" applyAlignment="1">
      <alignment horizontal="left" vertical="center"/>
    </xf>
    <xf numFmtId="0" fontId="32" fillId="8" borderId="24" xfId="2" applyFont="1" applyFill="1" applyBorder="1" applyAlignment="1">
      <alignment horizontal="left" vertical="center"/>
    </xf>
    <xf numFmtId="0" fontId="32" fillId="8" borderId="10" xfId="2" applyFont="1" applyFill="1" applyBorder="1" applyAlignment="1">
      <alignment horizontal="left" vertical="center"/>
    </xf>
    <xf numFmtId="0" fontId="32" fillId="2" borderId="32" xfId="2" applyFont="1" applyFill="1" applyBorder="1" applyAlignment="1">
      <alignment horizontal="center" vertical="center"/>
    </xf>
    <xf numFmtId="0" fontId="32" fillId="2" borderId="44" xfId="2" applyFont="1" applyFill="1" applyBorder="1" applyAlignment="1">
      <alignment horizontal="center" vertical="center"/>
    </xf>
    <xf numFmtId="0" fontId="32" fillId="2" borderId="23" xfId="2" applyFont="1" applyFill="1" applyBorder="1" applyAlignment="1">
      <alignment horizontal="center" vertical="center"/>
    </xf>
    <xf numFmtId="0" fontId="32" fillId="2" borderId="22" xfId="2" applyFont="1" applyFill="1" applyBorder="1" applyAlignment="1">
      <alignment horizontal="center" vertical="center"/>
    </xf>
    <xf numFmtId="0" fontId="32" fillId="2" borderId="174" xfId="2" applyFont="1" applyFill="1" applyBorder="1" applyAlignment="1">
      <alignment vertical="center"/>
    </xf>
    <xf numFmtId="0" fontId="14" fillId="2" borderId="174" xfId="0" applyFont="1" applyFill="1" applyBorder="1">
      <alignment vertical="center"/>
    </xf>
    <xf numFmtId="0" fontId="32" fillId="0" borderId="32" xfId="2" applyFont="1" applyBorder="1" applyAlignment="1">
      <alignment horizontal="left" vertical="center"/>
    </xf>
    <xf numFmtId="0" fontId="32" fillId="0" borderId="33" xfId="2" applyFont="1" applyBorder="1" applyAlignment="1">
      <alignment horizontal="left" vertical="center"/>
    </xf>
    <xf numFmtId="0" fontId="32" fillId="0" borderId="44" xfId="2" applyFont="1" applyBorder="1" applyAlignment="1">
      <alignment horizontal="left" vertical="center"/>
    </xf>
    <xf numFmtId="0" fontId="32" fillId="0" borderId="23" xfId="2" applyFont="1" applyBorder="1" applyAlignment="1">
      <alignment horizontal="left" vertical="center"/>
    </xf>
    <xf numFmtId="0" fontId="32" fillId="0" borderId="27" xfId="2" applyFont="1" applyBorder="1" applyAlignment="1">
      <alignment horizontal="left" vertical="center"/>
    </xf>
    <xf numFmtId="0" fontId="32" fillId="0" borderId="22" xfId="2" applyFont="1" applyBorder="1" applyAlignment="1">
      <alignment horizontal="left" vertical="center"/>
    </xf>
    <xf numFmtId="0" fontId="32" fillId="2" borderId="5" xfId="2" applyFont="1" applyFill="1" applyBorder="1" applyAlignment="1">
      <alignment horizontal="center" vertical="center"/>
    </xf>
    <xf numFmtId="0" fontId="32" fillId="2" borderId="30" xfId="2" applyFont="1" applyFill="1" applyBorder="1" applyAlignment="1">
      <alignment horizontal="center" vertical="center"/>
    </xf>
    <xf numFmtId="0" fontId="32" fillId="2" borderId="161" xfId="2" applyFont="1" applyFill="1" applyBorder="1" applyAlignment="1">
      <alignment horizontal="center" vertical="center"/>
    </xf>
    <xf numFmtId="0" fontId="32" fillId="2" borderId="156" xfId="2" applyFont="1" applyFill="1" applyBorder="1" applyAlignment="1">
      <alignment horizontal="center" vertical="center"/>
    </xf>
    <xf numFmtId="0" fontId="32" fillId="2" borderId="8" xfId="2" applyFont="1" applyFill="1" applyBorder="1" applyAlignment="1">
      <alignment horizontal="center"/>
    </xf>
    <xf numFmtId="0" fontId="32" fillId="2" borderId="46" xfId="2" applyFont="1" applyFill="1" applyBorder="1" applyAlignment="1">
      <alignment horizontal="center"/>
    </xf>
    <xf numFmtId="0" fontId="32" fillId="2" borderId="173" xfId="2" applyFont="1" applyFill="1" applyBorder="1" applyAlignment="1">
      <alignment horizontal="center" vertical="center"/>
    </xf>
    <xf numFmtId="0" fontId="32" fillId="2" borderId="159" xfId="2" applyFont="1" applyFill="1" applyBorder="1" applyAlignment="1">
      <alignment horizontal="center" vertical="center"/>
    </xf>
    <xf numFmtId="0" fontId="28" fillId="2" borderId="32" xfId="2" applyFont="1" applyFill="1" applyBorder="1" applyAlignment="1">
      <alignment horizontal="center" vertical="center"/>
    </xf>
    <xf numFmtId="0" fontId="28" fillId="2" borderId="44" xfId="2" applyFont="1" applyFill="1" applyBorder="1" applyAlignment="1">
      <alignment horizontal="center" vertical="center"/>
    </xf>
    <xf numFmtId="0" fontId="28" fillId="2" borderId="23" xfId="2" applyFont="1" applyFill="1" applyBorder="1" applyAlignment="1">
      <alignment horizontal="center" vertical="center"/>
    </xf>
    <xf numFmtId="0" fontId="28" fillId="2" borderId="22" xfId="2" applyFont="1" applyFill="1" applyBorder="1" applyAlignment="1">
      <alignment horizontal="center" vertical="center"/>
    </xf>
    <xf numFmtId="0" fontId="32" fillId="2" borderId="174" xfId="2" applyFont="1" applyFill="1" applyBorder="1" applyAlignment="1">
      <alignment horizontal="center" vertical="center"/>
    </xf>
    <xf numFmtId="0" fontId="32" fillId="0" borderId="160" xfId="2" applyFont="1" applyBorder="1" applyAlignment="1">
      <alignment horizontal="left" vertical="top" wrapText="1"/>
    </xf>
    <xf numFmtId="0" fontId="30" fillId="0" borderId="0" xfId="2" applyFont="1" applyAlignment="1">
      <alignment wrapText="1"/>
    </xf>
    <xf numFmtId="0" fontId="14" fillId="0" borderId="0" xfId="0" applyFont="1" applyAlignment="1"/>
    <xf numFmtId="0" fontId="24" fillId="2" borderId="8" xfId="2" applyFont="1" applyFill="1" applyBorder="1" applyAlignment="1">
      <alignment horizontal="center" vertical="center"/>
    </xf>
    <xf numFmtId="0" fontId="32" fillId="0" borderId="32" xfId="2" applyFont="1" applyBorder="1" applyAlignment="1">
      <alignment vertical="center" wrapText="1"/>
    </xf>
    <xf numFmtId="0" fontId="21" fillId="0" borderId="33" xfId="2" applyFont="1" applyBorder="1" applyAlignment="1">
      <alignment vertical="center" wrapText="1"/>
    </xf>
    <xf numFmtId="0" fontId="21" fillId="0" borderId="44" xfId="2" applyFont="1" applyBorder="1" applyAlignment="1">
      <alignment vertical="center" wrapText="1"/>
    </xf>
    <xf numFmtId="0" fontId="14" fillId="0" borderId="23" xfId="0" applyFont="1" applyBorder="1" applyAlignment="1">
      <alignment vertical="center" wrapText="1"/>
    </xf>
    <xf numFmtId="0" fontId="14" fillId="0" borderId="27" xfId="0" applyFont="1" applyBorder="1" applyAlignment="1">
      <alignment vertical="center" wrapText="1"/>
    </xf>
    <xf numFmtId="0" fontId="14" fillId="0" borderId="22" xfId="0" applyFont="1" applyBorder="1" applyAlignment="1">
      <alignment vertical="center" wrapText="1"/>
    </xf>
    <xf numFmtId="0" fontId="32" fillId="0" borderId="24" xfId="2" applyFont="1" applyBorder="1" applyAlignment="1">
      <alignment horizontal="left" vertical="center"/>
    </xf>
    <xf numFmtId="0" fontId="32" fillId="0" borderId="24" xfId="0" applyFont="1" applyBorder="1">
      <alignment vertical="center"/>
    </xf>
    <xf numFmtId="0" fontId="32" fillId="0" borderId="10" xfId="0" applyFont="1" applyBorder="1">
      <alignment vertical="center"/>
    </xf>
    <xf numFmtId="0" fontId="32" fillId="0" borderId="11" xfId="2" applyFont="1" applyBorder="1" applyAlignment="1">
      <alignment horizontal="left" vertical="center"/>
    </xf>
    <xf numFmtId="0" fontId="28" fillId="2" borderId="46" xfId="2" applyFont="1" applyFill="1" applyBorder="1" applyAlignment="1">
      <alignment horizontal="center" vertical="center"/>
    </xf>
    <xf numFmtId="0" fontId="14" fillId="2" borderId="46" xfId="0" applyFont="1" applyFill="1" applyBorder="1" applyAlignment="1">
      <alignment horizontal="center" vertical="center"/>
    </xf>
    <xf numFmtId="0" fontId="32" fillId="2" borderId="154" xfId="2" applyFont="1" applyFill="1" applyBorder="1" applyAlignment="1">
      <alignment horizontal="center" vertical="center"/>
    </xf>
    <xf numFmtId="0" fontId="32" fillId="2" borderId="222" xfId="2" applyFont="1" applyFill="1" applyBorder="1" applyAlignment="1">
      <alignment horizontal="center" vertical="center"/>
    </xf>
    <xf numFmtId="0" fontId="25" fillId="2" borderId="8" xfId="3" applyFont="1" applyFill="1" applyBorder="1" applyAlignment="1">
      <alignment horizontal="center"/>
    </xf>
    <xf numFmtId="0" fontId="25" fillId="2" borderId="196" xfId="3" applyFont="1" applyFill="1" applyBorder="1" applyAlignment="1">
      <alignment horizontal="center"/>
    </xf>
    <xf numFmtId="0" fontId="25" fillId="2" borderId="197" xfId="3" applyFont="1" applyFill="1" applyBorder="1" applyAlignment="1">
      <alignment horizontal="center"/>
    </xf>
    <xf numFmtId="0" fontId="25" fillId="2" borderId="161" xfId="3" applyFont="1" applyFill="1" applyBorder="1" applyAlignment="1">
      <alignment horizontal="center"/>
    </xf>
    <xf numFmtId="0" fontId="25" fillId="2" borderId="156" xfId="3" applyFont="1" applyFill="1" applyBorder="1" applyAlignment="1">
      <alignment horizontal="center"/>
    </xf>
    <xf numFmtId="0" fontId="25" fillId="2" borderId="173" xfId="3" applyFont="1" applyFill="1" applyBorder="1" applyAlignment="1">
      <alignment horizontal="center"/>
    </xf>
    <xf numFmtId="0" fontId="25" fillId="2" borderId="159" xfId="3" applyFont="1" applyFill="1" applyBorder="1" applyAlignment="1">
      <alignment horizontal="center"/>
    </xf>
    <xf numFmtId="0" fontId="25" fillId="2" borderId="215" xfId="3" applyFont="1" applyFill="1" applyBorder="1" applyAlignment="1">
      <alignment horizontal="center"/>
    </xf>
    <xf numFmtId="0" fontId="25" fillId="2" borderId="222" xfId="3" applyFont="1" applyFill="1" applyBorder="1" applyAlignment="1">
      <alignment horizontal="center"/>
    </xf>
    <xf numFmtId="0" fontId="32" fillId="0" borderId="5" xfId="2" applyFont="1" applyBorder="1" applyAlignment="1">
      <alignment horizontal="center" vertical="center" wrapText="1"/>
    </xf>
    <xf numFmtId="0" fontId="32" fillId="0" borderId="0" xfId="2" applyFont="1" applyAlignment="1">
      <alignment horizontal="center" vertical="center" wrapText="1"/>
    </xf>
    <xf numFmtId="0" fontId="32" fillId="0" borderId="30" xfId="2" applyFont="1" applyBorder="1" applyAlignment="1">
      <alignment horizontal="center" vertical="center" wrapText="1"/>
    </xf>
    <xf numFmtId="0" fontId="32" fillId="0" borderId="5" xfId="2" applyFont="1" applyBorder="1" applyAlignment="1">
      <alignment vertical="center" wrapText="1"/>
    </xf>
    <xf numFmtId="0" fontId="32" fillId="0" borderId="0" xfId="2" applyFont="1" applyAlignment="1">
      <alignment vertical="center" wrapText="1"/>
    </xf>
    <xf numFmtId="0" fontId="32" fillId="0" borderId="30" xfId="2" applyFont="1" applyBorder="1" applyAlignment="1">
      <alignment vertical="center" wrapText="1"/>
    </xf>
    <xf numFmtId="0" fontId="21" fillId="0" borderId="10" xfId="2" applyFont="1" applyBorder="1" applyAlignment="1">
      <alignment horizontal="left" vertical="center"/>
    </xf>
    <xf numFmtId="0" fontId="27" fillId="2" borderId="11" xfId="2" applyFont="1" applyFill="1" applyBorder="1" applyAlignment="1">
      <alignment horizontal="left" vertical="center"/>
    </xf>
    <xf numFmtId="0" fontId="27" fillId="2" borderId="24" xfId="2" applyFont="1" applyFill="1" applyBorder="1" applyAlignment="1">
      <alignment horizontal="left" vertical="center"/>
    </xf>
    <xf numFmtId="0" fontId="32" fillId="0" borderId="162" xfId="2" applyFont="1" applyBorder="1" applyAlignment="1">
      <alignment horizontal="left" vertical="center" wrapText="1"/>
    </xf>
    <xf numFmtId="0" fontId="14" fillId="0" borderId="162" xfId="0" applyFont="1" applyBorder="1" applyAlignment="1">
      <alignment horizontal="left" vertical="center" wrapText="1"/>
    </xf>
    <xf numFmtId="0" fontId="14" fillId="0" borderId="159" xfId="0" applyFont="1" applyBorder="1" applyAlignment="1">
      <alignment horizontal="left" vertical="center" wrapText="1"/>
    </xf>
    <xf numFmtId="0" fontId="32" fillId="0" borderId="8" xfId="2" applyFont="1" applyBorder="1" applyAlignment="1">
      <alignment horizontal="center" vertical="center" shrinkToFit="1"/>
    </xf>
    <xf numFmtId="0" fontId="32" fillId="0" borderId="0" xfId="2" applyFont="1" applyAlignment="1">
      <alignment horizontal="left" vertical="top" wrapText="1"/>
    </xf>
    <xf numFmtId="0" fontId="32" fillId="0" borderId="0" xfId="0" applyFont="1" applyAlignment="1">
      <alignment vertical="top"/>
    </xf>
    <xf numFmtId="0" fontId="32" fillId="0" borderId="30" xfId="0" applyFont="1" applyBorder="1" applyAlignment="1">
      <alignment vertical="top"/>
    </xf>
    <xf numFmtId="0" fontId="32" fillId="0" borderId="160" xfId="0" applyFont="1" applyBorder="1" applyAlignment="1">
      <alignment vertical="top"/>
    </xf>
    <xf numFmtId="0" fontId="32" fillId="0" borderId="156" xfId="0" applyFont="1" applyBorder="1" applyAlignment="1">
      <alignment vertical="top"/>
    </xf>
    <xf numFmtId="0" fontId="24" fillId="0" borderId="5" xfId="2" applyFont="1" applyBorder="1" applyAlignment="1">
      <alignment vertical="center" wrapText="1"/>
    </xf>
    <xf numFmtId="0" fontId="24" fillId="0" borderId="0" xfId="2" applyFont="1" applyAlignment="1">
      <alignment vertical="center" wrapText="1"/>
    </xf>
    <xf numFmtId="0" fontId="24" fillId="0" borderId="30" xfId="2" applyFont="1" applyBorder="1" applyAlignment="1">
      <alignment vertical="center" wrapText="1"/>
    </xf>
    <xf numFmtId="0" fontId="24" fillId="0" borderId="23" xfId="2" applyFont="1" applyBorder="1" applyAlignment="1">
      <alignment vertical="center" wrapText="1"/>
    </xf>
    <xf numFmtId="0" fontId="24" fillId="0" borderId="27" xfId="2" applyFont="1" applyBorder="1" applyAlignment="1">
      <alignment vertical="center" wrapText="1"/>
    </xf>
    <xf numFmtId="0" fontId="24" fillId="0" borderId="22" xfId="2" applyFont="1" applyBorder="1" applyAlignment="1">
      <alignment vertical="center" wrapText="1"/>
    </xf>
    <xf numFmtId="0" fontId="32" fillId="2" borderId="8" xfId="2" applyFont="1" applyFill="1" applyBorder="1"/>
    <xf numFmtId="0" fontId="14" fillId="2" borderId="8" xfId="0" applyFont="1" applyFill="1" applyBorder="1" applyAlignment="1"/>
    <xf numFmtId="0" fontId="32" fillId="0" borderId="178" xfId="2" applyFont="1" applyBorder="1" applyAlignment="1">
      <alignment horizontal="left" vertical="center" wrapText="1"/>
    </xf>
    <xf numFmtId="0" fontId="32" fillId="0" borderId="180" xfId="2" applyFont="1" applyBorder="1" applyAlignment="1">
      <alignment horizontal="left" vertical="center" wrapText="1"/>
    </xf>
    <xf numFmtId="0" fontId="32" fillId="2" borderId="178" xfId="2" applyFont="1" applyFill="1" applyBorder="1" applyAlignment="1">
      <alignment horizontal="left" vertical="center" wrapText="1"/>
    </xf>
    <xf numFmtId="0" fontId="32" fillId="2" borderId="180" xfId="2" applyFont="1" applyFill="1" applyBorder="1" applyAlignment="1">
      <alignment horizontal="left" vertical="center" wrapText="1"/>
    </xf>
    <xf numFmtId="0" fontId="32" fillId="0" borderId="179" xfId="2" applyFont="1" applyBorder="1" applyAlignment="1">
      <alignment horizontal="left" vertical="center" wrapText="1"/>
    </xf>
    <xf numFmtId="0" fontId="32" fillId="2" borderId="178" xfId="2" applyFont="1" applyFill="1" applyBorder="1" applyAlignment="1">
      <alignment horizontal="center" vertical="center" wrapText="1"/>
    </xf>
    <xf numFmtId="0" fontId="32" fillId="2" borderId="179" xfId="2" applyFont="1" applyFill="1" applyBorder="1" applyAlignment="1">
      <alignment horizontal="center" vertical="center" wrapText="1"/>
    </xf>
    <xf numFmtId="0" fontId="32" fillId="2" borderId="180" xfId="2" applyFont="1" applyFill="1" applyBorder="1" applyAlignment="1">
      <alignment horizontal="center" vertical="center" wrapText="1"/>
    </xf>
    <xf numFmtId="0" fontId="24" fillId="0" borderId="0" xfId="2" applyFont="1" applyAlignment="1">
      <alignment horizontal="left" vertical="top" wrapText="1"/>
    </xf>
    <xf numFmtId="0" fontId="32" fillId="7" borderId="8" xfId="2" applyFont="1" applyFill="1" applyBorder="1" applyAlignment="1">
      <alignment vertical="center"/>
    </xf>
    <xf numFmtId="0" fontId="32" fillId="0" borderId="32" xfId="2" applyFont="1" applyBorder="1" applyAlignment="1">
      <alignment horizontal="center" vertical="center"/>
    </xf>
    <xf numFmtId="0" fontId="32" fillId="0" borderId="23" xfId="2" applyFont="1" applyBorder="1" applyAlignment="1">
      <alignment horizontal="center" vertical="center"/>
    </xf>
    <xf numFmtId="0" fontId="32" fillId="0" borderId="46"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8" xfId="2" applyFont="1" applyBorder="1" applyAlignment="1">
      <alignment horizontal="left" vertical="center" shrinkToFit="1"/>
    </xf>
    <xf numFmtId="0" fontId="14" fillId="0" borderId="21" xfId="0" applyFont="1" applyBorder="1">
      <alignment vertical="center"/>
    </xf>
    <xf numFmtId="0" fontId="14" fillId="0" borderId="21" xfId="0" applyFont="1" applyBorder="1" applyAlignment="1">
      <alignment horizontal="center" vertical="center" shrinkToFit="1"/>
    </xf>
    <xf numFmtId="0" fontId="24" fillId="2" borderId="46" xfId="2" applyFont="1" applyFill="1" applyBorder="1" applyAlignment="1">
      <alignment horizontal="center" vertical="center"/>
    </xf>
    <xf numFmtId="0" fontId="24" fillId="2" borderId="161" xfId="2" applyFont="1" applyFill="1" applyBorder="1" applyAlignment="1">
      <alignment horizontal="center" vertical="center"/>
    </xf>
    <xf numFmtId="0" fontId="24" fillId="2" borderId="156" xfId="2" applyFont="1" applyFill="1" applyBorder="1" applyAlignment="1">
      <alignment horizontal="center" vertical="center"/>
    </xf>
    <xf numFmtId="0" fontId="32" fillId="0" borderId="33" xfId="0" applyFont="1" applyBorder="1">
      <alignment vertical="center"/>
    </xf>
    <xf numFmtId="0" fontId="32" fillId="0" borderId="44" xfId="0" applyFont="1" applyBorder="1">
      <alignment vertical="center"/>
    </xf>
    <xf numFmtId="0" fontId="32" fillId="0" borderId="46" xfId="2" applyFont="1" applyBorder="1" applyAlignment="1">
      <alignment vertical="center" wrapText="1"/>
    </xf>
    <xf numFmtId="0" fontId="27" fillId="0" borderId="32" xfId="2" applyFont="1" applyBorder="1" applyAlignment="1">
      <alignment horizontal="center" vertical="center" wrapText="1"/>
    </xf>
    <xf numFmtId="0" fontId="27" fillId="0" borderId="33" xfId="2" applyFont="1" applyBorder="1" applyAlignment="1">
      <alignment horizontal="center" vertical="center" wrapText="1"/>
    </xf>
    <xf numFmtId="0" fontId="27" fillId="0" borderId="44"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27" xfId="2" applyFont="1" applyBorder="1" applyAlignment="1">
      <alignment horizontal="center" vertical="center" wrapText="1"/>
    </xf>
    <xf numFmtId="0" fontId="27" fillId="0" borderId="22" xfId="2" applyFont="1" applyBorder="1" applyAlignment="1">
      <alignment horizontal="center" vertical="center" wrapText="1"/>
    </xf>
    <xf numFmtId="0" fontId="24" fillId="0" borderId="24" xfId="2" applyFont="1" applyBorder="1" applyAlignment="1">
      <alignment vertical="center" wrapText="1"/>
    </xf>
    <xf numFmtId="0" fontId="24" fillId="0" borderId="10" xfId="2" applyFont="1" applyBorder="1" applyAlignment="1">
      <alignment vertical="center" wrapText="1"/>
    </xf>
    <xf numFmtId="0" fontId="24" fillId="2" borderId="26" xfId="2" applyFont="1" applyFill="1" applyBorder="1" applyAlignment="1">
      <alignment vertical="center" shrinkToFit="1"/>
    </xf>
    <xf numFmtId="0" fontId="24" fillId="2" borderId="10" xfId="2" applyFont="1" applyFill="1" applyBorder="1" applyAlignment="1">
      <alignment vertical="center" shrinkToFit="1"/>
    </xf>
    <xf numFmtId="0" fontId="27" fillId="0" borderId="8" xfId="2" applyFont="1" applyBorder="1" applyAlignment="1">
      <alignment horizontal="center" vertical="center" wrapText="1"/>
    </xf>
    <xf numFmtId="0" fontId="21" fillId="0" borderId="8" xfId="2" applyFont="1" applyBorder="1" applyAlignment="1">
      <alignment horizontal="center" vertical="center"/>
    </xf>
    <xf numFmtId="0" fontId="27" fillId="2" borderId="8" xfId="2" applyFont="1" applyFill="1" applyBorder="1" applyAlignment="1">
      <alignment vertical="center"/>
    </xf>
    <xf numFmtId="0" fontId="21" fillId="2" borderId="11" xfId="2" applyFont="1" applyFill="1" applyBorder="1" applyAlignment="1">
      <alignment vertical="center"/>
    </xf>
    <xf numFmtId="0" fontId="21" fillId="2" borderId="8" xfId="2" applyFont="1" applyFill="1" applyBorder="1" applyAlignment="1">
      <alignment vertical="center"/>
    </xf>
    <xf numFmtId="0" fontId="27" fillId="0" borderId="10" xfId="2" applyFont="1" applyBorder="1" applyAlignment="1">
      <alignment vertical="center"/>
    </xf>
    <xf numFmtId="0" fontId="21" fillId="2" borderId="24" xfId="2" applyFont="1" applyFill="1" applyBorder="1" applyAlignment="1">
      <alignment vertical="center"/>
    </xf>
    <xf numFmtId="0" fontId="21" fillId="2" borderId="10" xfId="2" applyFont="1" applyFill="1" applyBorder="1" applyAlignment="1">
      <alignment vertical="center"/>
    </xf>
    <xf numFmtId="0" fontId="24" fillId="0" borderId="8" xfId="2" applyFont="1" applyBorder="1" applyAlignment="1">
      <alignment horizontal="left" vertical="center"/>
    </xf>
    <xf numFmtId="0" fontId="32" fillId="0" borderId="0" xfId="2" applyFont="1" applyAlignment="1">
      <alignment vertical="top" wrapText="1"/>
    </xf>
    <xf numFmtId="0" fontId="32" fillId="0" borderId="0" xfId="0" applyFont="1" applyAlignment="1">
      <alignment vertical="top" wrapText="1"/>
    </xf>
    <xf numFmtId="0" fontId="32" fillId="0" borderId="30" xfId="0" applyFont="1" applyBorder="1" applyAlignment="1">
      <alignment vertical="top" wrapText="1"/>
    </xf>
    <xf numFmtId="0" fontId="32" fillId="0" borderId="0" xfId="2" applyFont="1" applyAlignment="1">
      <alignment vertical="top"/>
    </xf>
    <xf numFmtId="0" fontId="32" fillId="0" borderId="27" xfId="2" applyFont="1" applyBorder="1" applyAlignment="1">
      <alignment vertical="top"/>
    </xf>
    <xf numFmtId="0" fontId="32" fillId="0" borderId="27" xfId="0" applyFont="1" applyBorder="1" applyAlignment="1">
      <alignment vertical="top"/>
    </xf>
    <xf numFmtId="0" fontId="32" fillId="0" borderId="0" xfId="0" applyFont="1" applyAlignment="1">
      <alignment horizontal="left" vertical="center" wrapText="1"/>
    </xf>
    <xf numFmtId="0" fontId="14" fillId="0" borderId="23" xfId="0" applyFont="1" applyBorder="1" applyAlignment="1">
      <alignment horizontal="left" vertical="center" wrapText="1"/>
    </xf>
    <xf numFmtId="0" fontId="14" fillId="0" borderId="27" xfId="0" applyFont="1" applyBorder="1" applyAlignment="1">
      <alignment horizontal="left" vertical="center" wrapText="1"/>
    </xf>
    <xf numFmtId="0" fontId="32" fillId="0" borderId="160" xfId="0" applyFont="1" applyBorder="1" applyAlignment="1">
      <alignment horizontal="justify" vertical="center"/>
    </xf>
    <xf numFmtId="0" fontId="32" fillId="0" borderId="160" xfId="0" applyFont="1" applyBorder="1">
      <alignment vertical="center"/>
    </xf>
    <xf numFmtId="0" fontId="32" fillId="0" borderId="33" xfId="0" applyFont="1" applyBorder="1" applyAlignment="1">
      <alignment horizontal="justify" vertical="center"/>
    </xf>
    <xf numFmtId="0" fontId="32" fillId="0" borderId="27" xfId="0" applyFont="1" applyBorder="1" applyAlignment="1">
      <alignment horizontal="justify" vertical="center"/>
    </xf>
    <xf numFmtId="0" fontId="32" fillId="0" borderId="27" xfId="0" applyFont="1" applyBorder="1">
      <alignment vertical="center"/>
    </xf>
    <xf numFmtId="0" fontId="14" fillId="0" borderId="42" xfId="0" applyFont="1" applyBorder="1" applyAlignment="1">
      <alignment horizontal="center" vertical="center" shrinkToFit="1"/>
    </xf>
    <xf numFmtId="0" fontId="32" fillId="0" borderId="161" xfId="0" applyFont="1" applyBorder="1" applyAlignment="1">
      <alignment horizontal="justify" vertical="center" wrapText="1"/>
    </xf>
    <xf numFmtId="0" fontId="32" fillId="0" borderId="171" xfId="2" applyFont="1" applyBorder="1" applyAlignment="1">
      <alignment horizontal="center" vertical="center" wrapText="1"/>
    </xf>
    <xf numFmtId="0" fontId="32" fillId="0" borderId="5" xfId="0" applyFont="1" applyBorder="1" applyAlignment="1">
      <alignment horizontal="center" vertical="center" wrapText="1"/>
    </xf>
    <xf numFmtId="0" fontId="24" fillId="0" borderId="32" xfId="2" applyFont="1" applyBorder="1" applyAlignment="1">
      <alignment vertical="center" shrinkToFit="1"/>
    </xf>
    <xf numFmtId="0" fontId="21" fillId="0" borderId="187" xfId="2" applyFont="1" applyBorder="1" applyAlignment="1">
      <alignment vertical="center" shrinkToFit="1"/>
    </xf>
    <xf numFmtId="0" fontId="24" fillId="0" borderId="43" xfId="2" applyFont="1" applyBorder="1" applyAlignment="1">
      <alignment vertical="center"/>
    </xf>
    <xf numFmtId="0" fontId="21" fillId="0" borderId="190" xfId="2" applyFont="1" applyBorder="1" applyAlignment="1">
      <alignment vertical="center"/>
    </xf>
    <xf numFmtId="0" fontId="32" fillId="0" borderId="32" xfId="2" applyFont="1" applyBorder="1" applyAlignment="1">
      <alignment horizontal="left" vertical="center" shrinkToFit="1"/>
    </xf>
    <xf numFmtId="0" fontId="32" fillId="0" borderId="33" xfId="2" applyFont="1" applyBorder="1" applyAlignment="1">
      <alignment horizontal="left" vertical="center" shrinkToFit="1"/>
    </xf>
    <xf numFmtId="0" fontId="32" fillId="0" borderId="44" xfId="2" applyFont="1" applyBorder="1" applyAlignment="1">
      <alignment horizontal="left" vertical="center" shrinkToFit="1"/>
    </xf>
    <xf numFmtId="0" fontId="32" fillId="0" borderId="23" xfId="2" applyFont="1" applyBorder="1" applyAlignment="1">
      <alignment horizontal="left" vertical="center" shrinkToFit="1"/>
    </xf>
    <xf numFmtId="0" fontId="32" fillId="0" borderId="27" xfId="2" applyFont="1" applyBorder="1" applyAlignment="1">
      <alignment horizontal="left" vertical="center" shrinkToFit="1"/>
    </xf>
    <xf numFmtId="0" fontId="32" fillId="0" borderId="22" xfId="2" applyFont="1" applyBorder="1" applyAlignment="1">
      <alignment horizontal="left" vertical="center" shrinkToFit="1"/>
    </xf>
    <xf numFmtId="0" fontId="32" fillId="0" borderId="8" xfId="0" applyFont="1" applyBorder="1">
      <alignment vertical="center"/>
    </xf>
    <xf numFmtId="0" fontId="24" fillId="0" borderId="8" xfId="2" applyFont="1" applyBorder="1" applyAlignment="1">
      <alignment vertical="center" wrapText="1"/>
    </xf>
    <xf numFmtId="0" fontId="21" fillId="0" borderId="8" xfId="2" applyFont="1" applyBorder="1" applyAlignment="1">
      <alignment vertical="center"/>
    </xf>
    <xf numFmtId="0" fontId="21" fillId="0" borderId="176" xfId="2" applyFont="1" applyBorder="1" applyAlignment="1">
      <alignment vertical="center"/>
    </xf>
    <xf numFmtId="0" fontId="32" fillId="0" borderId="5" xfId="2" applyFont="1" applyBorder="1" applyAlignment="1">
      <alignment horizontal="left" vertical="center"/>
    </xf>
    <xf numFmtId="0" fontId="39" fillId="0" borderId="0" xfId="2" applyFont="1" applyAlignment="1">
      <alignment horizontal="left" vertical="center"/>
    </xf>
    <xf numFmtId="0" fontId="21" fillId="2" borderId="24" xfId="2" applyFont="1" applyFill="1" applyBorder="1" applyAlignment="1">
      <alignment vertical="center" shrinkToFit="1"/>
    </xf>
    <xf numFmtId="0" fontId="21" fillId="2" borderId="10" xfId="2" applyFont="1" applyFill="1" applyBorder="1" applyAlignment="1">
      <alignment vertical="center" shrinkToFit="1"/>
    </xf>
    <xf numFmtId="0" fontId="21" fillId="0" borderId="8" xfId="2" applyFont="1" applyBorder="1" applyAlignment="1">
      <alignment horizontal="left" vertical="center" wrapText="1"/>
    </xf>
    <xf numFmtId="0" fontId="21" fillId="0" borderId="46" xfId="2" applyFont="1" applyBorder="1" applyAlignment="1">
      <alignment horizontal="left" vertical="center" wrapText="1"/>
    </xf>
    <xf numFmtId="0" fontId="21" fillId="0" borderId="5" xfId="2" applyFont="1" applyBorder="1" applyAlignment="1">
      <alignment horizontal="left" vertical="center" wrapText="1"/>
    </xf>
    <xf numFmtId="0" fontId="21" fillId="0" borderId="0" xfId="2" applyFont="1" applyAlignment="1">
      <alignment horizontal="left" vertical="center" wrapText="1"/>
    </xf>
    <xf numFmtId="0" fontId="14" fillId="0" borderId="0" xfId="0" applyFont="1">
      <alignment vertical="center"/>
    </xf>
    <xf numFmtId="179" fontId="32" fillId="2" borderId="11" xfId="6" applyNumberFormat="1" applyFont="1" applyFill="1" applyBorder="1" applyAlignment="1">
      <alignment horizontal="left" vertical="center"/>
    </xf>
    <xf numFmtId="179" fontId="21" fillId="2" borderId="24" xfId="6" applyNumberFormat="1" applyFont="1" applyFill="1" applyBorder="1" applyAlignment="1">
      <alignment horizontal="left" vertical="center"/>
    </xf>
    <xf numFmtId="0" fontId="32" fillId="0" borderId="8" xfId="2" applyFont="1" applyBorder="1" applyAlignment="1">
      <alignment vertical="center" wrapText="1"/>
    </xf>
    <xf numFmtId="0" fontId="58" fillId="0" borderId="8" xfId="2" applyFont="1" applyBorder="1" applyAlignment="1">
      <alignment vertical="center" wrapText="1"/>
    </xf>
    <xf numFmtId="0" fontId="32" fillId="0" borderId="33" xfId="2" applyFont="1" applyBorder="1" applyAlignment="1">
      <alignment vertical="center" wrapText="1"/>
    </xf>
    <xf numFmtId="0" fontId="14" fillId="0" borderId="44" xfId="0" applyFont="1" applyBorder="1">
      <alignment vertical="center"/>
    </xf>
    <xf numFmtId="0" fontId="24" fillId="2" borderId="39" xfId="2" applyFont="1" applyFill="1" applyBorder="1" applyAlignment="1">
      <alignment vertical="center" shrinkToFit="1"/>
    </xf>
    <xf numFmtId="0" fontId="21" fillId="2" borderId="22" xfId="2" applyFont="1" applyFill="1" applyBorder="1" applyAlignment="1">
      <alignment vertical="center" shrinkToFit="1"/>
    </xf>
    <xf numFmtId="0" fontId="21" fillId="2" borderId="192" xfId="2" applyFont="1" applyFill="1" applyBorder="1" applyAlignment="1">
      <alignment vertical="center" shrinkToFit="1"/>
    </xf>
    <xf numFmtId="0" fontId="21" fillId="2" borderId="193" xfId="2" applyFont="1" applyFill="1" applyBorder="1" applyAlignment="1">
      <alignment vertical="center" shrinkToFit="1"/>
    </xf>
    <xf numFmtId="0" fontId="21" fillId="0" borderId="27" xfId="2" applyFont="1" applyBorder="1" applyAlignment="1">
      <alignment vertical="center" wrapText="1"/>
    </xf>
    <xf numFmtId="0" fontId="21" fillId="0" borderId="22" xfId="2" applyFont="1" applyBorder="1" applyAlignment="1">
      <alignment vertical="center"/>
    </xf>
    <xf numFmtId="0" fontId="24" fillId="0" borderId="5" xfId="2" applyFont="1" applyBorder="1" applyAlignment="1">
      <alignment vertical="center"/>
    </xf>
    <xf numFmtId="0" fontId="24" fillId="0" borderId="0" xfId="2" applyFont="1" applyAlignment="1">
      <alignment vertical="center"/>
    </xf>
    <xf numFmtId="0" fontId="32" fillId="0" borderId="148" xfId="2" applyFont="1" applyBorder="1" applyAlignment="1">
      <alignment horizontal="center" vertical="center"/>
    </xf>
    <xf numFmtId="0" fontId="32" fillId="0" borderId="149" xfId="2" applyFont="1" applyBorder="1" applyAlignment="1">
      <alignment horizontal="center" vertical="center"/>
    </xf>
    <xf numFmtId="0" fontId="32" fillId="0" borderId="150" xfId="2" applyFont="1" applyBorder="1" applyAlignment="1">
      <alignment horizontal="center" vertical="center"/>
    </xf>
    <xf numFmtId="0" fontId="32" fillId="0" borderId="5" xfId="2" applyFont="1" applyBorder="1" applyAlignment="1">
      <alignment horizontal="center" vertical="center"/>
    </xf>
    <xf numFmtId="0" fontId="32" fillId="0" borderId="0" xfId="2" applyFont="1" applyAlignment="1">
      <alignment horizontal="center" vertical="center"/>
    </xf>
    <xf numFmtId="0" fontId="32" fillId="0" borderId="30" xfId="2" applyFont="1" applyBorder="1" applyAlignment="1">
      <alignment horizontal="center" vertical="center"/>
    </xf>
    <xf numFmtId="0" fontId="32" fillId="0" borderId="27" xfId="2" applyFont="1" applyBorder="1" applyAlignment="1">
      <alignment horizontal="center" vertical="center"/>
    </xf>
    <xf numFmtId="0" fontId="32" fillId="0" borderId="22" xfId="2" applyFont="1" applyBorder="1" applyAlignment="1">
      <alignment horizontal="center" vertical="center"/>
    </xf>
    <xf numFmtId="0" fontId="34" fillId="0" borderId="148" xfId="2" applyFont="1" applyBorder="1" applyAlignment="1">
      <alignment horizontal="left" vertical="center"/>
    </xf>
    <xf numFmtId="0" fontId="34" fillId="0" borderId="149" xfId="2" applyFont="1" applyBorder="1" applyAlignment="1">
      <alignment horizontal="left" vertical="center"/>
    </xf>
    <xf numFmtId="0" fontId="34" fillId="0" borderId="150" xfId="2" applyFont="1" applyBorder="1" applyAlignment="1">
      <alignment horizontal="left" vertical="center"/>
    </xf>
    <xf numFmtId="0" fontId="34" fillId="0" borderId="5" xfId="2" applyFont="1" applyBorder="1" applyAlignment="1">
      <alignment horizontal="left" vertical="center"/>
    </xf>
    <xf numFmtId="0" fontId="34" fillId="0" borderId="0" xfId="2" applyFont="1" applyAlignment="1">
      <alignment horizontal="left" vertical="center"/>
    </xf>
    <xf numFmtId="0" fontId="34" fillId="0" borderId="30" xfId="2" applyFont="1" applyBorder="1" applyAlignment="1">
      <alignment horizontal="left" vertical="center"/>
    </xf>
    <xf numFmtId="0" fontId="34" fillId="0" borderId="23" xfId="2" applyFont="1" applyBorder="1" applyAlignment="1">
      <alignment horizontal="left" vertical="center"/>
    </xf>
    <xf numFmtId="0" fontId="34" fillId="0" borderId="27" xfId="2" applyFont="1" applyBorder="1" applyAlignment="1">
      <alignment horizontal="left" vertical="center"/>
    </xf>
    <xf numFmtId="0" fontId="34" fillId="0" borderId="22" xfId="2" applyFont="1" applyBorder="1" applyAlignment="1">
      <alignment horizontal="left" vertical="center"/>
    </xf>
    <xf numFmtId="0" fontId="32" fillId="0" borderId="33" xfId="2" applyFont="1" applyBorder="1" applyAlignment="1">
      <alignment horizontal="center" vertical="center"/>
    </xf>
    <xf numFmtId="0" fontId="32" fillId="0" borderId="44" xfId="2" applyFont="1" applyBorder="1" applyAlignment="1">
      <alignment horizontal="center" vertical="center"/>
    </xf>
    <xf numFmtId="0" fontId="24" fillId="0" borderId="32" xfId="2" applyFont="1" applyBorder="1" applyAlignment="1">
      <alignment horizontal="left" vertical="center"/>
    </xf>
    <xf numFmtId="0" fontId="24" fillId="0" borderId="33" xfId="2" applyFont="1" applyBorder="1" applyAlignment="1">
      <alignment horizontal="left" vertical="center"/>
    </xf>
    <xf numFmtId="0" fontId="32" fillId="0" borderId="32" xfId="2" applyFont="1" applyBorder="1" applyAlignment="1">
      <alignment horizontal="center" vertical="center" wrapText="1"/>
    </xf>
    <xf numFmtId="0" fontId="32" fillId="0" borderId="33" xfId="2" applyFont="1" applyBorder="1" applyAlignment="1">
      <alignment horizontal="center" vertical="center" wrapText="1"/>
    </xf>
    <xf numFmtId="0" fontId="32" fillId="0" borderId="44" xfId="2" applyFont="1" applyBorder="1" applyAlignment="1">
      <alignment horizontal="center" vertical="center" wrapText="1"/>
    </xf>
    <xf numFmtId="0" fontId="32" fillId="0" borderId="23" xfId="2" applyFont="1" applyBorder="1" applyAlignment="1">
      <alignment horizontal="center" vertical="center" wrapText="1"/>
    </xf>
    <xf numFmtId="0" fontId="32" fillId="0" borderId="27" xfId="2" applyFont="1" applyBorder="1" applyAlignment="1">
      <alignment horizontal="center" vertical="center" wrapText="1"/>
    </xf>
    <xf numFmtId="0" fontId="32" fillId="0" borderId="22" xfId="2" applyFont="1" applyBorder="1" applyAlignment="1">
      <alignment horizontal="center" vertical="center" wrapText="1"/>
    </xf>
    <xf numFmtId="0" fontId="25" fillId="0" borderId="32" xfId="2" applyFont="1" applyBorder="1" applyAlignment="1">
      <alignment horizontal="center"/>
    </xf>
    <xf numFmtId="0" fontId="25" fillId="0" borderId="33" xfId="2" applyFont="1" applyBorder="1" applyAlignment="1">
      <alignment horizontal="center"/>
    </xf>
    <xf numFmtId="0" fontId="25" fillId="0" borderId="23" xfId="2" applyFont="1" applyBorder="1" applyAlignment="1">
      <alignment horizontal="center"/>
    </xf>
    <xf numFmtId="0" fontId="25" fillId="0" borderId="27" xfId="2" applyFont="1" applyBorder="1" applyAlignment="1">
      <alignment horizontal="center"/>
    </xf>
    <xf numFmtId="0" fontId="24" fillId="0" borderId="44" xfId="2" applyFont="1" applyBorder="1" applyAlignment="1">
      <alignment horizontal="center" vertical="center"/>
    </xf>
    <xf numFmtId="0" fontId="24" fillId="0" borderId="22" xfId="2" applyFont="1" applyBorder="1" applyAlignment="1">
      <alignment horizontal="center" vertical="center"/>
    </xf>
    <xf numFmtId="0" fontId="32" fillId="0" borderId="32" xfId="2" applyFont="1" applyBorder="1" applyAlignment="1">
      <alignment horizontal="right" vertical="center"/>
    </xf>
    <xf numFmtId="0" fontId="32" fillId="0" borderId="33" xfId="2" applyFont="1" applyBorder="1" applyAlignment="1">
      <alignment horizontal="right" vertical="center"/>
    </xf>
    <xf numFmtId="0" fontId="32" fillId="0" borderId="23" xfId="2" applyFont="1" applyBorder="1" applyAlignment="1">
      <alignment horizontal="right" vertical="center"/>
    </xf>
    <xf numFmtId="0" fontId="32" fillId="0" borderId="27" xfId="2" applyFont="1" applyBorder="1" applyAlignment="1">
      <alignment horizontal="right" vertical="center"/>
    </xf>
    <xf numFmtId="0" fontId="27" fillId="0" borderId="33" xfId="2" applyFont="1" applyBorder="1" applyAlignment="1">
      <alignment horizontal="center" vertical="center"/>
    </xf>
    <xf numFmtId="0" fontId="27" fillId="0" borderId="27" xfId="2" applyFont="1" applyBorder="1" applyAlignment="1">
      <alignment horizontal="center" vertical="center"/>
    </xf>
    <xf numFmtId="0" fontId="22" fillId="0" borderId="0" xfId="2" applyFont="1" applyAlignment="1">
      <alignment horizontal="center"/>
    </xf>
    <xf numFmtId="0" fontId="26" fillId="0" borderId="0" xfId="2" applyFont="1" applyAlignment="1">
      <alignment horizontal="center" vertical="center"/>
    </xf>
    <xf numFmtId="0" fontId="29" fillId="0" borderId="32" xfId="2" applyFont="1" applyBorder="1" applyAlignment="1">
      <alignment horizontal="left" vertical="center"/>
    </xf>
    <xf numFmtId="0" fontId="29" fillId="0" borderId="33" xfId="2" applyFont="1" applyBorder="1" applyAlignment="1">
      <alignment horizontal="left" vertical="center"/>
    </xf>
    <xf numFmtId="0" fontId="30" fillId="0" borderId="5" xfId="2" applyFont="1" applyBorder="1" applyAlignment="1">
      <alignment horizontal="center" vertical="center"/>
    </xf>
    <xf numFmtId="0" fontId="30" fillId="0" borderId="0" xfId="2" applyFont="1" applyAlignment="1">
      <alignment horizontal="center" vertical="center"/>
    </xf>
    <xf numFmtId="0" fontId="30" fillId="0" borderId="141" xfId="2" applyFont="1" applyBorder="1" applyAlignment="1">
      <alignment horizontal="center" vertical="center"/>
    </xf>
    <xf numFmtId="0" fontId="30" fillId="0" borderId="23" xfId="2" applyFont="1" applyBorder="1" applyAlignment="1">
      <alignment horizontal="center" vertical="center"/>
    </xf>
    <xf numFmtId="0" fontId="30" fillId="0" borderId="27" xfId="2" applyFont="1" applyBorder="1" applyAlignment="1">
      <alignment horizontal="center" vertical="center"/>
    </xf>
    <xf numFmtId="0" fontId="30" fillId="0" borderId="143" xfId="2" applyFont="1" applyBorder="1" applyAlignment="1">
      <alignment horizontal="center" vertical="center"/>
    </xf>
    <xf numFmtId="0" fontId="31" fillId="0" borderId="142" xfId="2" applyFont="1" applyBorder="1" applyAlignment="1">
      <alignment horizontal="left" vertical="center"/>
    </xf>
    <xf numFmtId="0" fontId="31" fillId="0" borderId="0" xfId="2" applyFont="1" applyAlignment="1">
      <alignment horizontal="left" vertical="center"/>
    </xf>
    <xf numFmtId="0" fontId="31" fillId="0" borderId="30" xfId="2" applyFont="1" applyBorder="1" applyAlignment="1">
      <alignment horizontal="left" vertical="center"/>
    </xf>
    <xf numFmtId="0" fontId="31" fillId="0" borderId="144" xfId="2" applyFont="1" applyBorder="1" applyAlignment="1">
      <alignment horizontal="left" vertical="center"/>
    </xf>
    <xf numFmtId="0" fontId="31" fillId="0" borderId="27" xfId="2" applyFont="1" applyBorder="1" applyAlignment="1">
      <alignment horizontal="left" vertical="center"/>
    </xf>
    <xf numFmtId="0" fontId="31" fillId="0" borderId="22" xfId="2" applyFont="1" applyBorder="1" applyAlignment="1">
      <alignment horizontal="left" vertical="center"/>
    </xf>
    <xf numFmtId="0" fontId="30" fillId="0" borderId="32" xfId="2" applyFont="1" applyBorder="1" applyAlignment="1">
      <alignment horizontal="center" vertical="center" textRotation="255"/>
    </xf>
    <xf numFmtId="0" fontId="30" fillId="0" borderId="44" xfId="2" applyFont="1" applyBorder="1" applyAlignment="1">
      <alignment horizontal="center" vertical="center" textRotation="255"/>
    </xf>
    <xf numFmtId="0" fontId="30" fillId="0" borderId="23" xfId="2" applyFont="1" applyBorder="1" applyAlignment="1">
      <alignment horizontal="center" vertical="center" textRotation="255"/>
    </xf>
    <xf numFmtId="0" fontId="30" fillId="0" borderId="22" xfId="2" applyFont="1" applyBorder="1" applyAlignment="1">
      <alignment horizontal="center" vertical="center" textRotation="255"/>
    </xf>
    <xf numFmtId="0" fontId="30" fillId="0" borderId="8" xfId="2" applyFont="1" applyBorder="1" applyAlignment="1">
      <alignment horizontal="center" vertical="center"/>
    </xf>
    <xf numFmtId="0" fontId="25" fillId="0" borderId="8" xfId="2" applyFont="1" applyBorder="1" applyAlignment="1">
      <alignment horizontal="center"/>
    </xf>
    <xf numFmtId="0" fontId="30" fillId="0" borderId="11" xfId="2" applyFont="1" applyBorder="1" applyAlignment="1">
      <alignment horizontal="center" vertical="center"/>
    </xf>
    <xf numFmtId="0" fontId="30" fillId="0" borderId="24" xfId="2" applyFont="1" applyBorder="1" applyAlignment="1">
      <alignment horizontal="center" vertical="center"/>
    </xf>
    <xf numFmtId="0" fontId="30" fillId="0" borderId="10" xfId="2" applyFont="1" applyBorder="1" applyAlignment="1">
      <alignment horizontal="center" vertical="center"/>
    </xf>
    <xf numFmtId="0" fontId="30" fillId="0" borderId="0" xfId="2" applyFont="1" applyAlignment="1">
      <alignment horizontal="left" vertical="center" wrapText="1"/>
    </xf>
    <xf numFmtId="0" fontId="24" fillId="0" borderId="5" xfId="2" applyFont="1" applyBorder="1" applyAlignment="1">
      <alignment horizontal="center" vertical="center"/>
    </xf>
    <xf numFmtId="0" fontId="24" fillId="0" borderId="0" xfId="2" applyFont="1" applyAlignment="1">
      <alignment horizontal="center" vertical="center"/>
    </xf>
    <xf numFmtId="0" fontId="24" fillId="0" borderId="30" xfId="2" applyFont="1" applyBorder="1" applyAlignment="1">
      <alignment horizontal="center" vertical="center"/>
    </xf>
    <xf numFmtId="0" fontId="24" fillId="0" borderId="23" xfId="2" applyFont="1" applyBorder="1" applyAlignment="1">
      <alignment horizontal="center" vertical="center"/>
    </xf>
    <xf numFmtId="0" fontId="24" fillId="0" borderId="27" xfId="2" applyFont="1" applyBorder="1" applyAlignment="1">
      <alignment horizontal="center" vertical="center"/>
    </xf>
    <xf numFmtId="0" fontId="25" fillId="0" borderId="32" xfId="2" applyFont="1" applyBorder="1" applyAlignment="1">
      <alignment horizontal="center" vertical="center"/>
    </xf>
    <xf numFmtId="0" fontId="25" fillId="0" borderId="33" xfId="2" applyFont="1" applyBorder="1" applyAlignment="1">
      <alignment horizontal="center" vertical="center"/>
    </xf>
    <xf numFmtId="0" fontId="25" fillId="0" borderId="44" xfId="2" applyFont="1" applyBorder="1" applyAlignment="1">
      <alignment horizontal="center" vertical="center"/>
    </xf>
    <xf numFmtId="0" fontId="25" fillId="0" borderId="23" xfId="2" applyFont="1" applyBorder="1" applyAlignment="1">
      <alignment horizontal="center" vertical="center"/>
    </xf>
    <xf numFmtId="0" fontId="25" fillId="0" borderId="27" xfId="2" applyFont="1" applyBorder="1" applyAlignment="1">
      <alignment horizontal="center" vertical="center"/>
    </xf>
    <xf numFmtId="0" fontId="25" fillId="0" borderId="22" xfId="2" applyFont="1" applyBorder="1" applyAlignment="1">
      <alignment horizontal="center" vertical="center"/>
    </xf>
    <xf numFmtId="0" fontId="27" fillId="0" borderId="32" xfId="2" applyFont="1" applyBorder="1" applyAlignment="1">
      <alignment horizontal="center" vertical="center"/>
    </xf>
    <xf numFmtId="0" fontId="27" fillId="0" borderId="44" xfId="2" applyFont="1" applyBorder="1" applyAlignment="1">
      <alignment horizontal="center" vertical="center"/>
    </xf>
    <xf numFmtId="0" fontId="27" fillId="0" borderId="23" xfId="2" applyFont="1" applyBorder="1" applyAlignment="1">
      <alignment horizontal="center" vertical="center"/>
    </xf>
    <xf numFmtId="0" fontId="27" fillId="0" borderId="22" xfId="2" applyFont="1" applyBorder="1" applyAlignment="1">
      <alignment horizontal="center" vertical="center"/>
    </xf>
    <xf numFmtId="0" fontId="30" fillId="0" borderId="5" xfId="2" applyFont="1" applyBorder="1" applyAlignment="1">
      <alignment horizontal="center" vertical="center" textRotation="255"/>
    </xf>
    <xf numFmtId="0" fontId="30" fillId="0" borderId="30" xfId="2" applyFont="1" applyBorder="1" applyAlignment="1">
      <alignment horizontal="center" vertical="center" textRotation="255"/>
    </xf>
    <xf numFmtId="0" fontId="28" fillId="0" borderId="32" xfId="2" applyFont="1" applyBorder="1" applyAlignment="1">
      <alignment horizontal="left" vertical="center"/>
    </xf>
    <xf numFmtId="0" fontId="28" fillId="0" borderId="33" xfId="2" applyFont="1" applyBorder="1" applyAlignment="1">
      <alignment horizontal="left" vertical="center"/>
    </xf>
    <xf numFmtId="0" fontId="28" fillId="0" borderId="44" xfId="2" applyFont="1" applyBorder="1" applyAlignment="1">
      <alignment horizontal="left" vertical="center"/>
    </xf>
    <xf numFmtId="0" fontId="28" fillId="0" borderId="23" xfId="2" applyFont="1" applyBorder="1" applyAlignment="1">
      <alignment horizontal="left" vertical="center"/>
    </xf>
    <xf numFmtId="0" fontId="28" fillId="0" borderId="27" xfId="2" applyFont="1" applyBorder="1" applyAlignment="1">
      <alignment horizontal="left" vertical="center"/>
    </xf>
    <xf numFmtId="0" fontId="28" fillId="0" borderId="22" xfId="2" applyFont="1" applyBorder="1" applyAlignment="1">
      <alignment horizontal="left" vertical="center"/>
    </xf>
    <xf numFmtId="0" fontId="32" fillId="0" borderId="145" xfId="2" applyFont="1" applyBorder="1" applyAlignment="1">
      <alignment horizontal="center" vertical="center"/>
    </xf>
    <xf numFmtId="0" fontId="32" fillId="0" borderId="146" xfId="2" applyFont="1" applyBorder="1" applyAlignment="1">
      <alignment horizontal="center" vertical="center"/>
    </xf>
    <xf numFmtId="0" fontId="32" fillId="0" borderId="147" xfId="2" applyFont="1" applyBorder="1" applyAlignment="1">
      <alignment horizontal="center" vertical="center"/>
    </xf>
    <xf numFmtId="0" fontId="33" fillId="0" borderId="32" xfId="2" applyFont="1" applyBorder="1" applyAlignment="1">
      <alignment horizontal="left" vertical="center"/>
    </xf>
    <xf numFmtId="0" fontId="33" fillId="0" borderId="33" xfId="2" applyFont="1" applyBorder="1" applyAlignment="1">
      <alignment horizontal="left" vertical="center"/>
    </xf>
    <xf numFmtId="0" fontId="33" fillId="0" borderId="44" xfId="2" applyFont="1" applyBorder="1" applyAlignment="1">
      <alignment horizontal="left" vertical="center"/>
    </xf>
    <xf numFmtId="0" fontId="33" fillId="0" borderId="145" xfId="2" applyFont="1" applyBorder="1" applyAlignment="1">
      <alignment horizontal="left" vertical="center"/>
    </xf>
    <xf numFmtId="0" fontId="33" fillId="0" borderId="146" xfId="2" applyFont="1" applyBorder="1" applyAlignment="1">
      <alignment horizontal="left" vertical="center"/>
    </xf>
    <xf numFmtId="0" fontId="33" fillId="0" borderId="147" xfId="2" applyFont="1" applyBorder="1" applyAlignment="1">
      <alignment horizontal="left" vertical="center"/>
    </xf>
    <xf numFmtId="0" fontId="35" fillId="0" borderId="8" xfId="2" applyFont="1" applyBorder="1" applyAlignment="1">
      <alignment horizontal="center" vertical="center"/>
    </xf>
    <xf numFmtId="0" fontId="27" fillId="0" borderId="32" xfId="2" applyFont="1" applyBorder="1" applyAlignment="1">
      <alignment horizontal="center"/>
    </xf>
    <xf numFmtId="0" fontId="27" fillId="0" borderId="33" xfId="2" applyFont="1" applyBorder="1" applyAlignment="1">
      <alignment horizontal="center"/>
    </xf>
    <xf numFmtId="0" fontId="27" fillId="0" borderId="23" xfId="2" applyFont="1" applyBorder="1" applyAlignment="1">
      <alignment horizontal="center"/>
    </xf>
    <xf numFmtId="0" fontId="27" fillId="0" borderId="27" xfId="2" applyFont="1" applyBorder="1" applyAlignment="1">
      <alignment horizontal="center"/>
    </xf>
    <xf numFmtId="0" fontId="34" fillId="0" borderId="32" xfId="2" applyFont="1" applyBorder="1" applyAlignment="1">
      <alignment horizontal="center" vertical="center" wrapText="1"/>
    </xf>
    <xf numFmtId="0" fontId="74" fillId="0" borderId="33" xfId="2" applyFont="1" applyBorder="1" applyAlignment="1">
      <alignment horizontal="center" vertical="center"/>
    </xf>
    <xf numFmtId="0" fontId="74" fillId="0" borderId="44" xfId="2" applyFont="1" applyBorder="1" applyAlignment="1">
      <alignment horizontal="center" vertical="center"/>
    </xf>
    <xf numFmtId="0" fontId="74" fillId="0" borderId="5" xfId="2" applyFont="1" applyBorder="1" applyAlignment="1">
      <alignment horizontal="center" vertical="center"/>
    </xf>
    <xf numFmtId="0" fontId="74" fillId="0" borderId="0" xfId="2" applyFont="1" applyAlignment="1">
      <alignment horizontal="center" vertical="center"/>
    </xf>
    <xf numFmtId="0" fontId="74" fillId="0" borderId="30" xfId="2" applyFont="1" applyBorder="1" applyAlignment="1">
      <alignment horizontal="center" vertical="center"/>
    </xf>
    <xf numFmtId="0" fontId="74" fillId="0" borderId="23" xfId="2" applyFont="1" applyBorder="1" applyAlignment="1">
      <alignment horizontal="center" vertical="center"/>
    </xf>
    <xf numFmtId="0" fontId="74" fillId="0" borderId="27" xfId="2" applyFont="1" applyBorder="1" applyAlignment="1">
      <alignment horizontal="center" vertical="center"/>
    </xf>
    <xf numFmtId="0" fontId="74" fillId="0" borderId="22" xfId="2" applyFont="1" applyBorder="1" applyAlignment="1">
      <alignment horizontal="center" vertical="center"/>
    </xf>
    <xf numFmtId="0" fontId="32" fillId="0" borderId="44" xfId="2" applyFont="1" applyBorder="1" applyAlignment="1">
      <alignment vertical="center" wrapText="1"/>
    </xf>
    <xf numFmtId="0" fontId="32" fillId="0" borderId="23" xfId="2" applyFont="1" applyBorder="1" applyAlignment="1">
      <alignment vertical="center" wrapText="1"/>
    </xf>
    <xf numFmtId="0" fontId="32" fillId="0" borderId="27" xfId="2" applyFont="1" applyBorder="1" applyAlignment="1">
      <alignment vertical="center" wrapText="1"/>
    </xf>
    <xf numFmtId="0" fontId="32" fillId="0" borderId="22" xfId="2" applyFont="1" applyBorder="1" applyAlignment="1">
      <alignment vertical="center" wrapText="1"/>
    </xf>
    <xf numFmtId="0" fontId="21" fillId="0" borderId="24" xfId="2" applyFont="1" applyBorder="1" applyAlignment="1">
      <alignment horizontal="left" vertical="center" wrapText="1"/>
    </xf>
    <xf numFmtId="0" fontId="21" fillId="0" borderId="10" xfId="2" applyFont="1" applyBorder="1" applyAlignment="1">
      <alignment horizontal="left" vertical="center" wrapText="1"/>
    </xf>
    <xf numFmtId="0" fontId="38" fillId="2" borderId="24" xfId="2" applyFont="1" applyFill="1" applyBorder="1" applyAlignment="1">
      <alignment horizontal="left" vertical="center"/>
    </xf>
    <xf numFmtId="0" fontId="39" fillId="0" borderId="5" xfId="2" applyFont="1" applyBorder="1" applyAlignment="1">
      <alignment horizontal="center" vertical="center"/>
    </xf>
    <xf numFmtId="0" fontId="39" fillId="0" borderId="0" xfId="2" applyFont="1" applyAlignment="1">
      <alignment horizontal="center" vertical="center"/>
    </xf>
    <xf numFmtId="0" fontId="39" fillId="0" borderId="30" xfId="2" applyFont="1" applyBorder="1" applyAlignment="1">
      <alignment horizontal="center" vertical="center"/>
    </xf>
    <xf numFmtId="0" fontId="21" fillId="0" borderId="33" xfId="2" applyFont="1" applyBorder="1" applyAlignment="1">
      <alignment horizontal="left" vertical="center"/>
    </xf>
    <xf numFmtId="0" fontId="21" fillId="0" borderId="44" xfId="2" applyFont="1" applyBorder="1" applyAlignment="1">
      <alignment horizontal="left" vertical="center"/>
    </xf>
    <xf numFmtId="0" fontId="27" fillId="2" borderId="33" xfId="2" applyFont="1" applyFill="1" applyBorder="1" applyAlignment="1">
      <alignment horizontal="left" vertical="center"/>
    </xf>
    <xf numFmtId="0" fontId="38" fillId="2" borderId="33" xfId="2" applyFont="1" applyFill="1" applyBorder="1" applyAlignment="1">
      <alignment horizontal="left" vertical="center"/>
    </xf>
    <xf numFmtId="0" fontId="25" fillId="0" borderId="32" xfId="2" applyFont="1" applyBorder="1" applyAlignment="1">
      <alignment horizontal="left" vertical="center" wrapText="1"/>
    </xf>
    <xf numFmtId="0" fontId="32" fillId="0" borderId="5" xfId="2" applyFont="1" applyBorder="1" applyAlignment="1">
      <alignment vertical="center"/>
    </xf>
    <xf numFmtId="0" fontId="32" fillId="0" borderId="0" xfId="2" applyFont="1" applyAlignment="1">
      <alignment vertical="center"/>
    </xf>
    <xf numFmtId="0" fontId="32" fillId="0" borderId="30" xfId="2" applyFont="1" applyBorder="1" applyAlignment="1">
      <alignment vertical="center"/>
    </xf>
    <xf numFmtId="0" fontId="32" fillId="0" borderId="151" xfId="2" applyFont="1" applyBorder="1" applyAlignment="1">
      <alignment horizontal="left" vertical="center"/>
    </xf>
    <xf numFmtId="0" fontId="21" fillId="0" borderId="137" xfId="2" applyFont="1" applyBorder="1" applyAlignment="1">
      <alignment horizontal="left" vertical="center"/>
    </xf>
    <xf numFmtId="0" fontId="21" fillId="0" borderId="28" xfId="2" applyFont="1" applyBorder="1" applyAlignment="1">
      <alignment horizontal="left" vertical="center"/>
    </xf>
    <xf numFmtId="0" fontId="27" fillId="2" borderId="137" xfId="2" applyFont="1" applyFill="1" applyBorder="1" applyAlignment="1">
      <alignment horizontal="left" vertical="center"/>
    </xf>
    <xf numFmtId="0" fontId="38" fillId="2" borderId="137" xfId="2" applyFont="1" applyFill="1" applyBorder="1" applyAlignment="1">
      <alignment horizontal="left" vertical="center"/>
    </xf>
    <xf numFmtId="0" fontId="32" fillId="0" borderId="12" xfId="2" applyFont="1" applyBorder="1" applyAlignment="1">
      <alignment horizontal="center" vertical="center"/>
    </xf>
    <xf numFmtId="0" fontId="32" fillId="0" borderId="0" xfId="2" applyFont="1" applyAlignment="1">
      <alignment horizontal="left" vertical="center"/>
    </xf>
    <xf numFmtId="0" fontId="32" fillId="0" borderId="30" xfId="2" applyFont="1" applyBorder="1" applyAlignment="1">
      <alignment horizontal="left" vertical="center"/>
    </xf>
    <xf numFmtId="0" fontId="25" fillId="0" borderId="11" xfId="2" applyFont="1" applyBorder="1" applyAlignment="1">
      <alignment horizontal="left" vertical="center" wrapText="1"/>
    </xf>
    <xf numFmtId="0" fontId="25" fillId="0" borderId="24" xfId="2" applyFont="1" applyBorder="1" applyAlignment="1">
      <alignment horizontal="left" vertical="center" wrapText="1"/>
    </xf>
    <xf numFmtId="0" fontId="25" fillId="0" borderId="10" xfId="2" applyFont="1" applyBorder="1" applyAlignment="1">
      <alignment horizontal="left" vertical="center" wrapText="1"/>
    </xf>
    <xf numFmtId="0" fontId="25" fillId="0" borderId="11" xfId="2" applyFont="1" applyBorder="1" applyAlignment="1">
      <alignment horizontal="left" vertical="center"/>
    </xf>
    <xf numFmtId="0" fontId="32" fillId="0" borderId="151" xfId="2" applyFont="1" applyBorder="1" applyAlignment="1">
      <alignment horizontal="left" vertical="center" wrapText="1"/>
    </xf>
    <xf numFmtId="0" fontId="32" fillId="0" borderId="12" xfId="2" applyFont="1" applyBorder="1" applyAlignment="1">
      <alignment horizontal="left" vertical="center" wrapText="1"/>
    </xf>
    <xf numFmtId="0" fontId="21" fillId="0" borderId="0" xfId="2" applyFont="1" applyAlignment="1">
      <alignment horizontal="left" vertical="center"/>
    </xf>
    <xf numFmtId="0" fontId="25" fillId="0" borderId="5" xfId="2" applyFont="1" applyBorder="1" applyAlignment="1">
      <alignment horizontal="left" vertical="center" wrapText="1"/>
    </xf>
    <xf numFmtId="0" fontId="25" fillId="0" borderId="0" xfId="2" applyFont="1" applyAlignment="1">
      <alignment horizontal="left" vertical="center" wrapText="1"/>
    </xf>
    <xf numFmtId="0" fontId="25" fillId="0" borderId="30" xfId="2" applyFont="1" applyBorder="1" applyAlignment="1">
      <alignment horizontal="left" vertical="center" wrapText="1"/>
    </xf>
    <xf numFmtId="0" fontId="21" fillId="0" borderId="27" xfId="2" applyFont="1" applyBorder="1" applyAlignment="1">
      <alignment horizontal="left" vertical="center" wrapText="1"/>
    </xf>
    <xf numFmtId="0" fontId="25" fillId="0" borderId="46" xfId="2" applyFont="1" applyBorder="1" applyAlignment="1">
      <alignment horizontal="center" vertical="center" shrinkToFit="1"/>
    </xf>
    <xf numFmtId="0" fontId="25" fillId="0" borderId="42" xfId="2" applyFont="1" applyBorder="1" applyAlignment="1">
      <alignment horizontal="center" vertical="center" shrinkToFit="1"/>
    </xf>
    <xf numFmtId="0" fontId="25" fillId="0" borderId="21" xfId="2" applyFont="1" applyBorder="1" applyAlignment="1">
      <alignment horizontal="center" vertical="center" shrinkToFit="1"/>
    </xf>
    <xf numFmtId="0" fontId="32" fillId="0" borderId="46" xfId="3" applyFont="1" applyBorder="1" applyAlignment="1">
      <alignment horizontal="center" vertical="center" shrinkToFit="1"/>
    </xf>
    <xf numFmtId="0" fontId="32" fillId="0" borderId="21" xfId="3" applyFont="1" applyBorder="1" applyAlignment="1">
      <alignment horizontal="center" vertical="center" shrinkToFit="1"/>
    </xf>
    <xf numFmtId="0" fontId="32" fillId="0" borderId="8" xfId="3" applyFont="1" applyBorder="1" applyAlignment="1">
      <alignment horizontal="left" vertical="center" wrapText="1"/>
    </xf>
    <xf numFmtId="0" fontId="32" fillId="0" borderId="0" xfId="3" applyFont="1" applyAlignment="1">
      <alignment horizontal="center" vertical="center"/>
    </xf>
    <xf numFmtId="0" fontId="32" fillId="0" borderId="42" xfId="3" applyFont="1" applyBorder="1" applyAlignment="1">
      <alignment horizontal="center" vertical="center" shrinkToFit="1"/>
    </xf>
    <xf numFmtId="0" fontId="32" fillId="0" borderId="46" xfId="3" applyFont="1" applyBorder="1" applyAlignment="1">
      <alignment horizontal="left" vertical="center" wrapText="1"/>
    </xf>
    <xf numFmtId="0" fontId="32" fillId="0" borderId="42" xfId="3" applyFont="1" applyBorder="1" applyAlignment="1">
      <alignment horizontal="left" vertical="center" wrapText="1"/>
    </xf>
    <xf numFmtId="0" fontId="32" fillId="0" borderId="153" xfId="3" applyFont="1" applyBorder="1" applyAlignment="1">
      <alignment horizontal="left" vertical="center" wrapText="1"/>
    </xf>
    <xf numFmtId="0" fontId="32" fillId="0" borderId="154" xfId="3" applyFont="1" applyBorder="1" applyAlignment="1">
      <alignment horizontal="left" vertical="center" wrapText="1"/>
    </xf>
    <xf numFmtId="0" fontId="32" fillId="0" borderId="8" xfId="3" applyFont="1" applyBorder="1" applyAlignment="1">
      <alignment horizontal="center" vertical="center" shrinkToFit="1"/>
    </xf>
    <xf numFmtId="0" fontId="32" fillId="0" borderId="21" xfId="3" applyFont="1" applyBorder="1" applyAlignment="1">
      <alignment horizontal="left" vertical="center" wrapText="1"/>
    </xf>
    <xf numFmtId="0" fontId="32" fillId="0" borderId="46" xfId="3" applyFont="1" applyBorder="1" applyAlignment="1">
      <alignment horizontal="center" vertical="center"/>
    </xf>
    <xf numFmtId="0" fontId="32" fillId="0" borderId="21" xfId="3" applyFont="1" applyBorder="1" applyAlignment="1">
      <alignment horizontal="center" vertical="center"/>
    </xf>
    <xf numFmtId="0" fontId="32" fillId="0" borderId="8" xfId="3" applyFont="1" applyBorder="1" applyAlignment="1">
      <alignment horizontal="left" vertical="center"/>
    </xf>
    <xf numFmtId="0" fontId="32" fillId="0" borderId="32" xfId="3" applyFont="1" applyBorder="1" applyAlignment="1">
      <alignment horizontal="left" vertical="center" wrapText="1"/>
    </xf>
    <xf numFmtId="0" fontId="32" fillId="0" borderId="33" xfId="3" applyFont="1" applyBorder="1" applyAlignment="1">
      <alignment horizontal="left" vertical="center" wrapText="1"/>
    </xf>
    <xf numFmtId="0" fontId="32" fillId="0" borderId="44" xfId="3" applyFont="1" applyBorder="1" applyAlignment="1">
      <alignment horizontal="left" vertical="center" wrapText="1"/>
    </xf>
    <xf numFmtId="0" fontId="32" fillId="0" borderId="164" xfId="3" applyFont="1" applyBorder="1" applyAlignment="1">
      <alignment horizontal="left" vertical="center" wrapText="1"/>
    </xf>
    <xf numFmtId="0" fontId="32" fillId="0" borderId="222" xfId="3" applyFont="1" applyBorder="1" applyAlignment="1">
      <alignment horizontal="left" vertical="center" wrapText="1"/>
    </xf>
    <xf numFmtId="0" fontId="32" fillId="0" borderId="159" xfId="3" applyFont="1" applyBorder="1" applyAlignment="1">
      <alignment horizontal="left" vertical="center" wrapText="1"/>
    </xf>
    <xf numFmtId="0" fontId="32" fillId="0" borderId="156" xfId="3" applyFont="1" applyBorder="1" applyAlignment="1">
      <alignment horizontal="left" vertical="center" wrapText="1"/>
    </xf>
    <xf numFmtId="0" fontId="32" fillId="0" borderId="157" xfId="3" applyFont="1" applyBorder="1" applyAlignment="1">
      <alignment horizontal="left" vertical="center" wrapText="1"/>
    </xf>
    <xf numFmtId="0" fontId="25" fillId="2" borderId="21" xfId="3" applyFont="1" applyFill="1" applyBorder="1" applyAlignment="1">
      <alignment horizontal="center"/>
    </xf>
    <xf numFmtId="0" fontId="32" fillId="0" borderId="157" xfId="2" applyFont="1" applyBorder="1" applyAlignment="1">
      <alignment horizontal="left" vertical="center" wrapText="1"/>
    </xf>
    <xf numFmtId="0" fontId="32" fillId="0" borderId="159" xfId="2" applyFont="1" applyBorder="1" applyAlignment="1">
      <alignment horizontal="left" vertical="center" wrapText="1"/>
    </xf>
    <xf numFmtId="0" fontId="14" fillId="0" borderId="160" xfId="0" applyFont="1" applyBorder="1" applyAlignment="1">
      <alignment horizontal="left" vertical="center" wrapText="1"/>
    </xf>
    <xf numFmtId="0" fontId="14" fillId="0" borderId="156" xfId="0" applyFont="1" applyBorder="1" applyAlignment="1">
      <alignment horizontal="left" vertical="center" wrapText="1"/>
    </xf>
    <xf numFmtId="0" fontId="32" fillId="0" borderId="33" xfId="0" applyFont="1" applyBorder="1" applyAlignment="1">
      <alignment horizontal="justify" vertical="center" wrapText="1"/>
    </xf>
    <xf numFmtId="0" fontId="32" fillId="0" borderId="160" xfId="0" applyFont="1" applyBorder="1" applyAlignment="1">
      <alignment horizontal="justify" vertical="top"/>
    </xf>
    <xf numFmtId="0" fontId="32" fillId="0" borderId="160" xfId="2" applyFont="1" applyBorder="1" applyAlignment="1">
      <alignment vertical="top"/>
    </xf>
    <xf numFmtId="0" fontId="32" fillId="0" borderId="166" xfId="2" applyFont="1" applyBorder="1" applyAlignment="1">
      <alignment vertical="top"/>
    </xf>
    <xf numFmtId="0" fontId="32" fillId="0" borderId="166" xfId="0" applyFont="1" applyBorder="1" applyAlignment="1">
      <alignment vertical="top"/>
    </xf>
    <xf numFmtId="0" fontId="32" fillId="0" borderId="167" xfId="0" applyFont="1" applyBorder="1" applyAlignment="1">
      <alignment vertical="top"/>
    </xf>
    <xf numFmtId="0" fontId="32" fillId="0" borderId="30" xfId="2" applyFont="1" applyBorder="1" applyAlignment="1">
      <alignment horizontal="left" vertical="top" wrapText="1"/>
    </xf>
    <xf numFmtId="0" fontId="32" fillId="0" borderId="169" xfId="2" applyFont="1" applyBorder="1" applyAlignment="1">
      <alignment horizontal="left" vertical="top" wrapText="1"/>
    </xf>
    <xf numFmtId="0" fontId="32" fillId="0" borderId="164" xfId="2" applyFont="1" applyBorder="1" applyAlignment="1">
      <alignment horizontal="left" vertical="top" wrapText="1"/>
    </xf>
    <xf numFmtId="0" fontId="14" fillId="2" borderId="171" xfId="0" applyFont="1" applyFill="1" applyBorder="1" applyAlignment="1">
      <alignment horizontal="center" vertical="center"/>
    </xf>
    <xf numFmtId="0" fontId="14" fillId="2" borderId="167" xfId="0" applyFont="1" applyFill="1" applyBorder="1" applyAlignment="1">
      <alignment horizontal="center" vertical="center"/>
    </xf>
    <xf numFmtId="0" fontId="14" fillId="2" borderId="163" xfId="0" applyFont="1" applyFill="1" applyBorder="1" applyAlignment="1">
      <alignment horizontal="center" vertical="center"/>
    </xf>
    <xf numFmtId="0" fontId="14" fillId="2" borderId="164" xfId="0" applyFont="1" applyFill="1" applyBorder="1" applyAlignment="1">
      <alignment horizontal="center" vertical="center"/>
    </xf>
    <xf numFmtId="0" fontId="32" fillId="2" borderId="215" xfId="2" applyFont="1" applyFill="1" applyBorder="1" applyAlignment="1">
      <alignment horizontal="center" vertical="center"/>
    </xf>
    <xf numFmtId="0" fontId="51" fillId="0" borderId="33" xfId="2" applyFont="1" applyBorder="1" applyAlignment="1">
      <alignment horizontal="left" vertical="center" wrapText="1"/>
    </xf>
    <xf numFmtId="0" fontId="32" fillId="0" borderId="161" xfId="2" applyFont="1" applyBorder="1" applyAlignment="1">
      <alignment vertical="center" wrapText="1"/>
    </xf>
    <xf numFmtId="0" fontId="32" fillId="0" borderId="160" xfId="0" applyFont="1" applyBorder="1" applyAlignment="1">
      <alignment vertical="center" wrapText="1"/>
    </xf>
    <xf numFmtId="0" fontId="32" fillId="0" borderId="156" xfId="0" applyFont="1" applyBorder="1" applyAlignment="1">
      <alignment vertical="center" wrapText="1"/>
    </xf>
    <xf numFmtId="0" fontId="32" fillId="0" borderId="169" xfId="0" applyFont="1" applyBorder="1">
      <alignment vertical="center"/>
    </xf>
    <xf numFmtId="0" fontId="32" fillId="0" borderId="164" xfId="0" applyFont="1" applyBorder="1">
      <alignment vertical="center"/>
    </xf>
    <xf numFmtId="0" fontId="32" fillId="0" borderId="156" xfId="0" applyFont="1" applyBorder="1">
      <alignment vertical="center"/>
    </xf>
    <xf numFmtId="0" fontId="21" fillId="0" borderId="21" xfId="2" applyFont="1" applyBorder="1" applyAlignment="1">
      <alignment horizontal="center" vertical="center"/>
    </xf>
    <xf numFmtId="0" fontId="32" fillId="2" borderId="0" xfId="2" applyFont="1" applyFill="1" applyAlignment="1">
      <alignment horizontal="center" vertical="center" wrapText="1"/>
    </xf>
    <xf numFmtId="0" fontId="32" fillId="0" borderId="10" xfId="2" applyFont="1" applyBorder="1" applyAlignment="1">
      <alignment horizontal="center" vertical="center"/>
    </xf>
    <xf numFmtId="0" fontId="32" fillId="0" borderId="5" xfId="2" applyFont="1" applyBorder="1" applyAlignment="1">
      <alignment horizontal="left" vertical="top" wrapText="1"/>
    </xf>
    <xf numFmtId="0" fontId="30" fillId="0" borderId="0" xfId="2" applyFont="1" applyAlignment="1">
      <alignment horizontal="left" vertical="top" wrapText="1"/>
    </xf>
    <xf numFmtId="0" fontId="30" fillId="0" borderId="183" xfId="2" applyFont="1" applyBorder="1" applyAlignment="1">
      <alignment horizontal="left" vertical="top" wrapText="1"/>
    </xf>
    <xf numFmtId="0" fontId="30" fillId="0" borderId="36" xfId="2" applyFont="1" applyBorder="1" applyAlignment="1">
      <alignment horizontal="center"/>
    </xf>
    <xf numFmtId="0" fontId="30" fillId="0" borderId="0" xfId="2" applyFont="1" applyAlignment="1">
      <alignment horizontal="center"/>
    </xf>
    <xf numFmtId="0" fontId="30" fillId="0" borderId="183" xfId="2" applyFont="1" applyBorder="1" applyAlignment="1">
      <alignment horizontal="center"/>
    </xf>
    <xf numFmtId="0" fontId="32" fillId="0" borderId="27" xfId="0" applyFont="1" applyBorder="1" applyAlignment="1">
      <alignment horizontal="left" vertical="center" wrapText="1"/>
    </xf>
    <xf numFmtId="0" fontId="32" fillId="0" borderId="22" xfId="0" applyFont="1" applyBorder="1" applyAlignment="1">
      <alignment horizontal="left" vertical="center" wrapText="1"/>
    </xf>
    <xf numFmtId="0" fontId="32" fillId="0" borderId="161" xfId="2" applyFont="1" applyBorder="1" applyAlignment="1">
      <alignment horizontal="left" vertical="center" wrapText="1"/>
    </xf>
    <xf numFmtId="0" fontId="21" fillId="2" borderId="192" xfId="2" applyFont="1" applyFill="1" applyBorder="1" applyAlignment="1">
      <alignment vertical="center"/>
    </xf>
    <xf numFmtId="0" fontId="21" fillId="2" borderId="193" xfId="2" applyFont="1" applyFill="1" applyBorder="1" applyAlignment="1">
      <alignment vertical="center"/>
    </xf>
    <xf numFmtId="0" fontId="32" fillId="0" borderId="30" xfId="0" applyFont="1" applyBorder="1" applyAlignment="1">
      <alignment horizontal="left" vertical="center" wrapText="1"/>
    </xf>
    <xf numFmtId="0" fontId="25" fillId="0" borderId="8" xfId="2" applyFont="1" applyBorder="1" applyAlignment="1">
      <alignment horizontal="center" vertical="center"/>
    </xf>
    <xf numFmtId="0" fontId="27" fillId="2" borderId="32" xfId="2" applyFont="1" applyFill="1" applyBorder="1" applyAlignment="1">
      <alignment vertical="center"/>
    </xf>
    <xf numFmtId="0" fontId="27" fillId="2" borderId="33" xfId="2" applyFont="1" applyFill="1" applyBorder="1" applyAlignment="1">
      <alignment vertical="center"/>
    </xf>
    <xf numFmtId="0" fontId="27" fillId="2" borderId="23" xfId="2" applyFont="1" applyFill="1" applyBorder="1" applyAlignment="1">
      <alignment vertical="center"/>
    </xf>
    <xf numFmtId="0" fontId="27" fillId="2" borderId="27" xfId="2" applyFont="1" applyFill="1" applyBorder="1" applyAlignment="1">
      <alignment vertical="center"/>
    </xf>
    <xf numFmtId="0" fontId="27" fillId="0" borderId="44" xfId="2" applyFont="1" applyBorder="1" applyAlignment="1">
      <alignment vertical="center"/>
    </xf>
    <xf numFmtId="0" fontId="27" fillId="0" borderId="22" xfId="2" applyFont="1" applyBorder="1" applyAlignment="1">
      <alignment vertical="center"/>
    </xf>
    <xf numFmtId="0" fontId="32" fillId="0" borderId="10" xfId="2" applyFont="1" applyBorder="1" applyAlignment="1">
      <alignment horizontal="left" vertical="center"/>
    </xf>
    <xf numFmtId="0" fontId="32" fillId="0" borderId="33" xfId="0" applyFont="1" applyBorder="1" applyAlignment="1">
      <alignment horizontal="left" vertical="center" wrapText="1"/>
    </xf>
    <xf numFmtId="0" fontId="32" fillId="0" borderId="44" xfId="0" applyFont="1" applyBorder="1" applyAlignment="1">
      <alignment horizontal="left" vertical="center" wrapText="1"/>
    </xf>
    <xf numFmtId="0" fontId="14" fillId="0" borderId="11" xfId="0" applyFont="1" applyBorder="1">
      <alignment vertical="center"/>
    </xf>
    <xf numFmtId="0" fontId="14" fillId="0" borderId="30" xfId="0" applyFont="1" applyBorder="1">
      <alignment vertical="center"/>
    </xf>
    <xf numFmtId="0" fontId="32" fillId="0" borderId="21" xfId="0" applyFont="1" applyBorder="1" applyAlignment="1">
      <alignment vertical="top"/>
    </xf>
    <xf numFmtId="0" fontId="27" fillId="2" borderId="24" xfId="2" applyFont="1" applyFill="1" applyBorder="1" applyAlignment="1">
      <alignment horizontal="center" vertical="center" wrapText="1"/>
    </xf>
    <xf numFmtId="0" fontId="32" fillId="0" borderId="169" xfId="0" applyFont="1" applyBorder="1" applyAlignment="1">
      <alignment horizontal="left" vertical="top" wrapText="1"/>
    </xf>
    <xf numFmtId="0" fontId="32" fillId="0" borderId="167" xfId="2" applyFont="1" applyBorder="1" applyAlignment="1">
      <alignment horizontal="left" vertical="center" wrapText="1"/>
    </xf>
    <xf numFmtId="0" fontId="25" fillId="2" borderId="175" xfId="3" applyFont="1" applyFill="1" applyBorder="1" applyAlignment="1">
      <alignment horizontal="center"/>
    </xf>
    <xf numFmtId="0" fontId="32" fillId="0" borderId="167" xfId="3" applyFont="1" applyBorder="1" applyAlignment="1">
      <alignment horizontal="left" vertical="center" wrapText="1"/>
    </xf>
    <xf numFmtId="0" fontId="32" fillId="0" borderId="223" xfId="3" applyFont="1" applyBorder="1" applyAlignment="1">
      <alignment horizontal="left" vertical="center" wrapText="1"/>
    </xf>
    <xf numFmtId="0" fontId="25" fillId="2" borderId="42" xfId="3" applyFont="1" applyFill="1" applyBorder="1" applyAlignment="1">
      <alignment horizontal="center"/>
    </xf>
    <xf numFmtId="0" fontId="25" fillId="2" borderId="157" xfId="3" applyFont="1" applyFill="1" applyBorder="1" applyAlignment="1">
      <alignment horizontal="center"/>
    </xf>
    <xf numFmtId="0" fontId="32" fillId="7" borderId="11" xfId="2" applyFont="1" applyFill="1" applyBorder="1" applyAlignment="1">
      <alignment vertical="center"/>
    </xf>
    <xf numFmtId="0" fontId="32" fillId="7" borderId="24" xfId="2" applyFont="1" applyFill="1" applyBorder="1"/>
    <xf numFmtId="0" fontId="14" fillId="0" borderId="24" xfId="0" applyFont="1" applyBorder="1">
      <alignment vertical="center"/>
    </xf>
    <xf numFmtId="0" fontId="14" fillId="0" borderId="10" xfId="0" applyFont="1" applyBorder="1">
      <alignment vertical="center"/>
    </xf>
    <xf numFmtId="0" fontId="32" fillId="0" borderId="160" xfId="2" applyFont="1" applyBorder="1" applyAlignment="1">
      <alignment vertical="center" wrapText="1"/>
    </xf>
    <xf numFmtId="0" fontId="14" fillId="0" borderId="160" xfId="0" applyFont="1" applyBorder="1" applyAlignment="1">
      <alignment vertical="center" wrapText="1"/>
    </xf>
    <xf numFmtId="0" fontId="14" fillId="0" borderId="156" xfId="0" applyFont="1" applyBorder="1" applyAlignment="1">
      <alignment vertical="center" wrapText="1"/>
    </xf>
    <xf numFmtId="0" fontId="14" fillId="2" borderId="8" xfId="0" applyFont="1" applyFill="1" applyBorder="1" applyAlignment="1">
      <alignment horizontal="center"/>
    </xf>
    <xf numFmtId="0" fontId="32" fillId="0" borderId="166" xfId="0" applyFont="1" applyBorder="1" applyAlignment="1">
      <alignment horizontal="left" vertical="center" wrapText="1"/>
    </xf>
    <xf numFmtId="0" fontId="32" fillId="2" borderId="11" xfId="2" applyFont="1" applyFill="1" applyBorder="1" applyAlignment="1">
      <alignment horizontal="center" vertical="center" wrapText="1"/>
    </xf>
    <xf numFmtId="0" fontId="32" fillId="2" borderId="24" xfId="2" applyFont="1" applyFill="1" applyBorder="1" applyAlignment="1">
      <alignment horizontal="center" vertical="center" wrapText="1"/>
    </xf>
    <xf numFmtId="0" fontId="32" fillId="7" borderId="8" xfId="2" applyFont="1" applyFill="1" applyBorder="1"/>
    <xf numFmtId="0" fontId="5" fillId="3" borderId="0" xfId="0" applyFont="1" applyFill="1" applyAlignment="1">
      <alignment horizontal="left" vertical="center" indent="1"/>
    </xf>
    <xf numFmtId="0" fontId="5" fillId="0" borderId="137" xfId="0" applyFont="1" applyBorder="1" applyAlignment="1">
      <alignment horizontal="left" vertical="center"/>
    </xf>
    <xf numFmtId="0" fontId="5" fillId="0" borderId="138" xfId="0" applyFont="1" applyBorder="1" applyAlignment="1">
      <alignment horizontal="left" vertical="center"/>
    </xf>
    <xf numFmtId="0" fontId="8" fillId="3" borderId="11" xfId="0" applyFont="1" applyFill="1" applyBorder="1" applyAlignment="1">
      <alignment horizontal="right" vertical="center"/>
    </xf>
    <xf numFmtId="0" fontId="8" fillId="3" borderId="10" xfId="0" applyFont="1" applyFill="1" applyBorder="1" applyAlignment="1">
      <alignment horizontal="right" vertical="center"/>
    </xf>
    <xf numFmtId="0" fontId="8" fillId="0" borderId="8" xfId="0" applyFont="1" applyBorder="1" applyAlignment="1">
      <alignment horizontal="right" vertical="center"/>
    </xf>
    <xf numFmtId="0" fontId="8" fillId="0" borderId="0" xfId="0" applyFont="1" applyAlignment="1">
      <alignment horizontal="center" vertical="center"/>
    </xf>
    <xf numFmtId="0" fontId="8" fillId="6" borderId="8" xfId="0" applyFont="1" applyFill="1" applyBorder="1" applyAlignment="1" applyProtection="1">
      <alignment horizontal="center" vertical="center"/>
      <protection locked="0"/>
    </xf>
    <xf numFmtId="0" fontId="8" fillId="0" borderId="0" xfId="0" applyFont="1" applyAlignment="1">
      <alignment horizontal="right" vertical="center"/>
    </xf>
    <xf numFmtId="0" fontId="5" fillId="0" borderId="97" xfId="0" applyFont="1" applyBorder="1" applyAlignment="1">
      <alignment horizontal="left" vertical="center"/>
    </xf>
    <xf numFmtId="0" fontId="5" fillId="0" borderId="109" xfId="0" applyFont="1" applyBorder="1" applyAlignment="1">
      <alignment horizontal="left" vertical="center"/>
    </xf>
    <xf numFmtId="0" fontId="5" fillId="0" borderId="102"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9" xfId="0" applyFont="1" applyBorder="1" applyAlignment="1">
      <alignment horizontal="left" vertical="center"/>
    </xf>
    <xf numFmtId="0" fontId="5" fillId="0" borderId="130" xfId="0" applyFont="1" applyBorder="1" applyAlignment="1">
      <alignment horizontal="left" vertical="center"/>
    </xf>
    <xf numFmtId="1" fontId="5" fillId="0" borderId="103" xfId="0" applyNumberFormat="1" applyFont="1" applyBorder="1" applyAlignment="1">
      <alignment horizontal="center" vertical="center" wrapText="1"/>
    </xf>
    <xf numFmtId="1" fontId="5" fillId="0" borderId="84" xfId="0" applyNumberFormat="1" applyFont="1" applyBorder="1" applyAlignment="1">
      <alignment horizontal="center" vertical="center" wrapText="1"/>
    </xf>
    <xf numFmtId="1" fontId="5" fillId="0" borderId="111" xfId="0" applyNumberFormat="1" applyFont="1" applyBorder="1" applyAlignment="1">
      <alignment horizontal="center" vertical="center" wrapText="1"/>
    </xf>
    <xf numFmtId="1" fontId="5" fillId="0" borderId="112" xfId="0" applyNumberFormat="1" applyFont="1" applyBorder="1" applyAlignment="1">
      <alignment horizontal="center" vertical="center" wrapText="1"/>
    </xf>
    <xf numFmtId="0" fontId="5" fillId="0" borderId="106" xfId="0" applyFont="1" applyBorder="1" applyAlignment="1">
      <alignment horizontal="center" vertical="center" wrapText="1"/>
    </xf>
    <xf numFmtId="0" fontId="5" fillId="0" borderId="107" xfId="0" applyFont="1" applyBorder="1" applyAlignment="1">
      <alignment horizontal="center" vertical="center" wrapText="1"/>
    </xf>
    <xf numFmtId="0" fontId="5" fillId="2" borderId="5" xfId="0" applyFont="1" applyFill="1" applyBorder="1" applyAlignment="1" applyProtection="1">
      <alignment horizontal="center" vertical="center" shrinkToFit="1"/>
      <protection locked="0"/>
    </xf>
    <xf numFmtId="0" fontId="5" fillId="4" borderId="0" xfId="0" applyFont="1" applyFill="1" applyAlignment="1" applyProtection="1">
      <alignment horizontal="center" vertical="center" shrinkToFit="1"/>
      <protection locked="0"/>
    </xf>
    <xf numFmtId="0" fontId="5" fillId="4" borderId="30" xfId="0" applyFont="1" applyFill="1" applyBorder="1" applyAlignment="1" applyProtection="1">
      <alignment horizontal="center" vertical="center" shrinkToFit="1"/>
      <protection locked="0"/>
    </xf>
    <xf numFmtId="0" fontId="5" fillId="6" borderId="32" xfId="0" applyFont="1" applyFill="1" applyBorder="1" applyAlignment="1" applyProtection="1">
      <alignment horizontal="left" vertical="center" wrapText="1"/>
      <protection locked="0"/>
    </xf>
    <xf numFmtId="0" fontId="5" fillId="6" borderId="33" xfId="0" applyFont="1" applyFill="1" applyBorder="1" applyAlignment="1" applyProtection="1">
      <alignment horizontal="left" vertical="center" wrapText="1"/>
      <protection locked="0"/>
    </xf>
    <xf numFmtId="0" fontId="5" fillId="6" borderId="44" xfId="0" applyFont="1" applyFill="1" applyBorder="1" applyAlignment="1" applyProtection="1">
      <alignment horizontal="left" vertical="center" wrapText="1"/>
      <protection locked="0"/>
    </xf>
    <xf numFmtId="0" fontId="5" fillId="6" borderId="5" xfId="0" applyFont="1" applyFill="1" applyBorder="1" applyAlignment="1" applyProtection="1">
      <alignment horizontal="left" vertical="center" wrapText="1"/>
      <protection locked="0"/>
    </xf>
    <xf numFmtId="0" fontId="5" fillId="6" borderId="0" xfId="0" applyFont="1" applyFill="1" applyAlignment="1" applyProtection="1">
      <alignment horizontal="left" vertical="center" wrapText="1"/>
      <protection locked="0"/>
    </xf>
    <xf numFmtId="0" fontId="5" fillId="6" borderId="30" xfId="0" applyFont="1" applyFill="1" applyBorder="1" applyAlignment="1" applyProtection="1">
      <alignment horizontal="left" vertical="center" wrapText="1"/>
      <protection locked="0"/>
    </xf>
    <xf numFmtId="0" fontId="5" fillId="6" borderId="23" xfId="0" applyFont="1" applyFill="1" applyBorder="1" applyAlignment="1" applyProtection="1">
      <alignment horizontal="left" vertical="center" wrapText="1"/>
      <protection locked="0"/>
    </xf>
    <xf numFmtId="0" fontId="5" fillId="6" borderId="27" xfId="0" applyFont="1" applyFill="1" applyBorder="1" applyAlignment="1" applyProtection="1">
      <alignment horizontal="left" vertical="center" wrapText="1"/>
      <protection locked="0"/>
    </xf>
    <xf numFmtId="0" fontId="5" fillId="6"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center" vertical="center" shrinkToFit="1"/>
      <protection locked="0"/>
    </xf>
    <xf numFmtId="0" fontId="5" fillId="4" borderId="27" xfId="0" applyFont="1" applyFill="1" applyBorder="1" applyAlignment="1" applyProtection="1">
      <alignment horizontal="center" vertical="center" shrinkToFit="1"/>
      <protection locked="0"/>
    </xf>
    <xf numFmtId="0" fontId="5" fillId="4" borderId="22" xfId="0" applyFont="1" applyFill="1" applyBorder="1" applyAlignment="1" applyProtection="1">
      <alignment horizontal="center" vertical="center" shrinkToFit="1"/>
      <protection locked="0"/>
    </xf>
    <xf numFmtId="0" fontId="5" fillId="0" borderId="104" xfId="0" applyFont="1" applyBorder="1" applyAlignment="1">
      <alignment horizontal="center" vertical="center" wrapText="1"/>
    </xf>
    <xf numFmtId="0" fontId="5" fillId="0" borderId="86" xfId="0" applyFont="1" applyBorder="1" applyAlignment="1">
      <alignment horizontal="center" vertical="center" wrapText="1"/>
    </xf>
    <xf numFmtId="1" fontId="5" fillId="0" borderId="105" xfId="0" applyNumberFormat="1" applyFont="1" applyBorder="1" applyAlignment="1">
      <alignment horizontal="center" vertical="center" wrapText="1"/>
    </xf>
    <xf numFmtId="1" fontId="5" fillId="0" borderId="86" xfId="0" applyNumberFormat="1" applyFont="1" applyBorder="1" applyAlignment="1">
      <alignment horizontal="center" vertical="center" wrapText="1"/>
    </xf>
    <xf numFmtId="1" fontId="5" fillId="0" borderId="108" xfId="0" applyNumberFormat="1" applyFont="1" applyBorder="1" applyAlignment="1">
      <alignment horizontal="center" vertical="center" wrapText="1"/>
    </xf>
    <xf numFmtId="1" fontId="5" fillId="0" borderId="107" xfId="0" applyNumberFormat="1" applyFont="1" applyBorder="1" applyAlignment="1">
      <alignment horizontal="center" vertical="center" wrapText="1"/>
    </xf>
    <xf numFmtId="0" fontId="5" fillId="2" borderId="42" xfId="0" applyFont="1" applyFill="1" applyBorder="1" applyAlignment="1" applyProtection="1">
      <alignment horizontal="center" vertical="center" wrapText="1"/>
      <protection locked="0"/>
    </xf>
    <xf numFmtId="0" fontId="5" fillId="4" borderId="42"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shrinkToFit="1"/>
      <protection locked="0"/>
    </xf>
    <xf numFmtId="0" fontId="5" fillId="0" borderId="11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131" xfId="0" applyFont="1" applyBorder="1" applyAlignment="1">
      <alignment horizontal="left" vertical="center"/>
    </xf>
    <xf numFmtId="0" fontId="5" fillId="0" borderId="132" xfId="0" applyFont="1" applyBorder="1" applyAlignment="1">
      <alignment horizontal="left" vertical="center"/>
    </xf>
    <xf numFmtId="0" fontId="5" fillId="0" borderId="134" xfId="0" applyFont="1" applyBorder="1" applyAlignment="1">
      <alignment horizontal="left" vertical="center"/>
    </xf>
    <xf numFmtId="0" fontId="5" fillId="0" borderId="135" xfId="0" applyFont="1" applyBorder="1" applyAlignment="1">
      <alignment horizontal="left" vertical="center"/>
    </xf>
    <xf numFmtId="0" fontId="5" fillId="0" borderId="97" xfId="0" applyFont="1" applyBorder="1" applyAlignment="1">
      <alignment horizontal="left" vertical="center" wrapText="1"/>
    </xf>
    <xf numFmtId="0" fontId="5" fillId="0" borderId="109"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22"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18" xfId="0" applyFont="1" applyBorder="1" applyAlignment="1">
      <alignment horizontal="center" vertical="center" wrapText="1"/>
    </xf>
    <xf numFmtId="0" fontId="5" fillId="4" borderId="21"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 fontId="5" fillId="0" borderId="101" xfId="0" applyNumberFormat="1" applyFont="1" applyBorder="1" applyAlignment="1">
      <alignment horizontal="center" vertical="center" wrapText="1"/>
    </xf>
    <xf numFmtId="1" fontId="5" fillId="0" borderId="100" xfId="0" applyNumberFormat="1" applyFont="1" applyBorder="1" applyAlignment="1">
      <alignment horizontal="center" vertical="center" wrapText="1"/>
    </xf>
    <xf numFmtId="0" fontId="5" fillId="2" borderId="43" xfId="0" applyFont="1" applyFill="1" applyBorder="1" applyAlignment="1" applyProtection="1">
      <alignment horizontal="center" vertical="center" shrinkToFit="1"/>
      <protection locked="0"/>
    </xf>
    <xf numFmtId="0" fontId="5" fillId="4" borderId="33" xfId="0" applyFont="1" applyFill="1" applyBorder="1" applyAlignment="1" applyProtection="1">
      <alignment horizontal="center" vertical="center" shrinkToFit="1"/>
      <protection locked="0"/>
    </xf>
    <xf numFmtId="0" fontId="5" fillId="4" borderId="44"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5" fillId="0" borderId="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0" fontId="5" fillId="2" borderId="4"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shrinkToFit="1"/>
      <protection locked="0"/>
    </xf>
    <xf numFmtId="0" fontId="5" fillId="4" borderId="3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2" borderId="50"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1" xfId="0" applyFont="1" applyFill="1" applyBorder="1" applyAlignment="1" applyProtection="1">
      <alignment horizontal="right" vertical="center"/>
      <protection locked="0"/>
    </xf>
    <xf numFmtId="0" fontId="8" fillId="6" borderId="10" xfId="0" applyFont="1" applyFill="1" applyBorder="1" applyAlignment="1" applyProtection="1">
      <alignment horizontal="right" vertical="center"/>
      <protection locked="0"/>
    </xf>
    <xf numFmtId="0" fontId="8" fillId="3" borderId="0" xfId="0" applyFont="1" applyFill="1" applyAlignment="1">
      <alignment horizontal="righ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5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1" xfId="0" applyFont="1" applyBorder="1" applyAlignment="1">
      <alignment horizontal="center" vertical="center" wrapText="1"/>
    </xf>
    <xf numFmtId="0" fontId="7" fillId="6" borderId="0" xfId="0" applyFont="1" applyFill="1" applyAlignment="1" applyProtection="1">
      <alignment horizontal="center" vertical="center"/>
      <protection locked="0"/>
    </xf>
    <xf numFmtId="0" fontId="7" fillId="0" borderId="0" xfId="0" applyFont="1" applyAlignment="1">
      <alignment horizontal="center" vertical="center"/>
    </xf>
    <xf numFmtId="0" fontId="5" fillId="2" borderId="46"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protection locked="0"/>
    </xf>
    <xf numFmtId="0" fontId="5" fillId="6" borderId="31" xfId="0" applyFont="1" applyFill="1" applyBorder="1" applyAlignment="1" applyProtection="1">
      <alignment horizontal="left" vertical="center" wrapText="1"/>
      <protection locked="0"/>
    </xf>
    <xf numFmtId="176" fontId="8" fillId="0" borderId="0" xfId="0" applyNumberFormat="1" applyFont="1" applyAlignment="1">
      <alignment horizontal="center" vertical="center"/>
    </xf>
    <xf numFmtId="0" fontId="5" fillId="6" borderId="4"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6" xfId="0" applyFont="1" applyFill="1" applyBorder="1" applyAlignment="1" applyProtection="1">
      <alignment horizontal="left" vertical="center" wrapText="1"/>
      <protection locked="0"/>
    </xf>
    <xf numFmtId="0" fontId="5" fillId="6" borderId="39" xfId="0" applyFont="1" applyFill="1" applyBorder="1" applyAlignment="1" applyProtection="1">
      <alignment horizontal="left" vertical="center" wrapText="1"/>
      <protection locked="0"/>
    </xf>
    <xf numFmtId="0" fontId="5" fillId="6" borderId="40" xfId="0" applyFont="1" applyFill="1" applyBorder="1" applyAlignment="1" applyProtection="1">
      <alignment horizontal="left" vertical="center" wrapText="1"/>
      <protection locked="0"/>
    </xf>
    <xf numFmtId="0" fontId="5" fillId="6" borderId="43" xfId="0" applyFont="1" applyFill="1" applyBorder="1" applyAlignment="1" applyProtection="1">
      <alignment horizontal="left" vertical="center" wrapText="1"/>
      <protection locked="0"/>
    </xf>
    <xf numFmtId="0" fontId="5" fillId="6" borderId="49" xfId="0" applyFont="1" applyFill="1" applyBorder="1" applyAlignment="1" applyProtection="1">
      <alignment horizontal="left" vertical="center" wrapText="1"/>
      <protection locked="0"/>
    </xf>
    <xf numFmtId="1" fontId="5" fillId="0" borderId="123" xfId="0" applyNumberFormat="1" applyFont="1" applyBorder="1" applyAlignment="1">
      <alignment horizontal="center" vertical="center" wrapText="1"/>
    </xf>
    <xf numFmtId="1" fontId="5" fillId="0" borderId="113" xfId="0" applyNumberFormat="1" applyFont="1" applyBorder="1" applyAlignment="1">
      <alignment horizontal="center" vertical="center" wrapText="1"/>
    </xf>
    <xf numFmtId="1" fontId="5" fillId="0" borderId="114" xfId="0" applyNumberFormat="1" applyFont="1" applyBorder="1" applyAlignment="1">
      <alignment horizontal="center" vertical="center" wrapText="1"/>
    </xf>
    <xf numFmtId="1" fontId="5" fillId="0" borderId="124" xfId="0" applyNumberFormat="1" applyFont="1" applyBorder="1" applyAlignment="1">
      <alignment horizontal="center" vertical="center" wrapText="1"/>
    </xf>
    <xf numFmtId="1" fontId="5" fillId="0" borderId="115" xfId="0" applyNumberFormat="1" applyFont="1" applyBorder="1" applyAlignment="1">
      <alignment horizontal="center" vertical="center" wrapText="1"/>
    </xf>
    <xf numFmtId="1" fontId="5" fillId="0" borderId="116" xfId="0" applyNumberFormat="1" applyFont="1" applyBorder="1" applyAlignment="1">
      <alignment horizontal="center" vertical="center" wrapText="1"/>
    </xf>
    <xf numFmtId="1" fontId="5" fillId="0" borderId="127" xfId="0" applyNumberFormat="1" applyFont="1" applyBorder="1" applyAlignment="1">
      <alignment horizontal="center" vertical="center" wrapText="1"/>
    </xf>
    <xf numFmtId="1" fontId="5" fillId="0" borderId="117" xfId="0" applyNumberFormat="1" applyFont="1" applyBorder="1" applyAlignment="1">
      <alignment horizontal="center" vertical="center" wrapText="1"/>
    </xf>
    <xf numFmtId="1" fontId="5" fillId="0" borderId="118" xfId="0" applyNumberFormat="1" applyFont="1" applyBorder="1" applyAlignment="1">
      <alignment horizontal="center" vertical="center" wrapText="1"/>
    </xf>
    <xf numFmtId="0" fontId="0" fillId="3" borderId="8" xfId="0" applyFill="1" applyBorder="1" applyAlignment="1">
      <alignment horizontal="center" vertical="center"/>
    </xf>
    <xf numFmtId="0" fontId="0" fillId="3" borderId="69" xfId="0" applyFill="1" applyBorder="1" applyAlignment="1">
      <alignment horizontal="center"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9" fillId="0" borderId="0" xfId="0" applyFont="1" applyAlignment="1">
      <alignment horizontal="center" vertical="center"/>
    </xf>
    <xf numFmtId="178" fontId="8" fillId="0" borderId="102"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40"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8" fillId="6" borderId="43"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9" xfId="0" applyFont="1" applyFill="1" applyBorder="1" applyAlignment="1" applyProtection="1">
      <alignment horizontal="left"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4"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0" fontId="9" fillId="6" borderId="11" xfId="1" applyFont="1" applyFill="1" applyBorder="1" applyAlignment="1">
      <alignment horizontal="center" vertical="center"/>
    </xf>
    <xf numFmtId="0" fontId="9" fillId="6" borderId="24" xfId="1" applyFont="1" applyFill="1" applyBorder="1" applyAlignment="1">
      <alignment horizontal="center" vertical="center"/>
    </xf>
    <xf numFmtId="0" fontId="9" fillId="6" borderId="10" xfId="1" applyFont="1" applyFill="1" applyBorder="1" applyAlignment="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2"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50" xfId="0" applyFont="1" applyFill="1" applyBorder="1" applyAlignment="1" applyProtection="1">
      <alignment horizontal="center" vertical="center" wrapText="1"/>
      <protection locked="0"/>
    </xf>
    <xf numFmtId="0" fontId="8" fillId="2" borderId="46" xfId="0" applyFont="1" applyFill="1" applyBorder="1" applyAlignment="1" applyProtection="1">
      <alignment horizontal="center" vertical="center" wrapText="1"/>
      <protection locked="0"/>
    </xf>
    <xf numFmtId="178" fontId="1" fillId="0" borderId="14" xfId="4" applyNumberFormat="1" applyFont="1" applyBorder="1" applyAlignment="1">
      <alignment horizontal="right" vertical="center" shrinkToFit="1"/>
    </xf>
    <xf numFmtId="178" fontId="1" fillId="0" borderId="211" xfId="0" applyNumberFormat="1" applyFont="1" applyBorder="1" applyAlignment="1">
      <alignment horizontal="center" vertical="center" shrinkToFit="1"/>
    </xf>
    <xf numFmtId="178" fontId="1" fillId="0" borderId="209" xfId="0" applyNumberFormat="1" applyFont="1" applyBorder="1" applyAlignment="1">
      <alignment horizontal="center" vertical="center" shrinkToFit="1"/>
    </xf>
    <xf numFmtId="178" fontId="1" fillId="0" borderId="207" xfId="0" applyNumberFormat="1" applyFont="1" applyBorder="1" applyAlignment="1">
      <alignment horizontal="center" vertical="center" shrinkToFit="1"/>
    </xf>
    <xf numFmtId="178" fontId="1" fillId="0" borderId="202" xfId="0" applyNumberFormat="1" applyFont="1" applyBorder="1" applyAlignment="1">
      <alignment horizontal="center" vertical="center" shrinkToFit="1"/>
    </xf>
    <xf numFmtId="178" fontId="1" fillId="0" borderId="205" xfId="0" applyNumberFormat="1" applyFont="1" applyBorder="1" applyAlignment="1">
      <alignment horizontal="center" vertical="center" shrinkToFit="1"/>
    </xf>
    <xf numFmtId="178" fontId="1" fillId="0" borderId="204" xfId="0" applyNumberFormat="1" applyFont="1" applyBorder="1" applyAlignment="1">
      <alignment horizontal="center" vertical="center" shrinkToFit="1"/>
    </xf>
    <xf numFmtId="178" fontId="1" fillId="0" borderId="26" xfId="0" applyNumberFormat="1" applyFont="1" applyBorder="1" applyAlignment="1">
      <alignment horizontal="center" vertical="center"/>
    </xf>
    <xf numFmtId="178" fontId="1" fillId="0" borderId="24" xfId="0" applyNumberFormat="1" applyFont="1" applyBorder="1" applyAlignment="1">
      <alignment horizontal="center" vertical="center"/>
    </xf>
    <xf numFmtId="178" fontId="1" fillId="0" borderId="25" xfId="0" applyNumberFormat="1" applyFont="1" applyBorder="1" applyAlignment="1">
      <alignment horizontal="center" vertical="center"/>
    </xf>
    <xf numFmtId="178" fontId="1" fillId="0" borderId="96" xfId="0" applyNumberFormat="1" applyFont="1" applyBorder="1" applyAlignment="1">
      <alignment horizontal="center" vertical="center"/>
    </xf>
    <xf numFmtId="178" fontId="1" fillId="0" borderId="97" xfId="0" applyNumberFormat="1" applyFont="1" applyBorder="1" applyAlignment="1">
      <alignment horizontal="center" vertical="center"/>
    </xf>
    <xf numFmtId="178" fontId="1" fillId="0" borderId="109" xfId="0" applyNumberFormat="1" applyFont="1" applyBorder="1" applyAlignment="1">
      <alignment horizontal="center" vertical="center"/>
    </xf>
    <xf numFmtId="178" fontId="1" fillId="0" borderId="35" xfId="4" applyNumberFormat="1" applyFont="1" applyBorder="1" applyAlignment="1">
      <alignment horizontal="right" vertical="center" shrinkToFit="1"/>
    </xf>
    <xf numFmtId="178" fontId="1" fillId="0" borderId="3" xfId="4" applyNumberFormat="1" applyFont="1" applyBorder="1" applyAlignment="1">
      <alignment horizontal="right" vertical="center" shrinkToFit="1"/>
    </xf>
    <xf numFmtId="0" fontId="5" fillId="0" borderId="210" xfId="0" applyFont="1" applyBorder="1" applyAlignment="1">
      <alignment horizontal="center" vertical="center" wrapText="1"/>
    </xf>
    <xf numFmtId="0" fontId="5" fillId="0" borderId="209" xfId="0" applyFont="1" applyBorder="1" applyAlignment="1">
      <alignment horizontal="center" vertical="center" wrapText="1"/>
    </xf>
    <xf numFmtId="0" fontId="5" fillId="0" borderId="208" xfId="0" applyFont="1" applyBorder="1" applyAlignment="1">
      <alignment horizontal="center" vertical="center" wrapText="1"/>
    </xf>
    <xf numFmtId="0" fontId="5" fillId="0" borderId="203" xfId="0" applyFont="1" applyBorder="1" applyAlignment="1">
      <alignment horizontal="center" vertical="center" wrapText="1"/>
    </xf>
    <xf numFmtId="0" fontId="5" fillId="0" borderId="202" xfId="0" applyFont="1" applyBorder="1" applyAlignment="1">
      <alignment horizontal="center" vertical="center" wrapText="1"/>
    </xf>
    <xf numFmtId="0" fontId="5" fillId="0" borderId="201" xfId="0" applyFont="1" applyBorder="1" applyAlignment="1">
      <alignment horizontal="center" vertical="center" wrapText="1"/>
    </xf>
    <xf numFmtId="0" fontId="5" fillId="0" borderId="200" xfId="0" applyFont="1" applyBorder="1" applyAlignment="1">
      <alignment horizontal="center" vertical="center" wrapText="1"/>
    </xf>
    <xf numFmtId="0" fontId="5" fillId="0" borderId="199" xfId="0" applyFont="1" applyBorder="1" applyAlignment="1">
      <alignment horizontal="center" vertical="center" wrapText="1"/>
    </xf>
    <xf numFmtId="0" fontId="5" fillId="0" borderId="198"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60" xfId="0" applyFont="1" applyBorder="1" applyAlignment="1">
      <alignment horizontal="center" vertical="center"/>
    </xf>
    <xf numFmtId="0" fontId="1" fillId="0" borderId="52" xfId="0" applyFont="1" applyBorder="1" applyAlignment="1">
      <alignment horizontal="center" vertical="center"/>
    </xf>
    <xf numFmtId="0" fontId="1" fillId="0" borderId="59"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78" fontId="1" fillId="0" borderId="24" xfId="4" applyNumberFormat="1" applyFont="1" applyBorder="1" applyAlignment="1">
      <alignment horizontal="right" vertical="center" shrinkToFit="1"/>
    </xf>
    <xf numFmtId="178" fontId="1" fillId="0" borderId="80" xfId="0" applyNumberFormat="1" applyFont="1" applyBorder="1" applyAlignment="1">
      <alignment horizontal="center" vertical="center"/>
    </xf>
    <xf numFmtId="178" fontId="1" fillId="0" borderId="37" xfId="4" applyNumberFormat="1" applyFont="1" applyBorder="1" applyAlignment="1">
      <alignment horizontal="right" vertical="center" shrinkToFit="1"/>
    </xf>
    <xf numFmtId="0" fontId="64" fillId="3" borderId="8" xfId="0" applyFont="1" applyFill="1" applyBorder="1" applyAlignment="1">
      <alignment horizontal="center" vertical="center"/>
    </xf>
  </cellXfs>
  <cellStyles count="7">
    <cellStyle name="パーセント" xfId="6" builtinId="5"/>
    <cellStyle name="桁区切り" xfId="4" builtinId="6"/>
    <cellStyle name="標準" xfId="0" builtinId="0"/>
    <cellStyle name="標準 2" xfId="2" xr:uid="{00000000-0005-0000-0000-000001000000}"/>
    <cellStyle name="標準 4 2 2" xfId="1" xr:uid="{00000000-0005-0000-0000-000002000000}"/>
    <cellStyle name="標準 4 3" xfId="5" xr:uid="{E219473A-AE76-4BD2-8DC2-DE5E1930F0AC}"/>
    <cellStyle name="標準_コピーCT279ID2202N16" xfId="3" xr:uid="{00000000-0005-0000-0000-000003000000}"/>
  </cellStyles>
  <dxfs count="3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theme="8" tint="-0.49998474074526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99FF"/>
      <color rgb="FFCCFFFF"/>
      <color rgb="FFCCECFF"/>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172571</xdr:colOff>
      <xdr:row>38</xdr:row>
      <xdr:rowOff>70036</xdr:rowOff>
    </xdr:from>
    <xdr:to>
      <xdr:col>11</xdr:col>
      <xdr:colOff>43704</xdr:colOff>
      <xdr:row>39</xdr:row>
      <xdr:rowOff>227479</xdr:rowOff>
    </xdr:to>
    <xdr:sp macro="" textlink="">
      <xdr:nvSpPr>
        <xdr:cNvPr id="2" name="AutoShape 12">
          <a:extLst>
            <a:ext uri="{FF2B5EF4-FFF2-40B4-BE49-F238E27FC236}">
              <a16:creationId xmlns:a16="http://schemas.microsoft.com/office/drawing/2014/main" id="{C640ED96-E83E-441B-9873-34955C365BDC}"/>
            </a:ext>
          </a:extLst>
        </xdr:cNvPr>
        <xdr:cNvSpPr>
          <a:spLocks noChangeArrowheads="1"/>
        </xdr:cNvSpPr>
      </xdr:nvSpPr>
      <xdr:spPr bwMode="auto">
        <a:xfrm>
          <a:off x="172571" y="8775886"/>
          <a:ext cx="2461933" cy="319368"/>
        </a:xfrm>
        <a:prstGeom prst="bevel">
          <a:avLst>
            <a:gd name="adj" fmla="val 12500"/>
          </a:avLst>
        </a:prstGeom>
        <a:solidFill>
          <a:srgbClr xmlns:mc="http://schemas.openxmlformats.org/markup-compatibility/2006" xmlns:a14="http://schemas.microsoft.com/office/drawing/2010/main" val="C0C0C0" mc:Ignorable="a14" a14:legacySpreadsheetColorIndex="22">
            <a:alpha val="50000"/>
          </a:srgbClr>
        </a:solidFill>
        <a:ln w="9525">
          <a:solidFill>
            <a:srgbClr val="000000"/>
          </a:solidFill>
          <a:miter lim="800000"/>
          <a:headEnd/>
          <a:tailEnd/>
        </a:ln>
      </xdr:spPr>
      <xdr:txBody>
        <a:bodyPr vertOverflow="clip" wrap="square" lIns="75600" tIns="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131</xdr:row>
      <xdr:rowOff>0</xdr:rowOff>
    </xdr:from>
    <xdr:to>
      <xdr:col>10</xdr:col>
      <xdr:colOff>114300</xdr:colOff>
      <xdr:row>133</xdr:row>
      <xdr:rowOff>104775</xdr:rowOff>
    </xdr:to>
    <xdr:sp macro="" textlink="">
      <xdr:nvSpPr>
        <xdr:cNvPr id="3" name="AutoShape 16">
          <a:extLst>
            <a:ext uri="{FF2B5EF4-FFF2-40B4-BE49-F238E27FC236}">
              <a16:creationId xmlns:a16="http://schemas.microsoft.com/office/drawing/2014/main" id="{15BB78D1-AE8B-4F2A-B96A-4FC5D5EB5E5C}"/>
            </a:ext>
          </a:extLst>
        </xdr:cNvPr>
        <xdr:cNvSpPr>
          <a:spLocks noChangeArrowheads="1"/>
        </xdr:cNvSpPr>
      </xdr:nvSpPr>
      <xdr:spPr bwMode="auto">
        <a:xfrm>
          <a:off x="19050" y="33499425"/>
          <a:ext cx="24003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30256</xdr:colOff>
      <xdr:row>723</xdr:row>
      <xdr:rowOff>207869</xdr:rowOff>
    </xdr:from>
    <xdr:to>
      <xdr:col>17</xdr:col>
      <xdr:colOff>201706</xdr:colOff>
      <xdr:row>724</xdr:row>
      <xdr:rowOff>347383</xdr:rowOff>
    </xdr:to>
    <xdr:sp macro="" textlink="">
      <xdr:nvSpPr>
        <xdr:cNvPr id="4" name="AutoShape 17">
          <a:extLst>
            <a:ext uri="{FF2B5EF4-FFF2-40B4-BE49-F238E27FC236}">
              <a16:creationId xmlns:a16="http://schemas.microsoft.com/office/drawing/2014/main" id="{5588E454-14CD-42E1-A156-D76B1F09AB3F}"/>
            </a:ext>
          </a:extLst>
        </xdr:cNvPr>
        <xdr:cNvSpPr>
          <a:spLocks noChangeArrowheads="1"/>
        </xdr:cNvSpPr>
      </xdr:nvSpPr>
      <xdr:spPr bwMode="auto">
        <a:xfrm>
          <a:off x="30256" y="134176994"/>
          <a:ext cx="4476750" cy="453839"/>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５．加算について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4</xdr:col>
      <xdr:colOff>38420</xdr:colOff>
      <xdr:row>1184</xdr:row>
      <xdr:rowOff>204108</xdr:rowOff>
    </xdr:from>
    <xdr:to>
      <xdr:col>28</xdr:col>
      <xdr:colOff>179294</xdr:colOff>
      <xdr:row>1185</xdr:row>
      <xdr:rowOff>134471</xdr:rowOff>
    </xdr:to>
    <xdr:sp macro="" textlink="">
      <xdr:nvSpPr>
        <xdr:cNvPr id="6" name="AutoShape 20">
          <a:extLst>
            <a:ext uri="{FF2B5EF4-FFF2-40B4-BE49-F238E27FC236}">
              <a16:creationId xmlns:a16="http://schemas.microsoft.com/office/drawing/2014/main" id="{67B4E480-F33B-456A-8CF0-BBF67495F1A5}"/>
            </a:ext>
          </a:extLst>
        </xdr:cNvPr>
        <xdr:cNvSpPr>
          <a:spLocks noChangeArrowheads="1"/>
        </xdr:cNvSpPr>
      </xdr:nvSpPr>
      <xdr:spPr bwMode="auto">
        <a:xfrm>
          <a:off x="1029020" y="206658483"/>
          <a:ext cx="6427374" cy="501863"/>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　加算等の算定要件を満たしていない場合、加算等の取り下げが必要なケースがあります。</a:t>
          </a:r>
        </a:p>
        <a:p>
          <a:pPr algn="l" rtl="0">
            <a:lnSpc>
              <a:spcPts val="1300"/>
            </a:lnSpc>
            <a:defRPr sz="1000"/>
          </a:pPr>
          <a:r>
            <a:rPr lang="ja-JP" altLang="en-US" sz="1100" b="0" i="0" u="none" strike="noStrike" baseline="0">
              <a:solidFill>
                <a:srgbClr val="000000"/>
              </a:solidFill>
              <a:latin typeface="+mn-ea"/>
              <a:ea typeface="+mn-ea"/>
              <a:cs typeface="Times New Roman"/>
            </a:rPr>
            <a:t>   まずは、市の高齢介護課にご相談ください。</a:t>
          </a:r>
        </a:p>
      </xdr:txBody>
    </xdr:sp>
    <xdr:clientData/>
  </xdr:twoCellAnchor>
  <xdr:twoCellAnchor>
    <xdr:from>
      <xdr:col>0</xdr:col>
      <xdr:colOff>182495</xdr:colOff>
      <xdr:row>1184</xdr:row>
      <xdr:rowOff>23214</xdr:rowOff>
    </xdr:from>
    <xdr:to>
      <xdr:col>4</xdr:col>
      <xdr:colOff>78440</xdr:colOff>
      <xdr:row>1185</xdr:row>
      <xdr:rowOff>302560</xdr:rowOff>
    </xdr:to>
    <xdr:sp macro="" textlink="">
      <xdr:nvSpPr>
        <xdr:cNvPr id="7" name="AutoShape 21">
          <a:extLst>
            <a:ext uri="{FF2B5EF4-FFF2-40B4-BE49-F238E27FC236}">
              <a16:creationId xmlns:a16="http://schemas.microsoft.com/office/drawing/2014/main" id="{1D9BA426-19BC-46A2-86B1-D72CD6151D75}"/>
            </a:ext>
          </a:extLst>
        </xdr:cNvPr>
        <xdr:cNvSpPr>
          <a:spLocks noChangeArrowheads="1"/>
        </xdr:cNvSpPr>
      </xdr:nvSpPr>
      <xdr:spPr bwMode="auto">
        <a:xfrm>
          <a:off x="182495" y="206477589"/>
          <a:ext cx="886545" cy="850846"/>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196263</xdr:colOff>
      <xdr:row>1320</xdr:row>
      <xdr:rowOff>100853</xdr:rowOff>
    </xdr:from>
    <xdr:to>
      <xdr:col>26</xdr:col>
      <xdr:colOff>111829</xdr:colOff>
      <xdr:row>1323</xdr:row>
      <xdr:rowOff>56031</xdr:rowOff>
    </xdr:to>
    <xdr:sp macro="" textlink="">
      <xdr:nvSpPr>
        <xdr:cNvPr id="8" name="PubCross">
          <a:extLst>
            <a:ext uri="{FF2B5EF4-FFF2-40B4-BE49-F238E27FC236}">
              <a16:creationId xmlns:a16="http://schemas.microsoft.com/office/drawing/2014/main" id="{C8A2B8A6-C7EB-41A4-BA68-CB305D0340AA}"/>
            </a:ext>
          </a:extLst>
        </xdr:cNvPr>
        <xdr:cNvSpPr>
          <a:spLocks noEditPoints="1" noChangeArrowheads="1"/>
        </xdr:cNvSpPr>
      </xdr:nvSpPr>
      <xdr:spPr bwMode="auto">
        <a:xfrm>
          <a:off x="415338" y="229405703"/>
          <a:ext cx="6208699" cy="421902"/>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100" b="1" i="0" u="none" strike="noStrike" baseline="0">
              <a:solidFill>
                <a:srgbClr val="000000"/>
              </a:solidFill>
              <a:latin typeface="ＭＳ ゴシック"/>
              <a:ea typeface="ＭＳ ゴシック"/>
            </a:rPr>
            <a:t>以上で点検は終了です。お疲れ様でした。</a:t>
          </a:r>
          <a:endParaRPr lang="ja-JP" altLang="en-US" sz="1100" b="1"/>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9" name="AutoShape 12">
          <a:extLst>
            <a:ext uri="{FF2B5EF4-FFF2-40B4-BE49-F238E27FC236}">
              <a16:creationId xmlns:a16="http://schemas.microsoft.com/office/drawing/2014/main" id="{7CFA39CD-D057-49C2-ABEE-264DC9FBB25E}"/>
            </a:ext>
          </a:extLst>
        </xdr:cNvPr>
        <xdr:cNvSpPr>
          <a:spLocks noChangeArrowheads="1"/>
        </xdr:cNvSpPr>
      </xdr:nvSpPr>
      <xdr:spPr bwMode="auto">
        <a:xfrm>
          <a:off x="0" y="27936826"/>
          <a:ext cx="2400300"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oneCellAnchor>
    <xdr:from>
      <xdr:col>1</xdr:col>
      <xdr:colOff>151039</xdr:colOff>
      <xdr:row>71</xdr:row>
      <xdr:rowOff>65314</xdr:rowOff>
    </xdr:from>
    <xdr:ext cx="5343525" cy="955221"/>
    <xdr:sp macro="" textlink="">
      <xdr:nvSpPr>
        <xdr:cNvPr id="10" name="Text Box 1268">
          <a:extLst>
            <a:ext uri="{FF2B5EF4-FFF2-40B4-BE49-F238E27FC236}">
              <a16:creationId xmlns:a16="http://schemas.microsoft.com/office/drawing/2014/main" id="{A36BA29F-2F32-46D8-86E7-B0990213231B}"/>
            </a:ext>
          </a:extLst>
        </xdr:cNvPr>
        <xdr:cNvSpPr txBox="1">
          <a:spLocks noChangeArrowheads="1"/>
        </xdr:cNvSpPr>
      </xdr:nvSpPr>
      <xdr:spPr bwMode="auto">
        <a:xfrm>
          <a:off x="681718" y="16421100"/>
          <a:ext cx="5343525" cy="955221"/>
        </a:xfrm>
        <a:prstGeom prst="rect">
          <a:avLst/>
        </a:prstGeom>
        <a:solidFill>
          <a:srgbClr val="FFFFFF"/>
        </a:solidFill>
        <a:ln w="9525" cap="rnd">
          <a:solidFill>
            <a:srgbClr val="000000"/>
          </a:solidFill>
          <a:prstDash val="sysDot"/>
          <a:miter lim="800000"/>
          <a:headEnd/>
          <a:tailEnd/>
        </a:ln>
      </xdr:spPr>
      <xdr:txBody>
        <a:bodyPr wrap="square" lIns="91440" tIns="45720" rIns="91440" bIns="45720" anchor="ctr" anchorCtr="0" upright="1">
          <a:noAutofit/>
        </a:bodyPr>
        <a:lstStyle/>
        <a:p>
          <a:pPr rtl="0"/>
          <a:r>
            <a:rPr lang="ja-JP" altLang="ja-JP" sz="1050" b="0" i="0" baseline="0">
              <a:effectLst/>
              <a:latin typeface="ＭＳ Ｐゴシック" panose="020B0600070205080204" pitchFamily="50" charset="-128"/>
              <a:ea typeface="ＭＳ Ｐゴシック" panose="020B0600070205080204" pitchFamily="50" charset="-128"/>
              <a:cs typeface="+mn-cs"/>
            </a:rPr>
            <a:t>例）利用者数</a:t>
          </a:r>
          <a:r>
            <a:rPr lang="en-US" altLang="ja-JP" sz="1050" b="0" i="0" baseline="0">
              <a:effectLst/>
              <a:latin typeface="ＭＳ Ｐゴシック" panose="020B0600070205080204" pitchFamily="50" charset="-128"/>
              <a:ea typeface="ＭＳ Ｐゴシック" panose="020B0600070205080204" pitchFamily="50" charset="-128"/>
              <a:cs typeface="+mn-cs"/>
            </a:rPr>
            <a:t>15</a:t>
          </a:r>
          <a:r>
            <a:rPr lang="ja-JP" altLang="ja-JP" sz="1050" b="0" i="0" baseline="0">
              <a:effectLst/>
              <a:latin typeface="ＭＳ Ｐゴシック" panose="020B0600070205080204" pitchFamily="50" charset="-128"/>
              <a:ea typeface="ＭＳ Ｐゴシック" panose="020B0600070205080204" pitchFamily="50" charset="-128"/>
              <a:cs typeface="+mn-cs"/>
            </a:rPr>
            <a:t>人、勤務帯午前</a:t>
          </a:r>
          <a:r>
            <a:rPr lang="en-US" altLang="ja-JP" sz="1050" b="0" i="0" baseline="0">
              <a:effectLst/>
              <a:latin typeface="ＭＳ Ｐゴシック" panose="020B0600070205080204" pitchFamily="50" charset="-128"/>
              <a:ea typeface="ＭＳ Ｐゴシック" panose="020B0600070205080204" pitchFamily="50" charset="-128"/>
              <a:cs typeface="+mn-cs"/>
            </a:rPr>
            <a:t>6</a:t>
          </a:r>
          <a:r>
            <a:rPr lang="ja-JP" altLang="ja-JP" sz="1050" b="0" i="0" baseline="0">
              <a:effectLst/>
              <a:latin typeface="ＭＳ Ｐゴシック" panose="020B0600070205080204" pitchFamily="50" charset="-128"/>
              <a:ea typeface="ＭＳ Ｐゴシック" panose="020B0600070205080204" pitchFamily="50" charset="-128"/>
              <a:cs typeface="+mn-cs"/>
            </a:rPr>
            <a:t>時から午後</a:t>
          </a:r>
          <a:r>
            <a:rPr lang="en-US" altLang="ja-JP" sz="1050" b="0" i="0" baseline="0">
              <a:effectLst/>
              <a:latin typeface="ＭＳ Ｐゴシック" panose="020B0600070205080204" pitchFamily="50" charset="-128"/>
              <a:ea typeface="ＭＳ Ｐゴシック" panose="020B0600070205080204" pitchFamily="50" charset="-128"/>
              <a:cs typeface="+mn-cs"/>
            </a:rPr>
            <a:t>9</a:t>
          </a:r>
          <a:r>
            <a:rPr lang="ja-JP" altLang="ja-JP" sz="1050" b="0" i="0" baseline="0">
              <a:effectLst/>
              <a:latin typeface="ＭＳ Ｐゴシック" panose="020B0600070205080204" pitchFamily="50" charset="-128"/>
              <a:ea typeface="ＭＳ Ｐゴシック" panose="020B0600070205080204" pitchFamily="50" charset="-128"/>
              <a:cs typeface="+mn-cs"/>
            </a:rPr>
            <a:t>時までの</a:t>
          </a:r>
          <a:r>
            <a:rPr lang="en-US" altLang="ja-JP" sz="1050" b="0" i="0" baseline="0">
              <a:effectLst/>
              <a:latin typeface="ＭＳ Ｐゴシック" panose="020B0600070205080204" pitchFamily="50" charset="-128"/>
              <a:ea typeface="ＭＳ Ｐゴシック" panose="020B0600070205080204" pitchFamily="50" charset="-128"/>
              <a:cs typeface="+mn-cs"/>
            </a:rPr>
            <a:t>15</a:t>
          </a:r>
          <a:r>
            <a:rPr lang="ja-JP" altLang="ja-JP" sz="1050" b="0" i="0" baseline="0">
              <a:effectLst/>
              <a:latin typeface="ＭＳ Ｐゴシック" panose="020B0600070205080204" pitchFamily="50" charset="-128"/>
              <a:ea typeface="ＭＳ Ｐゴシック" panose="020B0600070205080204" pitchFamily="50" charset="-128"/>
              <a:cs typeface="+mn-cs"/>
            </a:rPr>
            <a:t>時間、</a:t>
          </a:r>
          <a:endParaRPr lang="ja-JP" altLang="ja-JP" sz="1050">
            <a:effectLst/>
            <a:latin typeface="ＭＳ Ｐゴシック" panose="020B0600070205080204" pitchFamily="50" charset="-128"/>
            <a:ea typeface="ＭＳ Ｐゴシック" panose="020B0600070205080204" pitchFamily="50" charset="-128"/>
          </a:endParaRPr>
        </a:p>
        <a:p>
          <a:pPr rtl="0"/>
          <a:r>
            <a:rPr lang="ja-JP" altLang="ja-JP" sz="1050" b="0" i="0" baseline="0">
              <a:effectLst/>
              <a:latin typeface="ＭＳ Ｐゴシック" panose="020B0600070205080204" pitchFamily="50" charset="-128"/>
              <a:ea typeface="ＭＳ Ｐゴシック" panose="020B0600070205080204" pitchFamily="50" charset="-128"/>
              <a:cs typeface="+mn-cs"/>
            </a:rPr>
            <a:t>　　常勤職員の勤務すべき時間</a:t>
          </a:r>
          <a:r>
            <a:rPr lang="en-US" altLang="ja-JP" sz="1050" b="0" i="0" baseline="0">
              <a:effectLst/>
              <a:latin typeface="ＭＳ Ｐゴシック" panose="020B0600070205080204" pitchFamily="50" charset="-128"/>
              <a:ea typeface="ＭＳ Ｐゴシック" panose="020B0600070205080204" pitchFamily="50" charset="-128"/>
              <a:cs typeface="+mn-cs"/>
            </a:rPr>
            <a:t>8</a:t>
          </a:r>
          <a:r>
            <a:rPr lang="ja-JP" altLang="ja-JP" sz="1050" b="0" i="0" baseline="0">
              <a:effectLst/>
              <a:latin typeface="ＭＳ Ｐゴシック" panose="020B0600070205080204" pitchFamily="50" charset="-128"/>
              <a:ea typeface="ＭＳ Ｐゴシック" panose="020B0600070205080204" pitchFamily="50" charset="-128"/>
              <a:cs typeface="+mn-cs"/>
            </a:rPr>
            <a:t>時間の場合</a:t>
          </a:r>
          <a:endParaRPr lang="ja-JP" altLang="ja-JP" sz="1050">
            <a:effectLst/>
            <a:latin typeface="ＭＳ Ｐゴシック" panose="020B0600070205080204" pitchFamily="50" charset="-128"/>
            <a:ea typeface="ＭＳ Ｐゴシック" panose="020B0600070205080204" pitchFamily="50" charset="-128"/>
          </a:endParaRPr>
        </a:p>
        <a:p>
          <a:pPr rtl="0"/>
          <a:r>
            <a:rPr lang="en-US" altLang="ja-JP" sz="1050" b="0" i="0" baseline="0">
              <a:effectLst/>
              <a:latin typeface="ＭＳ Ｐゴシック" panose="020B0600070205080204" pitchFamily="50" charset="-128"/>
              <a:ea typeface="ＭＳ Ｐゴシック" panose="020B0600070205080204" pitchFamily="50" charset="-128"/>
              <a:cs typeface="+mn-cs"/>
            </a:rPr>
            <a:t>      15</a:t>
          </a:r>
          <a:r>
            <a:rPr lang="ja-JP" altLang="ja-JP" sz="1050" b="0" i="0" baseline="0">
              <a:effectLst/>
              <a:latin typeface="ＭＳ Ｐゴシック" panose="020B0600070205080204" pitchFamily="50" charset="-128"/>
              <a:ea typeface="ＭＳ Ｐゴシック" panose="020B0600070205080204" pitchFamily="50" charset="-128"/>
              <a:cs typeface="+mn-cs"/>
            </a:rPr>
            <a:t>人</a:t>
          </a:r>
          <a:r>
            <a:rPr lang="en-US" altLang="ja-JP" sz="1050" b="0" i="0" baseline="0">
              <a:effectLst/>
              <a:latin typeface="ＭＳ Ｐゴシック" panose="020B0600070205080204" pitchFamily="50" charset="-128"/>
              <a:ea typeface="ＭＳ Ｐゴシック" panose="020B0600070205080204" pitchFamily="50" charset="-128"/>
              <a:cs typeface="+mn-cs"/>
            </a:rPr>
            <a:t>÷3</a:t>
          </a:r>
          <a:r>
            <a:rPr lang="ja-JP" altLang="ja-JP" sz="1050" b="0" i="0" baseline="0">
              <a:effectLst/>
              <a:latin typeface="ＭＳ Ｐゴシック" panose="020B0600070205080204" pitchFamily="50" charset="-128"/>
              <a:ea typeface="ＭＳ Ｐゴシック" panose="020B0600070205080204" pitchFamily="50" charset="-128"/>
              <a:cs typeface="+mn-cs"/>
            </a:rPr>
            <a:t>＝</a:t>
          </a:r>
          <a:r>
            <a:rPr lang="en-US" altLang="ja-JP" sz="1050" b="0" i="0" baseline="0">
              <a:effectLst/>
              <a:latin typeface="ＭＳ Ｐゴシック" panose="020B0600070205080204" pitchFamily="50" charset="-128"/>
              <a:ea typeface="ＭＳ Ｐゴシック" panose="020B0600070205080204" pitchFamily="50" charset="-128"/>
              <a:cs typeface="+mn-cs"/>
            </a:rPr>
            <a:t>5</a:t>
          </a:r>
          <a:r>
            <a:rPr lang="ja-JP" altLang="ja-JP" sz="1050" b="0" i="0" baseline="0">
              <a:effectLst/>
              <a:latin typeface="ＭＳ Ｐゴシック" panose="020B0600070205080204" pitchFamily="50" charset="-128"/>
              <a:ea typeface="ＭＳ Ｐゴシック" panose="020B0600070205080204" pitchFamily="50" charset="-128"/>
              <a:cs typeface="+mn-cs"/>
            </a:rPr>
            <a:t>人　</a:t>
          </a:r>
          <a:r>
            <a:rPr lang="en-US" altLang="ja-JP" sz="1050" b="0" i="0" baseline="0">
              <a:effectLst/>
              <a:latin typeface="ＭＳ Ｐゴシック" panose="020B0600070205080204" pitchFamily="50" charset="-128"/>
              <a:ea typeface="ＭＳ Ｐゴシック" panose="020B0600070205080204" pitchFamily="50" charset="-128"/>
              <a:cs typeface="+mn-cs"/>
            </a:rPr>
            <a:t>8</a:t>
          </a:r>
          <a:r>
            <a:rPr lang="ja-JP" altLang="ja-JP" sz="1050" b="0" i="0" baseline="0">
              <a:effectLst/>
              <a:latin typeface="ＭＳ Ｐゴシック" panose="020B0600070205080204" pitchFamily="50" charset="-128"/>
              <a:ea typeface="ＭＳ Ｐゴシック" panose="020B0600070205080204" pitchFamily="50" charset="-128"/>
              <a:cs typeface="+mn-cs"/>
            </a:rPr>
            <a:t>時間</a:t>
          </a:r>
          <a:r>
            <a:rPr lang="en-US" altLang="ja-JP" sz="1050" b="0" i="0" baseline="0">
              <a:effectLst/>
              <a:latin typeface="ＭＳ Ｐゴシック" panose="020B0600070205080204" pitchFamily="50" charset="-128"/>
              <a:ea typeface="ＭＳ Ｐゴシック" panose="020B0600070205080204" pitchFamily="50" charset="-128"/>
              <a:cs typeface="+mn-cs"/>
            </a:rPr>
            <a:t>×5</a:t>
          </a:r>
          <a:r>
            <a:rPr lang="ja-JP" altLang="ja-JP" sz="1050" b="0" i="0" baseline="0">
              <a:effectLst/>
              <a:latin typeface="ＭＳ Ｐゴシック" panose="020B0600070205080204" pitchFamily="50" charset="-128"/>
              <a:ea typeface="ＭＳ Ｐゴシック" panose="020B0600070205080204" pitchFamily="50" charset="-128"/>
              <a:cs typeface="+mn-cs"/>
            </a:rPr>
            <a:t>人＝</a:t>
          </a:r>
          <a:r>
            <a:rPr lang="en-US" altLang="ja-JP" sz="1050" b="0" i="0" baseline="0">
              <a:effectLst/>
              <a:latin typeface="ＭＳ Ｐゴシック" panose="020B0600070205080204" pitchFamily="50" charset="-128"/>
              <a:ea typeface="ＭＳ Ｐゴシック" panose="020B0600070205080204" pitchFamily="50" charset="-128"/>
              <a:cs typeface="+mn-cs"/>
            </a:rPr>
            <a:t>40</a:t>
          </a:r>
          <a:r>
            <a:rPr lang="ja-JP" altLang="ja-JP" sz="1050" b="0" i="0" baseline="0">
              <a:effectLst/>
              <a:latin typeface="ＭＳ Ｐゴシック" panose="020B0600070205080204" pitchFamily="50" charset="-128"/>
              <a:ea typeface="ＭＳ Ｐゴシック" panose="020B0600070205080204" pitchFamily="50" charset="-128"/>
              <a:cs typeface="+mn-cs"/>
            </a:rPr>
            <a:t>時間</a:t>
          </a:r>
          <a:endParaRPr lang="ja-JP" altLang="ja-JP" sz="1050">
            <a:effectLst/>
            <a:latin typeface="ＭＳ Ｐゴシック" panose="020B0600070205080204" pitchFamily="50" charset="-128"/>
            <a:ea typeface="ＭＳ Ｐゴシック" panose="020B0600070205080204" pitchFamily="50" charset="-128"/>
          </a:endParaRPr>
        </a:p>
        <a:p>
          <a:pPr rtl="0"/>
          <a:r>
            <a:rPr lang="ja-JP" altLang="ja-JP" sz="1050" b="0" i="0" baseline="0">
              <a:effectLst/>
              <a:latin typeface="ＭＳ Ｐゴシック" panose="020B0600070205080204" pitchFamily="50" charset="-128"/>
              <a:ea typeface="ＭＳ Ｐゴシック" panose="020B0600070205080204" pitchFamily="50" charset="-128"/>
              <a:cs typeface="+mn-cs"/>
            </a:rPr>
            <a:t>　　　⇒</a:t>
          </a:r>
          <a:r>
            <a:rPr lang="en-US" altLang="ja-JP" sz="1050" b="0" i="0" baseline="0">
              <a:effectLst/>
              <a:latin typeface="ＭＳ Ｐゴシック" panose="020B0600070205080204" pitchFamily="50" charset="-128"/>
              <a:ea typeface="ＭＳ Ｐゴシック" panose="020B0600070205080204" pitchFamily="50" charset="-128"/>
              <a:cs typeface="+mn-cs"/>
            </a:rPr>
            <a:t>15</a:t>
          </a:r>
          <a:r>
            <a:rPr lang="ja-JP" altLang="ja-JP" sz="1050" b="0" i="0" baseline="0">
              <a:effectLst/>
              <a:latin typeface="ＭＳ Ｐゴシック" panose="020B0600070205080204" pitchFamily="50" charset="-128"/>
              <a:ea typeface="ＭＳ Ｐゴシック" panose="020B0600070205080204" pitchFamily="50" charset="-128"/>
              <a:cs typeface="+mn-cs"/>
            </a:rPr>
            <a:t>時間の間に延</a:t>
          </a:r>
          <a:r>
            <a:rPr lang="en-US" altLang="ja-JP" sz="1050" b="0" i="0" baseline="0">
              <a:effectLst/>
              <a:latin typeface="ＭＳ Ｐゴシック" panose="020B0600070205080204" pitchFamily="50" charset="-128"/>
              <a:ea typeface="ＭＳ Ｐゴシック" panose="020B0600070205080204" pitchFamily="50" charset="-128"/>
              <a:cs typeface="+mn-cs"/>
            </a:rPr>
            <a:t>40</a:t>
          </a:r>
          <a:r>
            <a:rPr lang="ja-JP" altLang="ja-JP" sz="1050" b="0" i="0" baseline="0">
              <a:effectLst/>
              <a:latin typeface="ＭＳ Ｐゴシック" panose="020B0600070205080204" pitchFamily="50" charset="-128"/>
              <a:ea typeface="ＭＳ Ｐゴシック" panose="020B0600070205080204" pitchFamily="50" charset="-128"/>
              <a:cs typeface="+mn-cs"/>
            </a:rPr>
            <a:t>時間分のサービス提供が必要　</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46264</xdr:colOff>
      <xdr:row>705</xdr:row>
      <xdr:rowOff>122465</xdr:rowOff>
    </xdr:from>
    <xdr:to>
      <xdr:col>14</xdr:col>
      <xdr:colOff>161684</xdr:colOff>
      <xdr:row>705</xdr:row>
      <xdr:rowOff>517072</xdr:rowOff>
    </xdr:to>
    <xdr:sp macro="" textlink="">
      <xdr:nvSpPr>
        <xdr:cNvPr id="11" name="AutoShape 17">
          <a:extLst>
            <a:ext uri="{FF2B5EF4-FFF2-40B4-BE49-F238E27FC236}">
              <a16:creationId xmlns:a16="http://schemas.microsoft.com/office/drawing/2014/main" id="{3AAF5095-597C-4BA0-8B44-3749E03A5B9E}"/>
            </a:ext>
          </a:extLst>
        </xdr:cNvPr>
        <xdr:cNvSpPr>
          <a:spLocks noChangeArrowheads="1"/>
        </xdr:cNvSpPr>
      </xdr:nvSpPr>
      <xdr:spPr bwMode="auto">
        <a:xfrm>
          <a:off x="46264" y="170026053"/>
          <a:ext cx="3813361" cy="39460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30256</xdr:colOff>
      <xdr:row>1186</xdr:row>
      <xdr:rowOff>32780</xdr:rowOff>
    </xdr:from>
    <xdr:to>
      <xdr:col>15</xdr:col>
      <xdr:colOff>89647</xdr:colOff>
      <xdr:row>1187</xdr:row>
      <xdr:rowOff>239529</xdr:rowOff>
    </xdr:to>
    <xdr:sp macro="" textlink="">
      <xdr:nvSpPr>
        <xdr:cNvPr id="12" name="AutoShape 17">
          <a:extLst>
            <a:ext uri="{FF2B5EF4-FFF2-40B4-BE49-F238E27FC236}">
              <a16:creationId xmlns:a16="http://schemas.microsoft.com/office/drawing/2014/main" id="{90F3A076-301F-404C-BA14-193D67434F50}"/>
            </a:ext>
          </a:extLst>
        </xdr:cNvPr>
        <xdr:cNvSpPr>
          <a:spLocks noChangeArrowheads="1"/>
        </xdr:cNvSpPr>
      </xdr:nvSpPr>
      <xdr:spPr bwMode="auto">
        <a:xfrm>
          <a:off x="30256" y="346397499"/>
          <a:ext cx="4107516" cy="43296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６．減算について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4</xdr:col>
      <xdr:colOff>67184</xdr:colOff>
      <xdr:row>1216</xdr:row>
      <xdr:rowOff>37700</xdr:rowOff>
    </xdr:from>
    <xdr:to>
      <xdr:col>28</xdr:col>
      <xdr:colOff>210459</xdr:colOff>
      <xdr:row>1217</xdr:row>
      <xdr:rowOff>78441</xdr:rowOff>
    </xdr:to>
    <xdr:sp macro="" textlink="">
      <xdr:nvSpPr>
        <xdr:cNvPr id="14" name="AutoShape 20">
          <a:extLst>
            <a:ext uri="{FF2B5EF4-FFF2-40B4-BE49-F238E27FC236}">
              <a16:creationId xmlns:a16="http://schemas.microsoft.com/office/drawing/2014/main" id="{35A4D084-58F1-47E8-8F48-71E1447B7B93}"/>
            </a:ext>
          </a:extLst>
        </xdr:cNvPr>
        <xdr:cNvSpPr>
          <a:spLocks noChangeArrowheads="1"/>
        </xdr:cNvSpPr>
      </xdr:nvSpPr>
      <xdr:spPr bwMode="auto">
        <a:xfrm>
          <a:off x="1150653" y="352206716"/>
          <a:ext cx="6405962" cy="48722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Times New Roman"/>
            </a:rPr>
            <a:t>月平均で利用定員を超えなければ減算にはなりませんが、１日でも定員を超えれば運営基準違反です。</a:t>
          </a:r>
          <a:endParaRPr kumimoji="0" lang="en-US" altLang="ja-JP" sz="11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Times New Roman"/>
            </a:rPr>
            <a:t>定員を超過する場合は、市に報告してください。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Times New Roman"/>
            <a:ea typeface="HG丸ｺﾞｼｯｸM-PRO"/>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2</xdr:col>
      <xdr:colOff>27214</xdr:colOff>
      <xdr:row>1222</xdr:row>
      <xdr:rowOff>47225</xdr:rowOff>
    </xdr:from>
    <xdr:to>
      <xdr:col>18</xdr:col>
      <xdr:colOff>117002</xdr:colOff>
      <xdr:row>1223</xdr:row>
      <xdr:rowOff>181136</xdr:rowOff>
    </xdr:to>
    <xdr:pic>
      <xdr:nvPicPr>
        <xdr:cNvPr id="15" name="Picture 647">
          <a:extLst>
            <a:ext uri="{FF2B5EF4-FFF2-40B4-BE49-F238E27FC236}">
              <a16:creationId xmlns:a16="http://schemas.microsoft.com/office/drawing/2014/main" id="{97328666-7153-4209-9CFC-52036093A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214" y="214826450"/>
          <a:ext cx="4124647" cy="381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212911</xdr:colOff>
      <xdr:row>1228</xdr:row>
      <xdr:rowOff>54429</xdr:rowOff>
    </xdr:from>
    <xdr:to>
      <xdr:col>20</xdr:col>
      <xdr:colOff>67214</xdr:colOff>
      <xdr:row>1229</xdr:row>
      <xdr:rowOff>186100</xdr:rowOff>
    </xdr:to>
    <xdr:pic>
      <xdr:nvPicPr>
        <xdr:cNvPr id="16" name="Picture 648">
          <a:extLst>
            <a:ext uri="{FF2B5EF4-FFF2-40B4-BE49-F238E27FC236}">
              <a16:creationId xmlns:a16="http://schemas.microsoft.com/office/drawing/2014/main" id="{CB0930C4-077E-476A-A85B-228B1BF4D5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1986" y="216243354"/>
          <a:ext cx="4948118" cy="37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136071</xdr:colOff>
      <xdr:row>1215</xdr:row>
      <xdr:rowOff>28816</xdr:rowOff>
    </xdr:from>
    <xdr:to>
      <xdr:col>4</xdr:col>
      <xdr:colOff>81643</xdr:colOff>
      <xdr:row>1217</xdr:row>
      <xdr:rowOff>112059</xdr:rowOff>
    </xdr:to>
    <xdr:sp macro="" textlink="">
      <xdr:nvSpPr>
        <xdr:cNvPr id="13" name="AutoShape 21">
          <a:extLst>
            <a:ext uri="{FF2B5EF4-FFF2-40B4-BE49-F238E27FC236}">
              <a16:creationId xmlns:a16="http://schemas.microsoft.com/office/drawing/2014/main" id="{6375B930-5B6E-4953-AAF3-7F79E99A93B5}"/>
            </a:ext>
          </a:extLst>
        </xdr:cNvPr>
        <xdr:cNvSpPr>
          <a:spLocks noChangeArrowheads="1"/>
        </xdr:cNvSpPr>
      </xdr:nvSpPr>
      <xdr:spPr bwMode="auto">
        <a:xfrm>
          <a:off x="136071" y="213141166"/>
          <a:ext cx="936172" cy="626168"/>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mn-ea"/>
              <a:ea typeface="+mn-ea"/>
            </a:rPr>
            <a:t>注意</a:t>
          </a:r>
          <a:endParaRPr lang="ja-JP" altLang="en-US" sz="1200" b="0" i="0" u="none" strike="noStrike" baseline="0">
            <a:solidFill>
              <a:srgbClr val="000000"/>
            </a:solidFill>
            <a:latin typeface="+mn-ea"/>
            <a:ea typeface="+mn-ea"/>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79</xdr:row>
      <xdr:rowOff>0</xdr:rowOff>
    </xdr:from>
    <xdr:to>
      <xdr:col>15</xdr:col>
      <xdr:colOff>507546</xdr:colOff>
      <xdr:row>86</xdr:row>
      <xdr:rowOff>83003</xdr:rowOff>
    </xdr:to>
    <xdr:sp macro="" textlink="">
      <xdr:nvSpPr>
        <xdr:cNvPr id="3" name="正方形/長方形 2">
          <a:extLst>
            <a:ext uri="{FF2B5EF4-FFF2-40B4-BE49-F238E27FC236}">
              <a16:creationId xmlns:a16="http://schemas.microsoft.com/office/drawing/2014/main" id="{493BFBCF-6998-462C-96FF-3A0DC3C52C86}"/>
            </a:ext>
          </a:extLst>
        </xdr:cNvPr>
        <xdr:cNvSpPr/>
      </xdr:nvSpPr>
      <xdr:spPr>
        <a:xfrm>
          <a:off x="104775" y="16392525"/>
          <a:ext cx="12518571" cy="17498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5BB75D0F-78A3-496A-B899-EF9D5B7FF987}"/>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584200</xdr:colOff>
      <xdr:row>28</xdr:row>
      <xdr:rowOff>127000</xdr:rowOff>
    </xdr:from>
    <xdr:to>
      <xdr:col>23</xdr:col>
      <xdr:colOff>482600</xdr:colOff>
      <xdr:row>30</xdr:row>
      <xdr:rowOff>139700</xdr:rowOff>
    </xdr:to>
    <xdr:sp macro="" textlink="">
      <xdr:nvSpPr>
        <xdr:cNvPr id="2" name="正方形/長方形 1">
          <a:extLst>
            <a:ext uri="{FF2B5EF4-FFF2-40B4-BE49-F238E27FC236}">
              <a16:creationId xmlns:a16="http://schemas.microsoft.com/office/drawing/2014/main" id="{787B283A-761D-4293-B710-6158AA6130AA}"/>
            </a:ext>
          </a:extLst>
        </xdr:cNvPr>
        <xdr:cNvSpPr/>
      </xdr:nvSpPr>
      <xdr:spPr>
        <a:xfrm>
          <a:off x="8128000" y="6794500"/>
          <a:ext cx="8128000" cy="4889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pageSetUpPr fitToPage="1"/>
  </sheetPr>
  <dimension ref="A1:AZ1334"/>
  <sheetViews>
    <sheetView tabSelected="1" view="pageBreakPreview" zoomScale="85" zoomScaleNormal="85" zoomScaleSheetLayoutView="85" zoomScalePageLayoutView="85" workbookViewId="0">
      <selection activeCell="BA13" sqref="BA13"/>
    </sheetView>
  </sheetViews>
  <sheetFormatPr defaultColWidth="3.125" defaultRowHeight="12.75" customHeight="1"/>
  <cols>
    <col min="1" max="1" width="4.125" style="211" customWidth="1"/>
    <col min="2" max="2" width="3.25" style="211" customWidth="1"/>
    <col min="3" max="3" width="3.75" style="211" customWidth="1"/>
    <col min="4" max="10" width="3.25" style="211" customWidth="1"/>
    <col min="11" max="21" width="3.25" style="212" customWidth="1"/>
    <col min="22" max="28" width="3.25" style="211" customWidth="1"/>
    <col min="29" max="29" width="3.25" style="213" customWidth="1"/>
    <col min="30" max="30" width="2" style="210" hidden="1" customWidth="1"/>
    <col min="31" max="31" width="2.25" style="211" customWidth="1"/>
    <col min="32" max="16384" width="3.125" style="211"/>
  </cols>
  <sheetData>
    <row r="1" spans="1:30" ht="40.5" customHeight="1">
      <c r="A1" s="896" t="s">
        <v>1187</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row>
    <row r="2" spans="1:30" ht="25.5" customHeight="1">
      <c r="A2" s="897" t="s">
        <v>243</v>
      </c>
      <c r="B2" s="897"/>
      <c r="C2" s="897"/>
      <c r="D2" s="897"/>
      <c r="E2" s="897"/>
      <c r="F2" s="897"/>
      <c r="G2" s="897"/>
      <c r="H2" s="897"/>
      <c r="I2" s="897"/>
      <c r="J2" s="897"/>
      <c r="K2" s="897"/>
      <c r="L2" s="897"/>
      <c r="M2" s="897"/>
      <c r="N2" s="897"/>
      <c r="O2" s="897"/>
      <c r="P2" s="897"/>
      <c r="Q2" s="897"/>
      <c r="R2" s="897"/>
      <c r="S2" s="897"/>
      <c r="T2" s="897"/>
      <c r="U2" s="897"/>
      <c r="V2" s="897"/>
      <c r="W2" s="897"/>
      <c r="X2" s="897"/>
      <c r="Y2" s="897"/>
      <c r="Z2" s="897"/>
      <c r="AA2" s="897"/>
      <c r="AB2" s="897"/>
      <c r="AC2" s="897"/>
    </row>
    <row r="3" spans="1:30" ht="12" customHeight="1"/>
    <row r="4" spans="1:30" ht="12" customHeight="1">
      <c r="A4" s="898" t="s">
        <v>244</v>
      </c>
      <c r="B4" s="899"/>
      <c r="C4" s="899"/>
      <c r="D4" s="899"/>
      <c r="E4" s="899"/>
      <c r="F4" s="899"/>
      <c r="G4" s="899"/>
      <c r="H4" s="214"/>
      <c r="I4" s="214"/>
      <c r="J4" s="215"/>
      <c r="K4" s="216" t="s">
        <v>245</v>
      </c>
      <c r="L4" s="216"/>
      <c r="M4" s="216"/>
      <c r="N4" s="216"/>
      <c r="O4" s="216"/>
      <c r="P4" s="216"/>
      <c r="Q4" s="216"/>
      <c r="R4" s="216"/>
      <c r="S4" s="216"/>
      <c r="T4" s="216"/>
      <c r="U4" s="217"/>
      <c r="V4" s="218"/>
      <c r="W4" s="218"/>
      <c r="X4" s="218"/>
      <c r="Y4" s="218"/>
      <c r="Z4" s="218"/>
      <c r="AA4" s="218"/>
      <c r="AB4" s="218"/>
      <c r="AC4" s="219"/>
    </row>
    <row r="5" spans="1:30" ht="12" customHeight="1">
      <c r="A5" s="900" t="s">
        <v>246</v>
      </c>
      <c r="B5" s="901"/>
      <c r="C5" s="901"/>
      <c r="D5" s="901"/>
      <c r="E5" s="901"/>
      <c r="F5" s="901"/>
      <c r="G5" s="901"/>
      <c r="H5" s="901"/>
      <c r="I5" s="901"/>
      <c r="J5" s="902"/>
      <c r="K5" s="906" t="s">
        <v>247</v>
      </c>
      <c r="L5" s="907"/>
      <c r="M5" s="907"/>
      <c r="N5" s="907"/>
      <c r="O5" s="907"/>
      <c r="P5" s="907"/>
      <c r="Q5" s="907"/>
      <c r="R5" s="907"/>
      <c r="S5" s="907"/>
      <c r="T5" s="907"/>
      <c r="U5" s="907"/>
      <c r="V5" s="907"/>
      <c r="W5" s="907"/>
      <c r="X5" s="907"/>
      <c r="Y5" s="907"/>
      <c r="Z5" s="907"/>
      <c r="AA5" s="907"/>
      <c r="AB5" s="907"/>
      <c r="AC5" s="908"/>
    </row>
    <row r="6" spans="1:30" ht="12" customHeight="1">
      <c r="A6" s="903"/>
      <c r="B6" s="904"/>
      <c r="C6" s="904"/>
      <c r="D6" s="904"/>
      <c r="E6" s="904"/>
      <c r="F6" s="904"/>
      <c r="G6" s="904"/>
      <c r="H6" s="904"/>
      <c r="I6" s="904"/>
      <c r="J6" s="905"/>
      <c r="K6" s="909"/>
      <c r="L6" s="910"/>
      <c r="M6" s="910"/>
      <c r="N6" s="910"/>
      <c r="O6" s="910"/>
      <c r="P6" s="910"/>
      <c r="Q6" s="910"/>
      <c r="R6" s="910"/>
      <c r="S6" s="910"/>
      <c r="T6" s="910"/>
      <c r="U6" s="910"/>
      <c r="V6" s="910"/>
      <c r="W6" s="910"/>
      <c r="X6" s="910"/>
      <c r="Y6" s="910"/>
      <c r="Z6" s="910"/>
      <c r="AA6" s="910"/>
      <c r="AB6" s="910"/>
      <c r="AC6" s="911"/>
    </row>
    <row r="7" spans="1:30" ht="12" customHeight="1">
      <c r="A7" s="480" t="s">
        <v>248</v>
      </c>
    </row>
    <row r="8" spans="1:30" ht="30" customHeight="1">
      <c r="A8" s="912" t="s">
        <v>249</v>
      </c>
      <c r="B8" s="913"/>
      <c r="C8" s="916" t="s">
        <v>250</v>
      </c>
      <c r="D8" s="916"/>
      <c r="E8" s="916"/>
      <c r="F8" s="916"/>
      <c r="G8" s="916"/>
      <c r="H8" s="917"/>
      <c r="I8" s="917"/>
      <c r="J8" s="917"/>
      <c r="K8" s="917"/>
      <c r="L8" s="917"/>
      <c r="M8" s="917"/>
      <c r="N8" s="917"/>
      <c r="O8" s="917"/>
      <c r="P8" s="917"/>
      <c r="Q8" s="917"/>
      <c r="R8" s="917"/>
      <c r="S8" s="917"/>
      <c r="T8" s="917"/>
      <c r="U8" s="917"/>
      <c r="V8" s="917"/>
      <c r="W8" s="917"/>
      <c r="X8" s="917"/>
      <c r="Y8" s="917"/>
      <c r="Z8" s="917"/>
      <c r="AA8" s="917"/>
      <c r="AB8" s="917"/>
      <c r="AC8" s="917"/>
      <c r="AD8" s="220"/>
    </row>
    <row r="9" spans="1:30" ht="30" customHeight="1">
      <c r="A9" s="914"/>
      <c r="B9" s="915"/>
      <c r="C9" s="918" t="s">
        <v>251</v>
      </c>
      <c r="D9" s="919"/>
      <c r="E9" s="919"/>
      <c r="F9" s="919"/>
      <c r="G9" s="920"/>
      <c r="H9" s="917"/>
      <c r="I9" s="917"/>
      <c r="J9" s="917"/>
      <c r="K9" s="917"/>
      <c r="L9" s="917"/>
      <c r="M9" s="917"/>
      <c r="N9" s="917"/>
      <c r="O9" s="917"/>
      <c r="P9" s="917"/>
      <c r="Q9" s="917"/>
      <c r="R9" s="917"/>
      <c r="S9" s="917"/>
      <c r="T9" s="917"/>
      <c r="U9" s="917"/>
      <c r="V9" s="917"/>
      <c r="W9" s="917"/>
      <c r="X9" s="917"/>
      <c r="Y9" s="917"/>
      <c r="Z9" s="917"/>
      <c r="AA9" s="917"/>
      <c r="AB9" s="917"/>
      <c r="AC9" s="917"/>
      <c r="AD9" s="220"/>
    </row>
    <row r="10" spans="1:30" ht="12" customHeight="1">
      <c r="A10" s="221"/>
      <c r="B10" s="221"/>
      <c r="C10" s="222"/>
      <c r="D10" s="222"/>
      <c r="E10" s="222"/>
      <c r="F10" s="222"/>
      <c r="G10" s="222"/>
      <c r="H10" s="223"/>
      <c r="I10" s="223"/>
      <c r="J10" s="223"/>
      <c r="K10" s="224"/>
      <c r="L10" s="224"/>
      <c r="M10" s="224"/>
      <c r="N10" s="224"/>
      <c r="O10" s="224"/>
      <c r="P10" s="224"/>
      <c r="Q10" s="224"/>
      <c r="R10" s="224"/>
      <c r="S10" s="224"/>
      <c r="T10" s="224"/>
      <c r="U10" s="224"/>
      <c r="V10" s="223"/>
      <c r="W10" s="223"/>
      <c r="X10" s="223"/>
      <c r="Y10" s="223"/>
      <c r="Z10" s="223"/>
      <c r="AA10" s="223"/>
      <c r="AC10" s="211"/>
      <c r="AD10" s="220"/>
    </row>
    <row r="11" spans="1:30" ht="15" customHeight="1">
      <c r="A11" s="912" t="s">
        <v>252</v>
      </c>
      <c r="B11" s="913"/>
      <c r="C11" s="770" t="s">
        <v>253</v>
      </c>
      <c r="D11" s="874"/>
      <c r="E11" s="874"/>
      <c r="F11" s="874"/>
      <c r="G11" s="875"/>
      <c r="H11" s="939">
        <v>14</v>
      </c>
      <c r="I11" s="940"/>
      <c r="J11" s="940"/>
      <c r="K11" s="940"/>
      <c r="L11" s="940"/>
      <c r="M11" s="940"/>
      <c r="N11" s="940"/>
      <c r="O11" s="940"/>
      <c r="P11" s="940"/>
      <c r="Q11" s="940"/>
      <c r="R11" s="940"/>
      <c r="S11" s="940"/>
      <c r="T11" s="940"/>
      <c r="U11" s="940"/>
      <c r="V11" s="940"/>
      <c r="W11" s="940"/>
      <c r="X11" s="940"/>
      <c r="Y11" s="940"/>
      <c r="Z11" s="940"/>
      <c r="AA11" s="940"/>
      <c r="AB11" s="940"/>
      <c r="AC11" s="941"/>
    </row>
    <row r="12" spans="1:30" ht="15" customHeight="1">
      <c r="A12" s="937"/>
      <c r="B12" s="938"/>
      <c r="C12" s="771" t="s">
        <v>254</v>
      </c>
      <c r="D12" s="863"/>
      <c r="E12" s="863"/>
      <c r="F12" s="863"/>
      <c r="G12" s="864"/>
      <c r="H12" s="942"/>
      <c r="I12" s="943"/>
      <c r="J12" s="943"/>
      <c r="K12" s="943"/>
      <c r="L12" s="943"/>
      <c r="M12" s="943"/>
      <c r="N12" s="943"/>
      <c r="O12" s="943"/>
      <c r="P12" s="943"/>
      <c r="Q12" s="943"/>
      <c r="R12" s="943"/>
      <c r="S12" s="943"/>
      <c r="T12" s="943"/>
      <c r="U12" s="943"/>
      <c r="V12" s="943"/>
      <c r="W12" s="943"/>
      <c r="X12" s="943"/>
      <c r="Y12" s="943"/>
      <c r="Z12" s="943"/>
      <c r="AA12" s="943"/>
      <c r="AB12" s="943"/>
      <c r="AC12" s="944"/>
    </row>
    <row r="13" spans="1:30" ht="12" customHeight="1">
      <c r="A13" s="937"/>
      <c r="B13" s="938"/>
      <c r="C13" s="770" t="s">
        <v>255</v>
      </c>
      <c r="D13" s="874"/>
      <c r="E13" s="874"/>
      <c r="F13" s="874"/>
      <c r="G13" s="875"/>
      <c r="H13" s="948"/>
      <c r="I13" s="949"/>
      <c r="J13" s="949"/>
      <c r="K13" s="949"/>
      <c r="L13" s="949"/>
      <c r="M13" s="949"/>
      <c r="N13" s="949"/>
      <c r="O13" s="949"/>
      <c r="P13" s="949"/>
      <c r="Q13" s="949"/>
      <c r="R13" s="949"/>
      <c r="S13" s="949"/>
      <c r="T13" s="949"/>
      <c r="U13" s="949"/>
      <c r="V13" s="949"/>
      <c r="W13" s="949"/>
      <c r="X13" s="949"/>
      <c r="Y13" s="949"/>
      <c r="Z13" s="949"/>
      <c r="AA13" s="949"/>
      <c r="AB13" s="949"/>
      <c r="AC13" s="950"/>
    </row>
    <row r="14" spans="1:30" ht="12" customHeight="1">
      <c r="A14" s="937"/>
      <c r="B14" s="938"/>
      <c r="C14" s="945"/>
      <c r="D14" s="946"/>
      <c r="E14" s="946"/>
      <c r="F14" s="946"/>
      <c r="G14" s="947"/>
      <c r="H14" s="951"/>
      <c r="I14" s="952"/>
      <c r="J14" s="952"/>
      <c r="K14" s="952"/>
      <c r="L14" s="952"/>
      <c r="M14" s="952"/>
      <c r="N14" s="952"/>
      <c r="O14" s="952"/>
      <c r="P14" s="952"/>
      <c r="Q14" s="952"/>
      <c r="R14" s="952"/>
      <c r="S14" s="952"/>
      <c r="T14" s="952"/>
      <c r="U14" s="952"/>
      <c r="V14" s="952"/>
      <c r="W14" s="952"/>
      <c r="X14" s="952"/>
      <c r="Y14" s="952"/>
      <c r="Z14" s="952"/>
      <c r="AA14" s="952"/>
      <c r="AB14" s="952"/>
      <c r="AC14" s="953"/>
    </row>
    <row r="15" spans="1:30" ht="15" customHeight="1">
      <c r="A15" s="937"/>
      <c r="B15" s="938"/>
      <c r="C15" s="857" t="s">
        <v>256</v>
      </c>
      <c r="D15" s="858"/>
      <c r="E15" s="858"/>
      <c r="F15" s="858"/>
      <c r="G15" s="859"/>
      <c r="H15" s="865"/>
      <c r="I15" s="866"/>
      <c r="J15" s="866"/>
      <c r="K15" s="866"/>
      <c r="L15" s="866"/>
      <c r="M15" s="866"/>
      <c r="N15" s="866"/>
      <c r="O15" s="866"/>
      <c r="P15" s="866"/>
      <c r="Q15" s="866"/>
      <c r="R15" s="866"/>
      <c r="S15" s="866"/>
      <c r="T15" s="866"/>
      <c r="U15" s="866"/>
      <c r="V15" s="866"/>
      <c r="W15" s="866"/>
      <c r="X15" s="866"/>
      <c r="Y15" s="866"/>
      <c r="Z15" s="866"/>
      <c r="AA15" s="866"/>
      <c r="AB15" s="866"/>
      <c r="AC15" s="867"/>
    </row>
    <row r="16" spans="1:30" ht="15" customHeight="1">
      <c r="A16" s="937"/>
      <c r="B16" s="938"/>
      <c r="C16" s="860"/>
      <c r="D16" s="861"/>
      <c r="E16" s="861"/>
      <c r="F16" s="861"/>
      <c r="G16" s="862"/>
      <c r="H16" s="868"/>
      <c r="I16" s="869"/>
      <c r="J16" s="869"/>
      <c r="K16" s="869"/>
      <c r="L16" s="869"/>
      <c r="M16" s="869"/>
      <c r="N16" s="869"/>
      <c r="O16" s="869"/>
      <c r="P16" s="869"/>
      <c r="Q16" s="869"/>
      <c r="R16" s="869"/>
      <c r="S16" s="869"/>
      <c r="T16" s="869"/>
      <c r="U16" s="869"/>
      <c r="V16" s="869"/>
      <c r="W16" s="869"/>
      <c r="X16" s="869"/>
      <c r="Y16" s="869"/>
      <c r="Z16" s="869"/>
      <c r="AA16" s="869"/>
      <c r="AB16" s="869"/>
      <c r="AC16" s="870"/>
    </row>
    <row r="17" spans="1:30" ht="15" customHeight="1">
      <c r="A17" s="937"/>
      <c r="B17" s="938"/>
      <c r="C17" s="771"/>
      <c r="D17" s="863"/>
      <c r="E17" s="863"/>
      <c r="F17" s="863"/>
      <c r="G17" s="864"/>
      <c r="H17" s="871"/>
      <c r="I17" s="872"/>
      <c r="J17" s="872"/>
      <c r="K17" s="872"/>
      <c r="L17" s="872"/>
      <c r="M17" s="872"/>
      <c r="N17" s="872"/>
      <c r="O17" s="872"/>
      <c r="P17" s="872"/>
      <c r="Q17" s="872"/>
      <c r="R17" s="872"/>
      <c r="S17" s="872"/>
      <c r="T17" s="872"/>
      <c r="U17" s="872"/>
      <c r="V17" s="872"/>
      <c r="W17" s="872"/>
      <c r="X17" s="872"/>
      <c r="Y17" s="872"/>
      <c r="Z17" s="872"/>
      <c r="AA17" s="872"/>
      <c r="AB17" s="872"/>
      <c r="AC17" s="873"/>
    </row>
    <row r="18" spans="1:30" ht="15" customHeight="1">
      <c r="A18" s="937"/>
      <c r="B18" s="938"/>
      <c r="C18" s="770" t="s">
        <v>257</v>
      </c>
      <c r="D18" s="874"/>
      <c r="E18" s="874"/>
      <c r="F18" s="874"/>
      <c r="G18" s="875"/>
      <c r="H18" s="876" t="s">
        <v>258</v>
      </c>
      <c r="I18" s="877"/>
      <c r="J18" s="877"/>
      <c r="K18" s="877"/>
      <c r="L18" s="877"/>
      <c r="M18" s="877"/>
      <c r="N18" s="877"/>
      <c r="O18" s="225"/>
      <c r="P18" s="225" t="s">
        <v>259</v>
      </c>
      <c r="Q18" s="225"/>
      <c r="R18" s="225"/>
      <c r="S18" s="225"/>
      <c r="T18" s="225"/>
      <c r="U18" s="225"/>
      <c r="V18" s="226"/>
      <c r="W18" s="226"/>
      <c r="X18" s="226"/>
      <c r="Y18" s="226"/>
      <c r="Z18" s="226"/>
      <c r="AA18" s="226"/>
      <c r="AB18" s="226"/>
      <c r="AC18" s="227"/>
    </row>
    <row r="19" spans="1:30" ht="15" customHeight="1">
      <c r="A19" s="937"/>
      <c r="B19" s="938"/>
      <c r="C19" s="860"/>
      <c r="D19" s="861"/>
      <c r="E19" s="861"/>
      <c r="F19" s="861"/>
      <c r="G19" s="862"/>
      <c r="H19" s="922"/>
      <c r="I19" s="923"/>
      <c r="J19" s="923"/>
      <c r="K19" s="923"/>
      <c r="L19" s="923"/>
      <c r="M19" s="923"/>
      <c r="N19" s="923"/>
      <c r="O19" s="923"/>
      <c r="P19" s="923"/>
      <c r="Q19" s="923"/>
      <c r="R19" s="923"/>
      <c r="S19" s="923"/>
      <c r="T19" s="923"/>
      <c r="U19" s="923"/>
      <c r="V19" s="923"/>
      <c r="W19" s="923"/>
      <c r="X19" s="923"/>
      <c r="Y19" s="923"/>
      <c r="Z19" s="923"/>
      <c r="AA19" s="923"/>
      <c r="AB19" s="923"/>
      <c r="AC19" s="924"/>
    </row>
    <row r="20" spans="1:30" ht="15" customHeight="1">
      <c r="A20" s="937"/>
      <c r="B20" s="938"/>
      <c r="C20" s="771"/>
      <c r="D20" s="863"/>
      <c r="E20" s="863"/>
      <c r="F20" s="863"/>
      <c r="G20" s="864"/>
      <c r="H20" s="925"/>
      <c r="I20" s="926"/>
      <c r="J20" s="926"/>
      <c r="K20" s="926"/>
      <c r="L20" s="926"/>
      <c r="M20" s="926"/>
      <c r="N20" s="926"/>
      <c r="O20" s="926"/>
      <c r="P20" s="926"/>
      <c r="Q20" s="926"/>
      <c r="R20" s="926"/>
      <c r="S20" s="926"/>
      <c r="T20" s="926"/>
      <c r="U20" s="926"/>
      <c r="V20" s="926"/>
      <c r="W20" s="926"/>
      <c r="X20" s="926"/>
      <c r="Y20" s="926"/>
      <c r="Z20" s="926"/>
      <c r="AA20" s="926"/>
      <c r="AB20" s="926"/>
      <c r="AC20" s="889"/>
    </row>
    <row r="21" spans="1:30" ht="16.5" customHeight="1">
      <c r="A21" s="937"/>
      <c r="B21" s="938"/>
      <c r="C21" s="770" t="s">
        <v>260</v>
      </c>
      <c r="D21" s="874"/>
      <c r="E21" s="874"/>
      <c r="F21" s="874"/>
      <c r="G21" s="875"/>
      <c r="H21" s="927" t="s">
        <v>261</v>
      </c>
      <c r="I21" s="928"/>
      <c r="J21" s="929"/>
      <c r="K21" s="933"/>
      <c r="L21" s="894"/>
      <c r="M21" s="894"/>
      <c r="N21" s="894"/>
      <c r="O21" s="894"/>
      <c r="P21" s="894"/>
      <c r="Q21" s="894"/>
      <c r="R21" s="894"/>
      <c r="S21" s="934"/>
      <c r="T21" s="927" t="s">
        <v>262</v>
      </c>
      <c r="U21" s="928"/>
      <c r="V21" s="929"/>
      <c r="W21" s="927"/>
      <c r="X21" s="928"/>
      <c r="Y21" s="928"/>
      <c r="Z21" s="928"/>
      <c r="AA21" s="928"/>
      <c r="AB21" s="928"/>
      <c r="AC21" s="929"/>
    </row>
    <row r="22" spans="1:30" ht="16.5" customHeight="1">
      <c r="A22" s="937"/>
      <c r="B22" s="938"/>
      <c r="C22" s="771"/>
      <c r="D22" s="863"/>
      <c r="E22" s="863"/>
      <c r="F22" s="863"/>
      <c r="G22" s="864"/>
      <c r="H22" s="930"/>
      <c r="I22" s="931"/>
      <c r="J22" s="932"/>
      <c r="K22" s="935"/>
      <c r="L22" s="895"/>
      <c r="M22" s="895"/>
      <c r="N22" s="895"/>
      <c r="O22" s="895"/>
      <c r="P22" s="895"/>
      <c r="Q22" s="895"/>
      <c r="R22" s="895"/>
      <c r="S22" s="936"/>
      <c r="T22" s="930"/>
      <c r="U22" s="931"/>
      <c r="V22" s="932"/>
      <c r="W22" s="930"/>
      <c r="X22" s="931"/>
      <c r="Y22" s="931"/>
      <c r="Z22" s="931"/>
      <c r="AA22" s="931"/>
      <c r="AB22" s="931"/>
      <c r="AC22" s="932"/>
    </row>
    <row r="23" spans="1:30" ht="16.5" customHeight="1">
      <c r="A23" s="937"/>
      <c r="B23" s="938"/>
      <c r="C23" s="770" t="s">
        <v>263</v>
      </c>
      <c r="D23" s="874"/>
      <c r="E23" s="874"/>
      <c r="F23" s="874"/>
      <c r="G23" s="875"/>
      <c r="H23" s="890"/>
      <c r="I23" s="891"/>
      <c r="J23" s="891"/>
      <c r="K23" s="894"/>
      <c r="L23" s="894"/>
      <c r="M23" s="894" t="s">
        <v>264</v>
      </c>
      <c r="N23" s="894"/>
      <c r="O23" s="894"/>
      <c r="P23" s="894" t="s">
        <v>265</v>
      </c>
      <c r="Q23" s="894"/>
      <c r="R23" s="894"/>
      <c r="S23" s="894" t="s">
        <v>266</v>
      </c>
      <c r="T23" s="874"/>
      <c r="U23" s="874"/>
      <c r="V23" s="874"/>
      <c r="W23" s="874"/>
      <c r="X23" s="874"/>
      <c r="Y23" s="874"/>
      <c r="Z23" s="874"/>
      <c r="AA23" s="874"/>
      <c r="AB23" s="874"/>
      <c r="AC23" s="875"/>
    </row>
    <row r="24" spans="1:30" ht="16.5" customHeight="1">
      <c r="A24" s="937"/>
      <c r="B24" s="938"/>
      <c r="C24" s="771"/>
      <c r="D24" s="863"/>
      <c r="E24" s="863"/>
      <c r="F24" s="863"/>
      <c r="G24" s="864"/>
      <c r="H24" s="892"/>
      <c r="I24" s="893"/>
      <c r="J24" s="893"/>
      <c r="K24" s="895"/>
      <c r="L24" s="895"/>
      <c r="M24" s="895"/>
      <c r="N24" s="895"/>
      <c r="O24" s="895"/>
      <c r="P24" s="895"/>
      <c r="Q24" s="895"/>
      <c r="R24" s="895"/>
      <c r="S24" s="895"/>
      <c r="T24" s="863"/>
      <c r="U24" s="863"/>
      <c r="V24" s="863"/>
      <c r="W24" s="863"/>
      <c r="X24" s="863"/>
      <c r="Y24" s="863"/>
      <c r="Z24" s="863"/>
      <c r="AA24" s="863"/>
      <c r="AB24" s="863"/>
      <c r="AC24" s="864"/>
    </row>
    <row r="25" spans="1:30" ht="16.5" customHeight="1">
      <c r="A25" s="937"/>
      <c r="B25" s="938"/>
      <c r="C25" s="770" t="s">
        <v>267</v>
      </c>
      <c r="D25" s="874"/>
      <c r="E25" s="874"/>
      <c r="F25" s="874"/>
      <c r="G25" s="875"/>
      <c r="H25" s="534" t="s">
        <v>268</v>
      </c>
      <c r="I25" s="534"/>
      <c r="J25" s="534"/>
      <c r="K25" s="534"/>
      <c r="L25" s="955"/>
      <c r="M25" s="956"/>
      <c r="N25" s="956"/>
      <c r="O25" s="934" t="s">
        <v>269</v>
      </c>
      <c r="P25" s="878" t="s">
        <v>270</v>
      </c>
      <c r="Q25" s="879"/>
      <c r="R25" s="879"/>
      <c r="S25" s="880"/>
      <c r="T25" s="884"/>
      <c r="U25" s="885"/>
      <c r="V25" s="885"/>
      <c r="W25" s="888" t="s">
        <v>269</v>
      </c>
      <c r="X25" s="878" t="s">
        <v>271</v>
      </c>
      <c r="Y25" s="879"/>
      <c r="Z25" s="879"/>
      <c r="AA25" s="880"/>
      <c r="AB25" s="884"/>
      <c r="AC25" s="888" t="s">
        <v>269</v>
      </c>
    </row>
    <row r="26" spans="1:30" ht="16.5" customHeight="1">
      <c r="A26" s="914"/>
      <c r="B26" s="915"/>
      <c r="C26" s="771"/>
      <c r="D26" s="863"/>
      <c r="E26" s="863"/>
      <c r="F26" s="863"/>
      <c r="G26" s="864"/>
      <c r="H26" s="534"/>
      <c r="I26" s="534"/>
      <c r="J26" s="534"/>
      <c r="K26" s="534"/>
      <c r="L26" s="957"/>
      <c r="M26" s="958"/>
      <c r="N26" s="958"/>
      <c r="O26" s="936"/>
      <c r="P26" s="881"/>
      <c r="Q26" s="882"/>
      <c r="R26" s="882"/>
      <c r="S26" s="883"/>
      <c r="T26" s="886"/>
      <c r="U26" s="887"/>
      <c r="V26" s="887"/>
      <c r="W26" s="889"/>
      <c r="X26" s="881"/>
      <c r="Y26" s="882"/>
      <c r="Z26" s="882"/>
      <c r="AA26" s="883"/>
      <c r="AB26" s="886"/>
      <c r="AC26" s="889"/>
    </row>
    <row r="27" spans="1:30" ht="15" customHeight="1">
      <c r="C27" s="490"/>
      <c r="D27" s="490"/>
      <c r="E27" s="490"/>
      <c r="F27" s="490"/>
      <c r="G27" s="490"/>
    </row>
    <row r="28" spans="1:30" ht="15" customHeight="1">
      <c r="A28" s="954" t="s">
        <v>272</v>
      </c>
      <c r="B28" s="954"/>
      <c r="C28" s="954"/>
      <c r="D28" s="954"/>
      <c r="E28" s="954"/>
      <c r="F28" s="954"/>
      <c r="G28" s="954"/>
      <c r="H28" s="954"/>
      <c r="I28" s="954"/>
      <c r="J28" s="954"/>
      <c r="K28" s="954"/>
      <c r="L28" s="954"/>
      <c r="M28" s="954"/>
      <c r="N28" s="954"/>
      <c r="O28" s="954"/>
      <c r="P28" s="954"/>
      <c r="Q28" s="954"/>
      <c r="R28" s="954"/>
      <c r="S28" s="954"/>
      <c r="T28" s="954"/>
      <c r="U28" s="954"/>
      <c r="V28" s="954"/>
      <c r="W28" s="954" t="s">
        <v>273</v>
      </c>
      <c r="X28" s="954"/>
      <c r="Y28" s="954"/>
      <c r="Z28" s="954"/>
      <c r="AA28" s="954"/>
      <c r="AB28" s="954"/>
      <c r="AC28" s="954"/>
      <c r="AD28" s="211"/>
    </row>
    <row r="29" spans="1:30" ht="15" customHeight="1">
      <c r="A29" s="954"/>
      <c r="B29" s="954"/>
      <c r="C29" s="954"/>
      <c r="D29" s="954"/>
      <c r="E29" s="954"/>
      <c r="F29" s="954"/>
      <c r="G29" s="954"/>
      <c r="H29" s="954"/>
      <c r="I29" s="954"/>
      <c r="J29" s="954"/>
      <c r="K29" s="954"/>
      <c r="L29" s="954"/>
      <c r="M29" s="954"/>
      <c r="N29" s="954"/>
      <c r="O29" s="954"/>
      <c r="P29" s="954"/>
      <c r="Q29" s="954"/>
      <c r="R29" s="954"/>
      <c r="S29" s="954"/>
      <c r="T29" s="954"/>
      <c r="U29" s="954"/>
      <c r="V29" s="954"/>
      <c r="W29" s="954"/>
      <c r="X29" s="954"/>
      <c r="Y29" s="954"/>
      <c r="Z29" s="954"/>
      <c r="AA29" s="954"/>
      <c r="AB29" s="954"/>
      <c r="AC29" s="954"/>
      <c r="AD29" s="211"/>
    </row>
    <row r="30" spans="1:30" s="229" customFormat="1" ht="15" customHeight="1">
      <c r="A30" s="954" t="s">
        <v>274</v>
      </c>
      <c r="B30" s="954"/>
      <c r="C30" s="954"/>
      <c r="D30" s="954"/>
      <c r="E30" s="954"/>
      <c r="F30" s="954"/>
      <c r="G30" s="954"/>
      <c r="H30" s="954"/>
      <c r="I30" s="954"/>
      <c r="J30" s="954"/>
      <c r="K30" s="954"/>
      <c r="L30" s="954"/>
      <c r="M30" s="954"/>
      <c r="N30" s="954"/>
      <c r="O30" s="954"/>
      <c r="P30" s="954"/>
      <c r="Q30" s="954"/>
      <c r="R30" s="954"/>
      <c r="S30" s="954"/>
      <c r="T30" s="954"/>
      <c r="U30" s="954"/>
      <c r="V30" s="954"/>
      <c r="W30" s="954" t="s">
        <v>273</v>
      </c>
      <c r="X30" s="954"/>
      <c r="Y30" s="954"/>
      <c r="Z30" s="954"/>
      <c r="AA30" s="954"/>
      <c r="AB30" s="954"/>
      <c r="AC30" s="954"/>
      <c r="AD30" s="210"/>
    </row>
    <row r="31" spans="1:30" s="229" customFormat="1" ht="15" customHeight="1">
      <c r="A31" s="954"/>
      <c r="B31" s="954"/>
      <c r="C31" s="954"/>
      <c r="D31" s="954"/>
      <c r="E31" s="954"/>
      <c r="F31" s="954"/>
      <c r="G31" s="954"/>
      <c r="H31" s="954"/>
      <c r="I31" s="954"/>
      <c r="J31" s="954"/>
      <c r="K31" s="954"/>
      <c r="L31" s="954"/>
      <c r="M31" s="954"/>
      <c r="N31" s="954"/>
      <c r="O31" s="954"/>
      <c r="P31" s="954"/>
      <c r="Q31" s="954"/>
      <c r="R31" s="954"/>
      <c r="S31" s="954"/>
      <c r="T31" s="954"/>
      <c r="U31" s="954"/>
      <c r="V31" s="954"/>
      <c r="W31" s="954"/>
      <c r="X31" s="954"/>
      <c r="Y31" s="954"/>
      <c r="Z31" s="954"/>
      <c r="AA31" s="954"/>
      <c r="AB31" s="954"/>
      <c r="AC31" s="954"/>
      <c r="AD31" s="210"/>
    </row>
    <row r="32" spans="1:30" s="229" customFormat="1" ht="20.100000000000001" customHeight="1">
      <c r="A32" s="921" t="s">
        <v>848</v>
      </c>
      <c r="B32" s="921"/>
      <c r="C32" s="921"/>
      <c r="D32" s="921"/>
      <c r="E32" s="921"/>
      <c r="F32" s="921"/>
      <c r="G32" s="921"/>
      <c r="H32" s="921"/>
      <c r="I32" s="921"/>
      <c r="J32" s="921"/>
      <c r="K32" s="921"/>
      <c r="L32" s="921"/>
      <c r="M32" s="921"/>
      <c r="N32" s="921"/>
      <c r="O32" s="921"/>
      <c r="P32" s="921"/>
      <c r="Q32" s="921"/>
      <c r="R32" s="921"/>
      <c r="S32" s="921"/>
      <c r="T32" s="921"/>
      <c r="U32" s="921"/>
      <c r="V32" s="921"/>
      <c r="W32" s="921"/>
      <c r="X32" s="921"/>
      <c r="Y32" s="921"/>
      <c r="Z32" s="921"/>
      <c r="AA32" s="921"/>
      <c r="AB32" s="921"/>
      <c r="AC32" s="921"/>
      <c r="AD32" s="210"/>
    </row>
    <row r="33" spans="1:29" ht="22.5" customHeight="1">
      <c r="A33" s="230"/>
      <c r="B33" s="230"/>
      <c r="C33" s="485"/>
      <c r="D33" s="485"/>
      <c r="E33" s="231"/>
      <c r="F33" s="231"/>
      <c r="G33" s="231"/>
      <c r="H33" s="231"/>
      <c r="I33" s="231"/>
      <c r="J33" s="231"/>
      <c r="K33" s="232"/>
      <c r="L33" s="232"/>
      <c r="M33" s="232"/>
      <c r="N33" s="232"/>
      <c r="O33" s="232"/>
      <c r="P33" s="232"/>
      <c r="Q33" s="466"/>
      <c r="S33" s="225"/>
    </row>
    <row r="34" spans="1:29" ht="30" customHeight="1">
      <c r="A34" s="230"/>
      <c r="B34" s="959" t="s">
        <v>961</v>
      </c>
      <c r="C34" s="960"/>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1"/>
    </row>
    <row r="35" spans="1:29" ht="30" customHeight="1">
      <c r="A35" s="230"/>
      <c r="B35" s="962"/>
      <c r="C35" s="963"/>
      <c r="D35" s="963"/>
      <c r="E35" s="963"/>
      <c r="F35" s="963"/>
      <c r="G35" s="963"/>
      <c r="H35" s="963"/>
      <c r="I35" s="963"/>
      <c r="J35" s="963"/>
      <c r="K35" s="963"/>
      <c r="L35" s="963"/>
      <c r="M35" s="963"/>
      <c r="N35" s="963"/>
      <c r="O35" s="963"/>
      <c r="P35" s="963"/>
      <c r="Q35" s="963"/>
      <c r="R35" s="963"/>
      <c r="S35" s="963"/>
      <c r="T35" s="963"/>
      <c r="U35" s="963"/>
      <c r="V35" s="963"/>
      <c r="W35" s="963"/>
      <c r="X35" s="963"/>
      <c r="Y35" s="963"/>
      <c r="Z35" s="963"/>
      <c r="AA35" s="963"/>
      <c r="AB35" s="963"/>
      <c r="AC35" s="964"/>
    </row>
    <row r="36" spans="1:29" ht="30" customHeight="1">
      <c r="A36" s="230"/>
      <c r="B36" s="965"/>
      <c r="C36" s="966"/>
      <c r="D36" s="966"/>
      <c r="E36" s="966"/>
      <c r="F36" s="966"/>
      <c r="G36" s="966"/>
      <c r="H36" s="966"/>
      <c r="I36" s="966"/>
      <c r="J36" s="966"/>
      <c r="K36" s="966"/>
      <c r="L36" s="966"/>
      <c r="M36" s="966"/>
      <c r="N36" s="966"/>
      <c r="O36" s="966"/>
      <c r="P36" s="966"/>
      <c r="Q36" s="966"/>
      <c r="R36" s="966"/>
      <c r="S36" s="966"/>
      <c r="T36" s="966"/>
      <c r="U36" s="966"/>
      <c r="V36" s="966"/>
      <c r="W36" s="966"/>
      <c r="X36" s="966"/>
      <c r="Y36" s="966"/>
      <c r="Z36" s="966"/>
      <c r="AA36" s="966"/>
      <c r="AB36" s="966"/>
      <c r="AC36" s="967"/>
    </row>
    <row r="37" spans="1:29" ht="18.75" customHeight="1">
      <c r="A37" s="485"/>
      <c r="B37" s="485"/>
      <c r="C37" s="485"/>
      <c r="D37" s="485"/>
      <c r="E37" s="231"/>
      <c r="F37" s="231"/>
      <c r="G37" s="231"/>
      <c r="H37" s="231"/>
      <c r="I37" s="231"/>
      <c r="J37" s="231"/>
      <c r="K37" s="232"/>
      <c r="L37" s="232"/>
      <c r="M37" s="232"/>
      <c r="N37" s="232"/>
      <c r="O37" s="232"/>
      <c r="P37" s="232"/>
      <c r="Q37" s="466"/>
      <c r="S37" s="225"/>
      <c r="W37" s="233"/>
      <c r="X37" s="233"/>
      <c r="Y37" s="233"/>
      <c r="Z37" s="435"/>
      <c r="AA37" s="435"/>
      <c r="AB37" s="435"/>
      <c r="AC37" s="435"/>
    </row>
    <row r="38" spans="1:29" ht="18.75" customHeight="1">
      <c r="A38" s="485"/>
      <c r="B38" s="485"/>
      <c r="C38" s="485"/>
      <c r="D38" s="485"/>
      <c r="E38" s="231"/>
      <c r="F38" s="231"/>
      <c r="G38" s="231"/>
      <c r="H38" s="231"/>
      <c r="I38" s="231"/>
      <c r="J38" s="231"/>
      <c r="K38" s="232"/>
      <c r="L38" s="232"/>
      <c r="M38" s="232"/>
      <c r="N38" s="232"/>
      <c r="O38" s="232"/>
      <c r="P38" s="232"/>
      <c r="Q38" s="466"/>
      <c r="S38" s="225"/>
      <c r="W38" s="233"/>
      <c r="X38" s="233"/>
      <c r="Y38" s="233"/>
      <c r="Z38" s="435"/>
      <c r="AA38" s="435"/>
      <c r="AB38" s="435"/>
      <c r="AC38" s="435"/>
    </row>
    <row r="39" spans="1:29" ht="12.75" customHeight="1">
      <c r="A39" s="485"/>
      <c r="B39" s="485"/>
      <c r="C39" s="485"/>
      <c r="D39" s="485"/>
      <c r="E39" s="485"/>
      <c r="F39" s="485"/>
      <c r="G39" s="485"/>
      <c r="H39" s="485"/>
      <c r="I39" s="485"/>
      <c r="V39" s="233"/>
      <c r="W39" s="233"/>
      <c r="X39" s="233"/>
      <c r="Y39" s="233"/>
      <c r="Z39" s="435"/>
      <c r="AA39" s="435"/>
      <c r="AB39" s="435"/>
      <c r="AC39" s="435"/>
    </row>
    <row r="40" spans="1:29" ht="21.75" customHeight="1">
      <c r="A40" s="485"/>
      <c r="B40" s="485"/>
      <c r="C40" s="485"/>
      <c r="D40" s="485"/>
      <c r="E40" s="485"/>
      <c r="F40" s="485"/>
      <c r="G40" s="485"/>
      <c r="H40" s="485"/>
      <c r="I40" s="485"/>
      <c r="V40" s="233"/>
      <c r="W40" s="233"/>
      <c r="X40" s="233"/>
      <c r="Y40" s="233"/>
      <c r="Z40" s="234"/>
      <c r="AA40" s="234"/>
      <c r="AB40" s="234"/>
      <c r="AC40" s="235"/>
    </row>
    <row r="41" spans="1:29" ht="12.75" customHeight="1">
      <c r="A41" s="236" t="s">
        <v>275</v>
      </c>
      <c r="B41" s="480"/>
      <c r="C41" s="485"/>
      <c r="D41" s="485"/>
      <c r="E41" s="485"/>
      <c r="F41" s="485"/>
      <c r="G41" s="485"/>
      <c r="H41" s="485"/>
      <c r="I41" s="485"/>
      <c r="U41" s="931"/>
      <c r="V41" s="931"/>
      <c r="W41" s="931"/>
      <c r="X41" s="931"/>
      <c r="Y41" s="931"/>
      <c r="Z41" s="931"/>
      <c r="AA41" s="931"/>
      <c r="AB41" s="931"/>
      <c r="AC41" s="931"/>
    </row>
    <row r="42" spans="1:29" s="237" customFormat="1" ht="28.5" customHeight="1">
      <c r="A42" s="571" t="s">
        <v>276</v>
      </c>
      <c r="B42" s="549" t="s">
        <v>277</v>
      </c>
      <c r="C42" s="550"/>
      <c r="D42" s="550"/>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698"/>
      <c r="AC42" s="698"/>
    </row>
    <row r="43" spans="1:29" s="237" customFormat="1" ht="24" customHeight="1">
      <c r="A43" s="572"/>
      <c r="B43" s="557"/>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698"/>
      <c r="AC43" s="698"/>
    </row>
    <row r="44" spans="1:29" s="237" customFormat="1" ht="14.25" customHeight="1">
      <c r="A44" s="746" t="s">
        <v>278</v>
      </c>
      <c r="B44" s="535" t="s">
        <v>650</v>
      </c>
      <c r="C44" s="535"/>
      <c r="D44" s="535"/>
      <c r="E44" s="535"/>
      <c r="F44" s="535"/>
      <c r="G44" s="535"/>
      <c r="H44" s="535"/>
      <c r="I44" s="535"/>
      <c r="J44" s="535"/>
      <c r="K44" s="535"/>
      <c r="L44" s="535"/>
      <c r="M44" s="535"/>
      <c r="N44" s="535"/>
      <c r="O44" s="535"/>
      <c r="P44" s="535"/>
      <c r="Q44" s="535"/>
      <c r="R44" s="535"/>
      <c r="S44" s="535"/>
      <c r="T44" s="535"/>
      <c r="U44" s="535"/>
      <c r="V44" s="535"/>
      <c r="W44" s="535"/>
      <c r="X44" s="535"/>
      <c r="Y44" s="535"/>
      <c r="Z44" s="535"/>
      <c r="AA44" s="535"/>
      <c r="AB44" s="537"/>
      <c r="AC44" s="537"/>
    </row>
    <row r="45" spans="1:29" s="237" customFormat="1" ht="14.25" customHeight="1">
      <c r="A45" s="746"/>
      <c r="B45" s="535"/>
      <c r="C45" s="535"/>
      <c r="D45" s="535"/>
      <c r="E45" s="535"/>
      <c r="F45" s="535"/>
      <c r="G45" s="535"/>
      <c r="H45" s="535"/>
      <c r="I45" s="535"/>
      <c r="J45" s="535"/>
      <c r="K45" s="535"/>
      <c r="L45" s="535"/>
      <c r="M45" s="535"/>
      <c r="N45" s="535"/>
      <c r="O45" s="535"/>
      <c r="P45" s="535"/>
      <c r="Q45" s="535"/>
      <c r="R45" s="535"/>
      <c r="S45" s="535"/>
      <c r="T45" s="535"/>
      <c r="U45" s="535"/>
      <c r="V45" s="535"/>
      <c r="W45" s="535"/>
      <c r="X45" s="535"/>
      <c r="Y45" s="535"/>
      <c r="Z45" s="535"/>
      <c r="AA45" s="535"/>
      <c r="AB45" s="537"/>
      <c r="AC45" s="537"/>
    </row>
    <row r="46" spans="1:29" ht="12.75" customHeight="1">
      <c r="A46" s="485"/>
      <c r="B46" s="485"/>
      <c r="C46" s="485"/>
      <c r="D46" s="485"/>
      <c r="E46" s="485"/>
      <c r="F46" s="485"/>
      <c r="G46" s="485"/>
      <c r="H46" s="485"/>
      <c r="I46" s="485"/>
      <c r="V46" s="234"/>
      <c r="W46" s="234"/>
      <c r="X46" s="234"/>
      <c r="Y46" s="234"/>
      <c r="Z46" s="234"/>
      <c r="AA46" s="234"/>
      <c r="AB46" s="234"/>
      <c r="AC46" s="234"/>
    </row>
    <row r="47" spans="1:29" ht="20.100000000000001" customHeight="1">
      <c r="A47" s="236" t="s">
        <v>279</v>
      </c>
      <c r="B47" s="485"/>
      <c r="C47" s="485"/>
      <c r="D47" s="485"/>
      <c r="E47" s="485"/>
      <c r="F47" s="485"/>
      <c r="G47" s="485"/>
      <c r="H47" s="485"/>
      <c r="I47" s="485"/>
      <c r="U47" s="931"/>
      <c r="V47" s="931"/>
      <c r="W47" s="931"/>
      <c r="X47" s="931"/>
      <c r="Y47" s="931"/>
      <c r="Z47" s="931"/>
      <c r="AA47" s="931"/>
      <c r="AB47" s="931"/>
      <c r="AC47" s="931"/>
    </row>
    <row r="48" spans="1:29" s="237" customFormat="1" ht="24" customHeight="1">
      <c r="A48" s="571" t="s">
        <v>276</v>
      </c>
      <c r="B48" s="711" t="s">
        <v>1156</v>
      </c>
      <c r="C48" s="847"/>
      <c r="D48" s="847"/>
      <c r="E48" s="847"/>
      <c r="F48" s="847"/>
      <c r="G48" s="847"/>
      <c r="H48" s="847"/>
      <c r="I48" s="847"/>
      <c r="J48" s="847"/>
      <c r="K48" s="847"/>
      <c r="L48" s="847"/>
      <c r="M48" s="847"/>
      <c r="N48" s="847"/>
      <c r="O48" s="847"/>
      <c r="P48" s="847"/>
      <c r="Q48" s="847"/>
      <c r="R48" s="847"/>
      <c r="S48" s="847"/>
      <c r="T48" s="847"/>
      <c r="U48" s="847"/>
      <c r="V48" s="847"/>
      <c r="W48" s="847"/>
      <c r="X48" s="847"/>
      <c r="Y48" s="847"/>
      <c r="Z48" s="847"/>
      <c r="AA48" s="968"/>
      <c r="AB48" s="537"/>
      <c r="AC48" s="537"/>
    </row>
    <row r="49" spans="1:29" s="237" customFormat="1" ht="71.25" customHeight="1">
      <c r="A49" s="572"/>
      <c r="B49" s="969"/>
      <c r="C49" s="970"/>
      <c r="D49" s="970"/>
      <c r="E49" s="970"/>
      <c r="F49" s="970"/>
      <c r="G49" s="970"/>
      <c r="H49" s="970"/>
      <c r="I49" s="970"/>
      <c r="J49" s="970"/>
      <c r="K49" s="970"/>
      <c r="L49" s="970"/>
      <c r="M49" s="970"/>
      <c r="N49" s="970"/>
      <c r="O49" s="970"/>
      <c r="P49" s="970"/>
      <c r="Q49" s="970"/>
      <c r="R49" s="970"/>
      <c r="S49" s="970"/>
      <c r="T49" s="970"/>
      <c r="U49" s="970"/>
      <c r="V49" s="970"/>
      <c r="W49" s="970"/>
      <c r="X49" s="970"/>
      <c r="Y49" s="970"/>
      <c r="Z49" s="970"/>
      <c r="AA49" s="971"/>
      <c r="AB49" s="537"/>
      <c r="AC49" s="537"/>
    </row>
    <row r="50" spans="1:29" s="237" customFormat="1" ht="24" customHeight="1">
      <c r="A50" s="571" t="s">
        <v>278</v>
      </c>
      <c r="B50" s="549" t="s">
        <v>962</v>
      </c>
      <c r="C50" s="550"/>
      <c r="D50" s="550"/>
      <c r="E50" s="550"/>
      <c r="F50" s="550"/>
      <c r="G50" s="550"/>
      <c r="H50" s="550"/>
      <c r="I50" s="550"/>
      <c r="J50" s="550"/>
      <c r="K50" s="550"/>
      <c r="L50" s="550"/>
      <c r="M50" s="550"/>
      <c r="N50" s="550"/>
      <c r="O50" s="550"/>
      <c r="P50" s="550"/>
      <c r="Q50" s="550"/>
      <c r="R50" s="550"/>
      <c r="S50" s="550"/>
      <c r="T50" s="550"/>
      <c r="U50" s="550"/>
      <c r="V50" s="550"/>
      <c r="W50" s="550"/>
      <c r="X50" s="550"/>
      <c r="Y50" s="550"/>
      <c r="Z50" s="550"/>
      <c r="AA50" s="550"/>
      <c r="AB50" s="537"/>
      <c r="AC50" s="537"/>
    </row>
    <row r="51" spans="1:29" s="237" customFormat="1" ht="24" customHeight="1">
      <c r="A51" s="572"/>
      <c r="B51" s="557"/>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37"/>
      <c r="AC51" s="537"/>
    </row>
    <row r="52" spans="1:29" s="237" customFormat="1" ht="15" customHeight="1">
      <c r="A52" s="571" t="s">
        <v>280</v>
      </c>
      <c r="B52" s="549" t="s">
        <v>651</v>
      </c>
      <c r="C52" s="550"/>
      <c r="D52" s="550"/>
      <c r="E52" s="550"/>
      <c r="F52" s="550"/>
      <c r="G52" s="550"/>
      <c r="H52" s="550"/>
      <c r="I52" s="550"/>
      <c r="J52" s="550"/>
      <c r="K52" s="550"/>
      <c r="L52" s="550"/>
      <c r="M52" s="550"/>
      <c r="N52" s="550"/>
      <c r="O52" s="550"/>
      <c r="P52" s="550"/>
      <c r="Q52" s="550"/>
      <c r="R52" s="550"/>
      <c r="S52" s="550"/>
      <c r="T52" s="550"/>
      <c r="U52" s="550"/>
      <c r="V52" s="550"/>
      <c r="W52" s="550"/>
      <c r="X52" s="550"/>
      <c r="Y52" s="550"/>
      <c r="Z52" s="550"/>
      <c r="AA52" s="550"/>
      <c r="AB52" s="537"/>
      <c r="AC52" s="537"/>
    </row>
    <row r="53" spans="1:29" s="237" customFormat="1" ht="15" customHeight="1">
      <c r="A53" s="572"/>
      <c r="B53" s="557"/>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37"/>
      <c r="AC53" s="537"/>
    </row>
    <row r="54" spans="1:29" ht="12.75" customHeight="1">
      <c r="A54" s="485"/>
      <c r="B54" s="485"/>
      <c r="C54" s="485"/>
      <c r="D54" s="485"/>
      <c r="E54" s="485"/>
      <c r="F54" s="485"/>
      <c r="G54" s="485"/>
      <c r="H54" s="485"/>
      <c r="I54" s="485"/>
      <c r="AC54" s="233"/>
    </row>
    <row r="55" spans="1:29" ht="20.100000000000001" customHeight="1">
      <c r="A55" s="236" t="s">
        <v>281</v>
      </c>
      <c r="B55" s="485"/>
      <c r="C55" s="485"/>
      <c r="D55" s="485"/>
      <c r="E55" s="485"/>
      <c r="F55" s="485"/>
      <c r="G55" s="485"/>
      <c r="H55" s="485"/>
      <c r="I55" s="485"/>
      <c r="AC55" s="233"/>
    </row>
    <row r="56" spans="1:29" s="237" customFormat="1" ht="20.25" customHeight="1">
      <c r="A56" s="571" t="s">
        <v>276</v>
      </c>
      <c r="B56" s="549" t="s">
        <v>963</v>
      </c>
      <c r="C56" s="550"/>
      <c r="D56" s="550"/>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37"/>
      <c r="AC56" s="537"/>
    </row>
    <row r="57" spans="1:29" s="237" customFormat="1" ht="20.25" customHeight="1">
      <c r="A57" s="572"/>
      <c r="B57" s="557"/>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37"/>
      <c r="AC57" s="537"/>
    </row>
    <row r="58" spans="1:29" s="237" customFormat="1" ht="15" customHeight="1">
      <c r="A58" s="571" t="s">
        <v>278</v>
      </c>
      <c r="B58" s="535" t="s">
        <v>282</v>
      </c>
      <c r="C58" s="535"/>
      <c r="D58" s="535"/>
      <c r="E58" s="535"/>
      <c r="F58" s="535"/>
      <c r="G58" s="535"/>
      <c r="H58" s="535"/>
      <c r="I58" s="535"/>
      <c r="J58" s="535"/>
      <c r="K58" s="535"/>
      <c r="L58" s="535"/>
      <c r="M58" s="535"/>
      <c r="N58" s="535"/>
      <c r="O58" s="535"/>
      <c r="P58" s="535"/>
      <c r="Q58" s="535"/>
      <c r="R58" s="535"/>
      <c r="S58" s="535"/>
      <c r="T58" s="535"/>
      <c r="U58" s="535"/>
      <c r="V58" s="535"/>
      <c r="W58" s="535"/>
      <c r="X58" s="535"/>
      <c r="Y58" s="535"/>
      <c r="Z58" s="535"/>
      <c r="AA58" s="535"/>
      <c r="AB58" s="537"/>
      <c r="AC58" s="537"/>
    </row>
    <row r="59" spans="1:29" s="237" customFormat="1" ht="15" customHeight="1">
      <c r="A59" s="572"/>
      <c r="B59" s="535"/>
      <c r="C59" s="535"/>
      <c r="D59" s="535"/>
      <c r="E59" s="535"/>
      <c r="F59" s="535"/>
      <c r="G59" s="535"/>
      <c r="H59" s="535"/>
      <c r="I59" s="535"/>
      <c r="J59" s="535"/>
      <c r="K59" s="535"/>
      <c r="L59" s="535"/>
      <c r="M59" s="535"/>
      <c r="N59" s="535"/>
      <c r="O59" s="535"/>
      <c r="P59" s="535"/>
      <c r="Q59" s="535"/>
      <c r="R59" s="535"/>
      <c r="S59" s="535"/>
      <c r="T59" s="535"/>
      <c r="U59" s="535"/>
      <c r="V59" s="535"/>
      <c r="W59" s="535"/>
      <c r="X59" s="535"/>
      <c r="Y59" s="535"/>
      <c r="Z59" s="535"/>
      <c r="AA59" s="535"/>
      <c r="AB59" s="537"/>
      <c r="AC59" s="537"/>
    </row>
    <row r="60" spans="1:29" ht="12.75" customHeight="1">
      <c r="A60" s="485"/>
      <c r="B60" s="485"/>
      <c r="C60" s="238"/>
      <c r="D60" s="238"/>
      <c r="E60" s="238"/>
      <c r="F60" s="238"/>
      <c r="G60" s="238"/>
      <c r="H60" s="238"/>
      <c r="I60" s="238"/>
      <c r="J60" s="238"/>
      <c r="K60" s="239"/>
      <c r="L60" s="239"/>
      <c r="M60" s="239"/>
      <c r="N60" s="239"/>
      <c r="O60" s="239"/>
      <c r="P60" s="239"/>
      <c r="Q60" s="239"/>
      <c r="R60" s="239"/>
      <c r="S60" s="239"/>
      <c r="T60" s="239"/>
      <c r="U60" s="239"/>
      <c r="V60" s="238"/>
      <c r="W60" s="238"/>
      <c r="X60" s="238"/>
      <c r="Y60" s="238"/>
      <c r="Z60" s="238"/>
      <c r="AA60" s="238"/>
      <c r="AB60" s="238"/>
      <c r="AC60" s="234"/>
    </row>
    <row r="61" spans="1:29" ht="20.100000000000001" customHeight="1">
      <c r="A61" s="236" t="s">
        <v>283</v>
      </c>
      <c r="B61" s="485"/>
      <c r="C61" s="485"/>
      <c r="D61" s="485"/>
      <c r="E61" s="485"/>
      <c r="F61" s="485"/>
      <c r="G61" s="485"/>
      <c r="H61" s="485"/>
      <c r="I61" s="485"/>
      <c r="AC61" s="233"/>
    </row>
    <row r="62" spans="1:29" s="237" customFormat="1" ht="15" customHeight="1">
      <c r="A62" s="571" t="s">
        <v>276</v>
      </c>
      <c r="B62" s="549" t="s">
        <v>284</v>
      </c>
      <c r="C62" s="689"/>
      <c r="D62" s="689"/>
      <c r="E62" s="689"/>
      <c r="F62" s="689"/>
      <c r="G62" s="689"/>
      <c r="H62" s="689"/>
      <c r="I62" s="689"/>
      <c r="J62" s="689"/>
      <c r="K62" s="689"/>
      <c r="L62" s="689"/>
      <c r="M62" s="689"/>
      <c r="N62" s="689"/>
      <c r="O62" s="689"/>
      <c r="P62" s="689"/>
      <c r="Q62" s="689"/>
      <c r="R62" s="689"/>
      <c r="S62" s="689"/>
      <c r="T62" s="689"/>
      <c r="U62" s="689"/>
      <c r="V62" s="689"/>
      <c r="W62" s="689"/>
      <c r="X62" s="689"/>
      <c r="Y62" s="689"/>
      <c r="Z62" s="689"/>
      <c r="AA62" s="689"/>
      <c r="AB62" s="537"/>
      <c r="AC62" s="537"/>
    </row>
    <row r="63" spans="1:29" s="237" customFormat="1" ht="15" customHeight="1">
      <c r="A63" s="601"/>
      <c r="B63" s="691"/>
      <c r="C63" s="692"/>
      <c r="D63" s="692"/>
      <c r="E63" s="692"/>
      <c r="F63" s="692"/>
      <c r="G63" s="692"/>
      <c r="H63" s="692"/>
      <c r="I63" s="692"/>
      <c r="J63" s="692"/>
      <c r="K63" s="692"/>
      <c r="L63" s="692"/>
      <c r="M63" s="692"/>
      <c r="N63" s="692"/>
      <c r="O63" s="692"/>
      <c r="P63" s="692"/>
      <c r="Q63" s="692"/>
      <c r="R63" s="692"/>
      <c r="S63" s="692"/>
      <c r="T63" s="692"/>
      <c r="U63" s="692"/>
      <c r="V63" s="692"/>
      <c r="W63" s="692"/>
      <c r="X63" s="692"/>
      <c r="Y63" s="692"/>
      <c r="Z63" s="692"/>
      <c r="AA63" s="692"/>
      <c r="AB63" s="537"/>
      <c r="AC63" s="537"/>
    </row>
    <row r="64" spans="1:29" s="237" customFormat="1" ht="18" customHeight="1">
      <c r="A64" s="571" t="s">
        <v>278</v>
      </c>
      <c r="B64" s="549" t="s">
        <v>285</v>
      </c>
      <c r="C64" s="550"/>
      <c r="D64" s="550"/>
      <c r="E64" s="550"/>
      <c r="F64" s="550"/>
      <c r="G64" s="550"/>
      <c r="H64" s="550"/>
      <c r="I64" s="550"/>
      <c r="J64" s="550"/>
      <c r="K64" s="550"/>
      <c r="L64" s="550"/>
      <c r="M64" s="550"/>
      <c r="N64" s="550"/>
      <c r="O64" s="550"/>
      <c r="P64" s="550"/>
      <c r="Q64" s="550"/>
      <c r="R64" s="550"/>
      <c r="S64" s="550"/>
      <c r="T64" s="550"/>
      <c r="U64" s="550"/>
      <c r="V64" s="550"/>
      <c r="W64" s="550"/>
      <c r="X64" s="550"/>
      <c r="Y64" s="550"/>
      <c r="Z64" s="550"/>
      <c r="AA64" s="550"/>
      <c r="AB64" s="537"/>
      <c r="AC64" s="537"/>
    </row>
    <row r="65" spans="1:29" s="237" customFormat="1" ht="18" customHeight="1">
      <c r="A65" s="572"/>
      <c r="B65" s="557"/>
      <c r="C65" s="558"/>
      <c r="D65" s="558"/>
      <c r="E65" s="558"/>
      <c r="F65" s="558"/>
      <c r="G65" s="558"/>
      <c r="H65" s="558"/>
      <c r="I65" s="558"/>
      <c r="J65" s="558"/>
      <c r="K65" s="558"/>
      <c r="L65" s="558"/>
      <c r="M65" s="558"/>
      <c r="N65" s="558"/>
      <c r="O65" s="558"/>
      <c r="P65" s="558"/>
      <c r="Q65" s="558"/>
      <c r="R65" s="558"/>
      <c r="S65" s="558"/>
      <c r="T65" s="558"/>
      <c r="U65" s="558"/>
      <c r="V65" s="558"/>
      <c r="W65" s="558"/>
      <c r="X65" s="558"/>
      <c r="Y65" s="558"/>
      <c r="Z65" s="558"/>
      <c r="AA65" s="558"/>
      <c r="AB65" s="537"/>
      <c r="AC65" s="537"/>
    </row>
    <row r="66" spans="1:29" s="237" customFormat="1" ht="15" customHeight="1">
      <c r="A66" s="571" t="s">
        <v>280</v>
      </c>
      <c r="B66" s="549" t="s">
        <v>286</v>
      </c>
      <c r="C66" s="689"/>
      <c r="D66" s="689"/>
      <c r="E66" s="689"/>
      <c r="F66" s="689"/>
      <c r="G66" s="689"/>
      <c r="H66" s="689"/>
      <c r="I66" s="689"/>
      <c r="J66" s="689"/>
      <c r="K66" s="689"/>
      <c r="L66" s="689"/>
      <c r="M66" s="689"/>
      <c r="N66" s="689"/>
      <c r="O66" s="689"/>
      <c r="P66" s="689"/>
      <c r="Q66" s="689"/>
      <c r="R66" s="689"/>
      <c r="S66" s="689"/>
      <c r="T66" s="689"/>
      <c r="U66" s="689"/>
      <c r="V66" s="689"/>
      <c r="W66" s="689"/>
      <c r="X66" s="689"/>
      <c r="Y66" s="689"/>
      <c r="Z66" s="689"/>
      <c r="AA66" s="689"/>
      <c r="AB66" s="537"/>
      <c r="AC66" s="537"/>
    </row>
    <row r="67" spans="1:29" s="237" customFormat="1" ht="15" customHeight="1">
      <c r="A67" s="601"/>
      <c r="B67" s="691"/>
      <c r="C67" s="692"/>
      <c r="D67" s="692"/>
      <c r="E67" s="692"/>
      <c r="F67" s="692"/>
      <c r="G67" s="692"/>
      <c r="H67" s="692"/>
      <c r="I67" s="692"/>
      <c r="J67" s="692"/>
      <c r="K67" s="692"/>
      <c r="L67" s="692"/>
      <c r="M67" s="692"/>
      <c r="N67" s="692"/>
      <c r="O67" s="692"/>
      <c r="P67" s="692"/>
      <c r="Q67" s="692"/>
      <c r="R67" s="692"/>
      <c r="S67" s="692"/>
      <c r="T67" s="692"/>
      <c r="U67" s="692"/>
      <c r="V67" s="692"/>
      <c r="W67" s="692"/>
      <c r="X67" s="692"/>
      <c r="Y67" s="692"/>
      <c r="Z67" s="692"/>
      <c r="AA67" s="692"/>
      <c r="AB67" s="537"/>
      <c r="AC67" s="537"/>
    </row>
    <row r="68" spans="1:29" s="237" customFormat="1" ht="15" customHeight="1">
      <c r="A68" s="571" t="s">
        <v>287</v>
      </c>
      <c r="B68" s="549" t="s">
        <v>288</v>
      </c>
      <c r="C68" s="550"/>
      <c r="D68" s="550"/>
      <c r="E68" s="550"/>
      <c r="F68" s="550"/>
      <c r="G68" s="550"/>
      <c r="H68" s="550"/>
      <c r="I68" s="550"/>
      <c r="J68" s="550"/>
      <c r="K68" s="550"/>
      <c r="L68" s="550"/>
      <c r="M68" s="550"/>
      <c r="N68" s="550"/>
      <c r="O68" s="550"/>
      <c r="P68" s="550"/>
      <c r="Q68" s="550"/>
      <c r="R68" s="550"/>
      <c r="S68" s="550"/>
      <c r="T68" s="550"/>
      <c r="U68" s="550"/>
      <c r="V68" s="550"/>
      <c r="W68" s="550"/>
      <c r="X68" s="550"/>
      <c r="Y68" s="550"/>
      <c r="Z68" s="550"/>
      <c r="AA68" s="550"/>
      <c r="AB68" s="537"/>
      <c r="AC68" s="537"/>
    </row>
    <row r="69" spans="1:29" s="237" customFormat="1" ht="15" customHeight="1">
      <c r="A69" s="572"/>
      <c r="B69" s="557"/>
      <c r="C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37"/>
      <c r="AC69" s="537"/>
    </row>
    <row r="70" spans="1:29" s="237" customFormat="1" ht="25.5" customHeight="1">
      <c r="A70" s="624" t="s">
        <v>289</v>
      </c>
      <c r="B70" s="624"/>
      <c r="C70" s="624"/>
      <c r="D70" s="624"/>
      <c r="E70" s="624"/>
      <c r="F70" s="624"/>
      <c r="G70" s="624"/>
      <c r="H70" s="624"/>
      <c r="I70" s="624"/>
      <c r="J70" s="624"/>
      <c r="K70" s="624"/>
      <c r="L70" s="624"/>
      <c r="M70" s="624"/>
      <c r="N70" s="624"/>
      <c r="O70" s="624"/>
      <c r="P70" s="624"/>
      <c r="Q70" s="624"/>
      <c r="R70" s="624"/>
      <c r="S70" s="624"/>
      <c r="T70" s="624"/>
      <c r="U70" s="624"/>
      <c r="V70" s="624"/>
      <c r="W70" s="624"/>
      <c r="X70" s="624"/>
      <c r="Y70" s="624"/>
      <c r="Z70" s="624"/>
      <c r="AA70" s="624"/>
      <c r="AB70" s="624"/>
      <c r="AC70" s="624"/>
    </row>
    <row r="71" spans="1:29" s="237" customFormat="1" ht="44.1" customHeight="1">
      <c r="A71" s="601" t="s">
        <v>290</v>
      </c>
      <c r="B71" s="552" t="s">
        <v>291</v>
      </c>
      <c r="C71" s="553"/>
      <c r="D71" s="553"/>
      <c r="E71" s="553"/>
      <c r="F71" s="553"/>
      <c r="G71" s="553"/>
      <c r="H71" s="553"/>
      <c r="I71" s="553"/>
      <c r="J71" s="553"/>
      <c r="K71" s="553"/>
      <c r="L71" s="553"/>
      <c r="M71" s="553"/>
      <c r="N71" s="553"/>
      <c r="O71" s="553"/>
      <c r="P71" s="553"/>
      <c r="Q71" s="553"/>
      <c r="R71" s="553"/>
      <c r="S71" s="553"/>
      <c r="T71" s="553"/>
      <c r="U71" s="553"/>
      <c r="V71" s="553"/>
      <c r="W71" s="553"/>
      <c r="X71" s="553"/>
      <c r="Y71" s="553"/>
      <c r="Z71" s="553"/>
      <c r="AA71" s="554"/>
      <c r="AB71" s="537"/>
      <c r="AC71" s="537"/>
    </row>
    <row r="72" spans="1:29" s="237" customFormat="1" ht="99" customHeight="1">
      <c r="A72" s="601"/>
      <c r="B72" s="734"/>
      <c r="C72" s="735"/>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6"/>
      <c r="AB72" s="537"/>
      <c r="AC72" s="537"/>
    </row>
    <row r="73" spans="1:29" s="237" customFormat="1" ht="60" customHeight="1">
      <c r="A73" s="601"/>
      <c r="B73" s="737" t="s">
        <v>292</v>
      </c>
      <c r="C73" s="738"/>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9"/>
      <c r="AB73" s="537"/>
      <c r="AC73" s="537"/>
    </row>
    <row r="74" spans="1:29" s="237" customFormat="1" ht="8.25" customHeight="1">
      <c r="A74" s="601"/>
      <c r="B74" s="471"/>
      <c r="C74" s="472"/>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3"/>
      <c r="AB74" s="537"/>
      <c r="AC74" s="537"/>
    </row>
    <row r="75" spans="1:29" s="237" customFormat="1" ht="27" customHeight="1">
      <c r="A75" s="601"/>
      <c r="B75" s="471"/>
      <c r="C75" s="657" t="s">
        <v>293</v>
      </c>
      <c r="D75" s="600"/>
      <c r="E75" s="600"/>
      <c r="F75" s="600"/>
      <c r="G75" s="600"/>
      <c r="H75" s="600"/>
      <c r="I75" s="600"/>
      <c r="J75" s="600"/>
      <c r="K75" s="740"/>
      <c r="L75" s="741"/>
      <c r="M75" s="742"/>
      <c r="N75" s="240" t="s">
        <v>294</v>
      </c>
      <c r="O75" s="742"/>
      <c r="P75" s="742"/>
      <c r="Q75" s="241" t="s">
        <v>295</v>
      </c>
      <c r="R75" s="241" t="s">
        <v>296</v>
      </c>
      <c r="S75" s="742"/>
      <c r="T75" s="742"/>
      <c r="U75" s="240" t="s">
        <v>294</v>
      </c>
      <c r="V75" s="742"/>
      <c r="W75" s="742"/>
      <c r="X75" s="242" t="s">
        <v>295</v>
      </c>
      <c r="Y75" s="472"/>
      <c r="Z75" s="472"/>
      <c r="AA75" s="473"/>
      <c r="AB75" s="537"/>
      <c r="AC75" s="537"/>
    </row>
    <row r="76" spans="1:29" s="237" customFormat="1" ht="6.75" customHeight="1">
      <c r="A76" s="601"/>
      <c r="B76" s="834"/>
      <c r="C76" s="992"/>
      <c r="D76" s="992"/>
      <c r="E76" s="992"/>
      <c r="F76" s="992"/>
      <c r="G76" s="992"/>
      <c r="H76" s="992"/>
      <c r="I76" s="992"/>
      <c r="J76" s="992"/>
      <c r="K76" s="992"/>
      <c r="L76" s="992"/>
      <c r="M76" s="992"/>
      <c r="N76" s="992"/>
      <c r="O76" s="992"/>
      <c r="P76" s="992"/>
      <c r="Q76" s="992"/>
      <c r="R76" s="992"/>
      <c r="S76" s="992"/>
      <c r="T76" s="992"/>
      <c r="U76" s="992"/>
      <c r="V76" s="992"/>
      <c r="W76" s="992"/>
      <c r="X76" s="992"/>
      <c r="Y76" s="992"/>
      <c r="Z76" s="992"/>
      <c r="AA76" s="993"/>
      <c r="AB76" s="537"/>
      <c r="AC76" s="537"/>
    </row>
    <row r="77" spans="1:29" s="237" customFormat="1" ht="27" customHeight="1">
      <c r="A77" s="601"/>
      <c r="B77" s="477"/>
      <c r="C77" s="994" t="s">
        <v>1212</v>
      </c>
      <c r="D77" s="995"/>
      <c r="E77" s="995"/>
      <c r="F77" s="995"/>
      <c r="G77" s="995"/>
      <c r="H77" s="995"/>
      <c r="I77" s="995"/>
      <c r="J77" s="995"/>
      <c r="K77" s="996"/>
      <c r="L77" s="243" t="s">
        <v>297</v>
      </c>
      <c r="M77" s="742"/>
      <c r="N77" s="974"/>
      <c r="O77" s="974"/>
      <c r="P77" s="244" t="s">
        <v>269</v>
      </c>
      <c r="Q77" s="975"/>
      <c r="R77" s="976"/>
      <c r="S77" s="976"/>
      <c r="T77" s="976"/>
      <c r="U77" s="976"/>
      <c r="V77" s="976"/>
      <c r="W77" s="976"/>
      <c r="X77" s="976"/>
      <c r="Y77" s="976"/>
      <c r="Z77" s="976"/>
      <c r="AA77" s="977"/>
      <c r="AB77" s="537"/>
      <c r="AC77" s="537"/>
    </row>
    <row r="78" spans="1:29" s="237" customFormat="1" ht="27" customHeight="1">
      <c r="A78" s="601"/>
      <c r="B78" s="477"/>
      <c r="C78" s="997" t="s">
        <v>1213</v>
      </c>
      <c r="D78" s="600"/>
      <c r="E78" s="600"/>
      <c r="F78" s="600"/>
      <c r="G78" s="600"/>
      <c r="H78" s="600"/>
      <c r="I78" s="600"/>
      <c r="J78" s="600"/>
      <c r="K78" s="740"/>
      <c r="L78" s="243" t="s">
        <v>298</v>
      </c>
      <c r="M78" s="742"/>
      <c r="N78" s="974"/>
      <c r="O78" s="974"/>
      <c r="P78" s="244" t="s">
        <v>266</v>
      </c>
      <c r="Q78" s="975"/>
      <c r="R78" s="976"/>
      <c r="S78" s="976"/>
      <c r="T78" s="976"/>
      <c r="U78" s="976"/>
      <c r="V78" s="976"/>
      <c r="W78" s="976"/>
      <c r="X78" s="976"/>
      <c r="Y78" s="976"/>
      <c r="Z78" s="976"/>
      <c r="AA78" s="977"/>
      <c r="AB78" s="537"/>
      <c r="AC78" s="537"/>
    </row>
    <row r="79" spans="1:29" s="237" customFormat="1" ht="36" customHeight="1" thickBot="1">
      <c r="A79" s="601"/>
      <c r="B79" s="477"/>
      <c r="C79" s="982" t="s">
        <v>1214</v>
      </c>
      <c r="D79" s="978"/>
      <c r="E79" s="978"/>
      <c r="F79" s="978"/>
      <c r="G79" s="978"/>
      <c r="H79" s="978"/>
      <c r="I79" s="978"/>
      <c r="J79" s="978"/>
      <c r="K79" s="979"/>
      <c r="L79" s="245" t="s">
        <v>299</v>
      </c>
      <c r="M79" s="980"/>
      <c r="N79" s="981"/>
      <c r="O79" s="981"/>
      <c r="P79" s="246" t="s">
        <v>269</v>
      </c>
      <c r="Q79" s="983" t="s">
        <v>300</v>
      </c>
      <c r="R79" s="984"/>
      <c r="S79" s="984"/>
      <c r="T79" s="984"/>
      <c r="U79" s="984"/>
      <c r="V79" s="984"/>
      <c r="W79" s="984"/>
      <c r="X79" s="984"/>
      <c r="Y79" s="984"/>
      <c r="Z79" s="984"/>
      <c r="AA79" s="985"/>
      <c r="AB79" s="537"/>
      <c r="AC79" s="537"/>
    </row>
    <row r="80" spans="1:29" s="237" customFormat="1" ht="20.25" customHeight="1" thickBot="1">
      <c r="A80" s="601"/>
      <c r="B80" s="477"/>
      <c r="C80" s="986" t="s">
        <v>301</v>
      </c>
      <c r="D80" s="987"/>
      <c r="E80" s="987"/>
      <c r="F80" s="987"/>
      <c r="G80" s="987"/>
      <c r="H80" s="987"/>
      <c r="I80" s="987"/>
      <c r="J80" s="987"/>
      <c r="K80" s="988"/>
      <c r="L80" s="247" t="s">
        <v>302</v>
      </c>
      <c r="M80" s="989"/>
      <c r="N80" s="990"/>
      <c r="O80" s="990"/>
      <c r="P80" s="248" t="s">
        <v>269</v>
      </c>
      <c r="Q80" s="991"/>
      <c r="R80" s="861"/>
      <c r="S80" s="861"/>
      <c r="T80" s="861"/>
      <c r="U80" s="861"/>
      <c r="V80" s="861"/>
      <c r="W80" s="861"/>
      <c r="X80" s="861"/>
      <c r="Y80" s="861"/>
      <c r="Z80" s="861"/>
      <c r="AA80" s="862"/>
      <c r="AB80" s="537"/>
      <c r="AC80" s="537"/>
    </row>
    <row r="81" spans="1:29" s="237" customFormat="1" ht="5.25" customHeight="1">
      <c r="A81" s="601"/>
      <c r="B81" s="734"/>
      <c r="C81" s="735"/>
      <c r="D81" s="735"/>
      <c r="E81" s="735"/>
      <c r="F81" s="735"/>
      <c r="G81" s="735"/>
      <c r="H81" s="735"/>
      <c r="I81" s="735"/>
      <c r="J81" s="735"/>
      <c r="K81" s="735"/>
      <c r="L81" s="735"/>
      <c r="M81" s="735"/>
      <c r="N81" s="735"/>
      <c r="O81" s="735"/>
      <c r="P81" s="735"/>
      <c r="Q81" s="735"/>
      <c r="R81" s="735"/>
      <c r="S81" s="735"/>
      <c r="T81" s="735"/>
      <c r="U81" s="735"/>
      <c r="V81" s="735"/>
      <c r="W81" s="735"/>
      <c r="X81" s="735"/>
      <c r="Y81" s="735"/>
      <c r="Z81" s="735"/>
      <c r="AA81" s="736"/>
      <c r="AB81" s="537"/>
      <c r="AC81" s="537"/>
    </row>
    <row r="82" spans="1:29" s="237" customFormat="1" ht="18" customHeight="1">
      <c r="A82" s="601"/>
      <c r="B82" s="477"/>
      <c r="C82" s="491" t="s">
        <v>303</v>
      </c>
      <c r="D82" s="249"/>
      <c r="E82" s="478" t="s">
        <v>304</v>
      </c>
      <c r="F82" s="478"/>
      <c r="G82" s="478"/>
      <c r="H82" s="478"/>
      <c r="I82" s="478"/>
      <c r="J82" s="250"/>
      <c r="K82" s="250"/>
      <c r="L82" s="250"/>
      <c r="M82" s="250"/>
      <c r="N82" s="250"/>
      <c r="O82" s="250"/>
      <c r="P82" s="250"/>
      <c r="Q82" s="250"/>
      <c r="R82" s="250"/>
      <c r="S82" s="250"/>
      <c r="T82" s="250"/>
      <c r="U82" s="478"/>
      <c r="V82" s="478"/>
      <c r="W82" s="478"/>
      <c r="AA82" s="251"/>
      <c r="AB82" s="537"/>
      <c r="AC82" s="537"/>
    </row>
    <row r="83" spans="1:29" s="237" customFormat="1" ht="27" customHeight="1">
      <c r="A83" s="601"/>
      <c r="B83" s="477"/>
      <c r="C83" s="657" t="s">
        <v>305</v>
      </c>
      <c r="D83" s="972"/>
      <c r="E83" s="972"/>
      <c r="F83" s="972"/>
      <c r="G83" s="972"/>
      <c r="H83" s="972"/>
      <c r="I83" s="972"/>
      <c r="J83" s="972"/>
      <c r="K83" s="973"/>
      <c r="L83" s="243" t="s">
        <v>306</v>
      </c>
      <c r="M83" s="742"/>
      <c r="N83" s="974"/>
      <c r="O83" s="974"/>
      <c r="P83" s="252" t="s">
        <v>307</v>
      </c>
      <c r="Q83" s="975"/>
      <c r="R83" s="976"/>
      <c r="S83" s="976"/>
      <c r="T83" s="976"/>
      <c r="U83" s="976"/>
      <c r="V83" s="976"/>
      <c r="W83" s="976"/>
      <c r="X83" s="976"/>
      <c r="Y83" s="976"/>
      <c r="Z83" s="976"/>
      <c r="AA83" s="977"/>
      <c r="AB83" s="537"/>
      <c r="AC83" s="537"/>
    </row>
    <row r="84" spans="1:29" s="237" customFormat="1" ht="27" customHeight="1" thickBot="1">
      <c r="A84" s="601"/>
      <c r="B84" s="477"/>
      <c r="C84" s="688" t="s">
        <v>308</v>
      </c>
      <c r="D84" s="978"/>
      <c r="E84" s="978"/>
      <c r="F84" s="978"/>
      <c r="G84" s="978"/>
      <c r="H84" s="978"/>
      <c r="I84" s="978"/>
      <c r="J84" s="978"/>
      <c r="K84" s="979"/>
      <c r="L84" s="245" t="s">
        <v>309</v>
      </c>
      <c r="M84" s="980"/>
      <c r="N84" s="981"/>
      <c r="O84" s="981"/>
      <c r="P84" s="253" t="s">
        <v>307</v>
      </c>
      <c r="Q84" s="975"/>
      <c r="R84" s="976"/>
      <c r="S84" s="976"/>
      <c r="T84" s="976"/>
      <c r="U84" s="976"/>
      <c r="V84" s="976"/>
      <c r="W84" s="976"/>
      <c r="X84" s="976"/>
      <c r="Y84" s="976"/>
      <c r="Z84" s="976"/>
      <c r="AA84" s="977"/>
      <c r="AB84" s="537"/>
      <c r="AC84" s="537"/>
    </row>
    <row r="85" spans="1:29" s="237" customFormat="1" ht="27" customHeight="1" thickBot="1">
      <c r="A85" s="601"/>
      <c r="B85" s="477"/>
      <c r="C85" s="998" t="s">
        <v>310</v>
      </c>
      <c r="D85" s="987"/>
      <c r="E85" s="987"/>
      <c r="F85" s="987"/>
      <c r="G85" s="987"/>
      <c r="H85" s="987"/>
      <c r="I85" s="987"/>
      <c r="J85" s="987"/>
      <c r="K85" s="988"/>
      <c r="L85" s="247" t="s">
        <v>311</v>
      </c>
      <c r="M85" s="989"/>
      <c r="N85" s="990"/>
      <c r="O85" s="990"/>
      <c r="P85" s="248" t="s">
        <v>269</v>
      </c>
      <c r="Q85" s="999" t="s">
        <v>312</v>
      </c>
      <c r="R85" s="553"/>
      <c r="S85" s="553"/>
      <c r="T85" s="553"/>
      <c r="U85" s="553"/>
      <c r="V85" s="553"/>
      <c r="W85" s="553"/>
      <c r="X85" s="553"/>
      <c r="Y85" s="553"/>
      <c r="Z85" s="553"/>
      <c r="AA85" s="554"/>
      <c r="AB85" s="537"/>
      <c r="AC85" s="537"/>
    </row>
    <row r="86" spans="1:29" s="237" customFormat="1" ht="8.25" customHeight="1">
      <c r="A86" s="572"/>
      <c r="B86" s="464"/>
      <c r="C86" s="500"/>
      <c r="D86" s="500"/>
      <c r="E86" s="500"/>
      <c r="F86" s="500"/>
      <c r="G86" s="500"/>
      <c r="H86" s="500"/>
      <c r="I86" s="500"/>
      <c r="J86" s="254"/>
      <c r="K86" s="254"/>
      <c r="L86" s="254"/>
      <c r="M86" s="254"/>
      <c r="N86" s="254"/>
      <c r="O86" s="254"/>
      <c r="P86" s="254"/>
      <c r="Q86" s="254"/>
      <c r="R86" s="254"/>
      <c r="S86" s="254"/>
      <c r="T86" s="254"/>
      <c r="U86" s="500"/>
      <c r="V86" s="500"/>
      <c r="W86" s="500"/>
      <c r="X86" s="255"/>
      <c r="Y86" s="255"/>
      <c r="Z86" s="255"/>
      <c r="AA86" s="255"/>
      <c r="AB86" s="537"/>
      <c r="AC86" s="537"/>
    </row>
    <row r="87" spans="1:29" s="237" customFormat="1" ht="28.5" customHeight="1">
      <c r="A87" s="1005" t="s">
        <v>313</v>
      </c>
      <c r="B87" s="549" t="s">
        <v>314</v>
      </c>
      <c r="C87" s="689"/>
      <c r="D87" s="689"/>
      <c r="E87" s="689"/>
      <c r="F87" s="689"/>
      <c r="G87" s="689"/>
      <c r="H87" s="689"/>
      <c r="I87" s="689"/>
      <c r="J87" s="689"/>
      <c r="K87" s="689"/>
      <c r="L87" s="689"/>
      <c r="M87" s="689"/>
      <c r="N87" s="689"/>
      <c r="O87" s="689"/>
      <c r="P87" s="689"/>
      <c r="Q87" s="689"/>
      <c r="R87" s="689"/>
      <c r="S87" s="689"/>
      <c r="T87" s="689"/>
      <c r="U87" s="689"/>
      <c r="V87" s="689"/>
      <c r="W87" s="689"/>
      <c r="X87" s="689"/>
      <c r="Y87" s="689"/>
      <c r="Z87" s="689"/>
      <c r="AA87" s="690"/>
      <c r="AB87" s="537"/>
      <c r="AC87" s="537"/>
    </row>
    <row r="88" spans="1:29" s="237" customFormat="1" ht="3.75" customHeight="1">
      <c r="A88" s="1006"/>
      <c r="B88" s="461"/>
      <c r="C88" s="501"/>
      <c r="D88" s="501"/>
      <c r="E88" s="501"/>
      <c r="F88" s="501"/>
      <c r="G88" s="501"/>
      <c r="H88" s="501"/>
      <c r="I88" s="501"/>
      <c r="J88" s="256"/>
      <c r="K88" s="256"/>
      <c r="L88" s="256"/>
      <c r="M88" s="256"/>
      <c r="N88" s="256"/>
      <c r="O88" s="256"/>
      <c r="P88" s="256"/>
      <c r="Q88" s="256"/>
      <c r="R88" s="256"/>
      <c r="S88" s="256"/>
      <c r="T88" s="256"/>
      <c r="U88" s="501"/>
      <c r="V88" s="501"/>
      <c r="W88" s="501"/>
      <c r="AB88" s="537"/>
      <c r="AC88" s="537"/>
    </row>
    <row r="89" spans="1:29" s="237" customFormat="1" ht="18" customHeight="1">
      <c r="A89" s="1006"/>
      <c r="B89" s="477"/>
      <c r="C89" s="491" t="s">
        <v>303</v>
      </c>
      <c r="D89" s="249"/>
      <c r="E89" s="478" t="s">
        <v>304</v>
      </c>
      <c r="F89" s="478"/>
      <c r="G89" s="478"/>
      <c r="H89" s="478"/>
      <c r="I89" s="478"/>
      <c r="J89" s="250"/>
      <c r="K89" s="250"/>
      <c r="L89" s="250"/>
      <c r="M89" s="250"/>
      <c r="N89" s="250"/>
      <c r="O89" s="250"/>
      <c r="P89" s="250"/>
      <c r="Q89" s="250"/>
      <c r="R89" s="250"/>
      <c r="S89" s="250"/>
      <c r="T89" s="250"/>
      <c r="U89" s="478"/>
      <c r="V89" s="478"/>
      <c r="W89" s="478"/>
      <c r="AB89" s="537"/>
      <c r="AC89" s="537"/>
    </row>
    <row r="90" spans="1:29" s="237" customFormat="1" ht="27" customHeight="1">
      <c r="A90" s="1006"/>
      <c r="B90" s="477"/>
      <c r="C90" s="657" t="s">
        <v>315</v>
      </c>
      <c r="D90" s="972"/>
      <c r="E90" s="972"/>
      <c r="F90" s="972"/>
      <c r="G90" s="972"/>
      <c r="H90" s="972"/>
      <c r="I90" s="972"/>
      <c r="J90" s="972"/>
      <c r="K90" s="973"/>
      <c r="L90" s="243" t="s">
        <v>297</v>
      </c>
      <c r="M90" s="742"/>
      <c r="N90" s="974"/>
      <c r="O90" s="974"/>
      <c r="P90" s="257" t="s">
        <v>307</v>
      </c>
      <c r="Q90" s="466"/>
      <c r="R90" s="250"/>
      <c r="S90" s="250"/>
      <c r="T90" s="250"/>
      <c r="U90" s="478"/>
      <c r="V90" s="478"/>
      <c r="W90" s="478"/>
      <c r="AB90" s="537"/>
      <c r="AC90" s="537"/>
    </row>
    <row r="91" spans="1:29" s="237" customFormat="1" ht="27" customHeight="1" thickBot="1">
      <c r="A91" s="1006"/>
      <c r="B91" s="477"/>
      <c r="C91" s="688" t="s">
        <v>308</v>
      </c>
      <c r="D91" s="978"/>
      <c r="E91" s="978"/>
      <c r="F91" s="978"/>
      <c r="G91" s="978"/>
      <c r="H91" s="978"/>
      <c r="I91" s="978"/>
      <c r="J91" s="978"/>
      <c r="K91" s="979"/>
      <c r="L91" s="245" t="s">
        <v>298</v>
      </c>
      <c r="M91" s="980"/>
      <c r="N91" s="981"/>
      <c r="O91" s="981"/>
      <c r="P91" s="258" t="s">
        <v>307</v>
      </c>
      <c r="Q91" s="250"/>
      <c r="R91" s="250"/>
      <c r="S91" s="250"/>
      <c r="T91" s="250"/>
      <c r="U91" s="478"/>
      <c r="V91" s="478"/>
      <c r="W91" s="478"/>
      <c r="AB91" s="537"/>
      <c r="AC91" s="537"/>
    </row>
    <row r="92" spans="1:29" s="237" customFormat="1" ht="27" customHeight="1" thickBot="1">
      <c r="A92" s="1006"/>
      <c r="B92" s="477"/>
      <c r="C92" s="998" t="s">
        <v>652</v>
      </c>
      <c r="D92" s="987"/>
      <c r="E92" s="987"/>
      <c r="F92" s="987"/>
      <c r="G92" s="987"/>
      <c r="H92" s="987"/>
      <c r="I92" s="987"/>
      <c r="J92" s="987"/>
      <c r="K92" s="988"/>
      <c r="L92" s="247" t="s">
        <v>299</v>
      </c>
      <c r="M92" s="989"/>
      <c r="N92" s="990"/>
      <c r="O92" s="990"/>
      <c r="P92" s="248" t="s">
        <v>269</v>
      </c>
      <c r="Q92" s="999" t="s">
        <v>653</v>
      </c>
      <c r="R92" s="1000"/>
      <c r="S92" s="1000"/>
      <c r="T92" s="1000"/>
      <c r="U92" s="1000"/>
      <c r="V92" s="1000"/>
      <c r="W92" s="1000"/>
      <c r="AB92" s="537"/>
      <c r="AC92" s="537"/>
    </row>
    <row r="93" spans="1:29" s="237" customFormat="1" ht="8.25" customHeight="1">
      <c r="A93" s="1006"/>
      <c r="B93" s="461"/>
      <c r="C93" s="501"/>
      <c r="D93" s="501"/>
      <c r="E93" s="501"/>
      <c r="F93" s="501"/>
      <c r="G93" s="501"/>
      <c r="H93" s="501"/>
      <c r="I93" s="501"/>
      <c r="J93" s="256"/>
      <c r="K93" s="256"/>
      <c r="L93" s="256"/>
      <c r="M93" s="256"/>
      <c r="N93" s="256"/>
      <c r="O93" s="256"/>
      <c r="P93" s="256"/>
      <c r="Q93" s="256"/>
      <c r="R93" s="256"/>
      <c r="S93" s="256"/>
      <c r="T93" s="256"/>
      <c r="U93" s="501"/>
      <c r="V93" s="501"/>
      <c r="W93" s="501"/>
      <c r="AB93" s="537"/>
      <c r="AC93" s="537"/>
    </row>
    <row r="94" spans="1:29" s="237" customFormat="1" ht="7.5" customHeight="1">
      <c r="A94" s="1007"/>
      <c r="B94" s="477"/>
      <c r="C94" s="462"/>
      <c r="D94" s="502"/>
      <c r="E94" s="502"/>
      <c r="F94" s="502"/>
      <c r="G94" s="502"/>
      <c r="H94" s="502"/>
      <c r="I94" s="502"/>
      <c r="J94" s="259"/>
      <c r="K94" s="259"/>
      <c r="L94" s="260"/>
      <c r="M94" s="225"/>
      <c r="N94" s="259"/>
      <c r="O94" s="259"/>
      <c r="P94" s="225"/>
      <c r="Q94" s="225"/>
      <c r="R94" s="250"/>
      <c r="S94" s="250"/>
      <c r="T94" s="250"/>
      <c r="U94" s="478"/>
      <c r="V94" s="478"/>
      <c r="W94" s="478"/>
      <c r="AA94" s="251"/>
      <c r="AB94" s="537"/>
      <c r="AC94" s="537"/>
    </row>
    <row r="95" spans="1:29" s="237" customFormat="1" ht="25.5" customHeight="1">
      <c r="A95" s="624" t="s">
        <v>316</v>
      </c>
      <c r="B95" s="624"/>
      <c r="C95" s="624"/>
      <c r="D95" s="624"/>
      <c r="E95" s="624"/>
      <c r="F95" s="624"/>
      <c r="G95" s="624"/>
      <c r="H95" s="624"/>
      <c r="I95" s="624"/>
      <c r="J95" s="624"/>
      <c r="K95" s="624"/>
      <c r="L95" s="624"/>
      <c r="M95" s="624"/>
      <c r="N95" s="624"/>
      <c r="O95" s="624"/>
      <c r="P95" s="624"/>
      <c r="Q95" s="624"/>
      <c r="R95" s="624"/>
      <c r="S95" s="624"/>
      <c r="T95" s="624"/>
      <c r="U95" s="624"/>
      <c r="V95" s="624"/>
      <c r="W95" s="624"/>
      <c r="X95" s="624"/>
      <c r="Y95" s="624"/>
      <c r="Z95" s="624"/>
      <c r="AA95" s="624"/>
      <c r="AB95" s="624"/>
      <c r="AC95" s="624"/>
    </row>
    <row r="96" spans="1:29" s="237" customFormat="1" ht="32.25" customHeight="1">
      <c r="A96" s="601" t="s">
        <v>317</v>
      </c>
      <c r="B96" s="549" t="s">
        <v>318</v>
      </c>
      <c r="C96" s="550"/>
      <c r="D96" s="550"/>
      <c r="E96" s="550"/>
      <c r="F96" s="550"/>
      <c r="G96" s="550"/>
      <c r="H96" s="550"/>
      <c r="I96" s="550"/>
      <c r="J96" s="550"/>
      <c r="K96" s="550"/>
      <c r="L96" s="550"/>
      <c r="M96" s="550"/>
      <c r="N96" s="550"/>
      <c r="O96" s="550"/>
      <c r="P96" s="550"/>
      <c r="Q96" s="550"/>
      <c r="R96" s="550"/>
      <c r="S96" s="550"/>
      <c r="T96" s="550"/>
      <c r="U96" s="550"/>
      <c r="V96" s="550"/>
      <c r="W96" s="550"/>
      <c r="X96" s="550"/>
      <c r="Y96" s="550"/>
      <c r="Z96" s="550"/>
      <c r="AA96" s="551"/>
      <c r="AB96" s="537"/>
      <c r="AC96" s="537"/>
    </row>
    <row r="97" spans="1:29" s="237" customFormat="1" ht="39" customHeight="1">
      <c r="A97" s="601"/>
      <c r="B97" s="1001" t="s">
        <v>319</v>
      </c>
      <c r="C97" s="1002"/>
      <c r="D97" s="1002"/>
      <c r="E97" s="1002"/>
      <c r="F97" s="1002"/>
      <c r="G97" s="1002"/>
      <c r="H97" s="1002"/>
      <c r="I97" s="1002"/>
      <c r="J97" s="1002"/>
      <c r="K97" s="1002"/>
      <c r="L97" s="1002"/>
      <c r="M97" s="1002"/>
      <c r="N97" s="1002"/>
      <c r="O97" s="1002"/>
      <c r="P97" s="1002"/>
      <c r="Q97" s="1002"/>
      <c r="R97" s="1002"/>
      <c r="S97" s="1002"/>
      <c r="T97" s="1002"/>
      <c r="U97" s="1002"/>
      <c r="V97" s="1002"/>
      <c r="W97" s="1002"/>
      <c r="X97" s="1002"/>
      <c r="Y97" s="1002"/>
      <c r="Z97" s="1002"/>
      <c r="AA97" s="1003"/>
      <c r="AB97" s="537"/>
      <c r="AC97" s="537"/>
    </row>
    <row r="98" spans="1:29" s="237" customFormat="1" ht="25.5" customHeight="1">
      <c r="A98" s="601"/>
      <c r="B98" s="461"/>
      <c r="C98" s="994" t="s">
        <v>316</v>
      </c>
      <c r="D98" s="995"/>
      <c r="E98" s="995"/>
      <c r="F98" s="995"/>
      <c r="G98" s="995"/>
      <c r="H98" s="995"/>
      <c r="I98" s="995"/>
      <c r="J98" s="995"/>
      <c r="K98" s="995"/>
      <c r="L98" s="996"/>
      <c r="M98" s="261"/>
      <c r="N98" s="262" t="s">
        <v>294</v>
      </c>
      <c r="O98" s="263"/>
      <c r="P98" s="262" t="s">
        <v>295</v>
      </c>
      <c r="Q98" s="262" t="s">
        <v>296</v>
      </c>
      <c r="R98" s="263"/>
      <c r="S98" s="262" t="s">
        <v>294</v>
      </c>
      <c r="T98" s="263"/>
      <c r="U98" s="492" t="s">
        <v>295</v>
      </c>
      <c r="V98" s="462"/>
      <c r="W98" s="462"/>
      <c r="AA98" s="251"/>
      <c r="AB98" s="537"/>
      <c r="AC98" s="537"/>
    </row>
    <row r="99" spans="1:29" s="237" customFormat="1" ht="13.5" customHeight="1">
      <c r="A99" s="572"/>
      <c r="B99" s="557"/>
      <c r="C99" s="1004"/>
      <c r="D99" s="1004"/>
      <c r="E99" s="1004"/>
      <c r="F99" s="1004"/>
      <c r="G99" s="1004"/>
      <c r="H99" s="1004"/>
      <c r="I99" s="1004"/>
      <c r="J99" s="1004"/>
      <c r="K99" s="1004"/>
      <c r="L99" s="1004"/>
      <c r="M99" s="1004"/>
      <c r="N99" s="1004"/>
      <c r="O99" s="1004"/>
      <c r="P99" s="1004"/>
      <c r="Q99" s="1004"/>
      <c r="R99" s="1004"/>
      <c r="S99" s="1004"/>
      <c r="T99" s="1004"/>
      <c r="U99" s="1004"/>
      <c r="V99" s="1004"/>
      <c r="W99" s="1004"/>
      <c r="AA99" s="251"/>
      <c r="AB99" s="537"/>
      <c r="AC99" s="537"/>
    </row>
    <row r="100" spans="1:29" s="237" customFormat="1" ht="22.5" customHeight="1">
      <c r="A100" s="746" t="s">
        <v>320</v>
      </c>
      <c r="B100" s="535" t="s">
        <v>321</v>
      </c>
      <c r="C100" s="563"/>
      <c r="D100" s="563"/>
      <c r="E100" s="563"/>
      <c r="F100" s="563"/>
      <c r="G100" s="563"/>
      <c r="H100" s="563"/>
      <c r="I100" s="563"/>
      <c r="J100" s="563"/>
      <c r="K100" s="563"/>
      <c r="L100" s="563"/>
      <c r="M100" s="563"/>
      <c r="N100" s="563"/>
      <c r="O100" s="563"/>
      <c r="P100" s="563"/>
      <c r="Q100" s="563"/>
      <c r="R100" s="563"/>
      <c r="S100" s="563"/>
      <c r="T100" s="563"/>
      <c r="U100" s="563"/>
      <c r="V100" s="563"/>
      <c r="W100" s="563"/>
      <c r="X100" s="563"/>
      <c r="Y100" s="563"/>
      <c r="Z100" s="563"/>
      <c r="AA100" s="563"/>
      <c r="AB100" s="537"/>
      <c r="AC100" s="537"/>
    </row>
    <row r="101" spans="1:29" s="237" customFormat="1" ht="22.5" customHeight="1">
      <c r="A101" s="746"/>
      <c r="B101" s="563"/>
      <c r="C101" s="563"/>
      <c r="D101" s="563"/>
      <c r="E101" s="563"/>
      <c r="F101" s="563"/>
      <c r="G101" s="563"/>
      <c r="H101" s="563"/>
      <c r="I101" s="563"/>
      <c r="J101" s="563"/>
      <c r="K101" s="563"/>
      <c r="L101" s="563"/>
      <c r="M101" s="563"/>
      <c r="N101" s="563"/>
      <c r="O101" s="563"/>
      <c r="P101" s="563"/>
      <c r="Q101" s="563"/>
      <c r="R101" s="563"/>
      <c r="S101" s="563"/>
      <c r="T101" s="563"/>
      <c r="U101" s="563"/>
      <c r="V101" s="563"/>
      <c r="W101" s="563"/>
      <c r="X101" s="563"/>
      <c r="Y101" s="563"/>
      <c r="Z101" s="563"/>
      <c r="AA101" s="563"/>
      <c r="AB101" s="537"/>
      <c r="AC101" s="537"/>
    </row>
    <row r="102" spans="1:29" ht="12.75" customHeight="1">
      <c r="A102" s="485"/>
      <c r="B102" s="485"/>
      <c r="C102" s="238"/>
      <c r="D102" s="238"/>
      <c r="E102" s="238"/>
      <c r="F102" s="238"/>
      <c r="G102" s="238"/>
      <c r="H102" s="238"/>
      <c r="I102" s="238"/>
      <c r="J102" s="238"/>
      <c r="K102" s="239"/>
      <c r="L102" s="239"/>
      <c r="M102" s="239"/>
      <c r="N102" s="239"/>
      <c r="O102" s="239"/>
      <c r="P102" s="239"/>
      <c r="Q102" s="239"/>
      <c r="R102" s="239"/>
      <c r="S102" s="239"/>
      <c r="T102" s="239"/>
      <c r="U102" s="239"/>
      <c r="V102" s="238"/>
      <c r="W102" s="238"/>
      <c r="X102" s="238"/>
      <c r="Y102" s="238"/>
      <c r="Z102" s="238"/>
      <c r="AA102" s="238"/>
      <c r="AB102" s="238"/>
      <c r="AC102" s="234"/>
    </row>
    <row r="103" spans="1:29" s="266" customFormat="1" ht="24">
      <c r="A103" s="264"/>
      <c r="B103" s="264"/>
      <c r="C103" s="265"/>
      <c r="D103" s="264"/>
      <c r="E103" s="264"/>
      <c r="F103" s="264"/>
      <c r="G103" s="264"/>
      <c r="H103" s="264"/>
      <c r="I103" s="264"/>
      <c r="K103" s="267"/>
      <c r="L103" s="267"/>
      <c r="M103" s="267"/>
      <c r="N103" s="267"/>
      <c r="O103" s="267"/>
      <c r="P103" s="267"/>
      <c r="Q103" s="267"/>
      <c r="R103" s="267"/>
      <c r="S103" s="267"/>
      <c r="T103" s="267"/>
      <c r="U103" s="267"/>
      <c r="Y103" s="268"/>
      <c r="Z103" s="268"/>
      <c r="AA103" s="268"/>
    </row>
    <row r="104" spans="1:29" s="266" customFormat="1" ht="24" customHeight="1">
      <c r="A104" s="264"/>
      <c r="B104" s="264"/>
      <c r="C104" s="265"/>
      <c r="D104" s="264"/>
      <c r="E104" s="264"/>
      <c r="F104" s="264"/>
      <c r="G104" s="264"/>
      <c r="H104" s="264"/>
      <c r="I104" s="264"/>
      <c r="K104" s="267"/>
      <c r="L104" s="267"/>
      <c r="M104" s="267"/>
      <c r="N104" s="267"/>
      <c r="O104" s="267"/>
      <c r="P104" s="267"/>
      <c r="Q104" s="267"/>
      <c r="R104" s="267"/>
      <c r="S104" s="267"/>
      <c r="T104" s="267"/>
      <c r="U104" s="267"/>
      <c r="Y104" s="268"/>
      <c r="Z104" s="268"/>
      <c r="AA104" s="268"/>
    </row>
    <row r="105" spans="1:29" s="266" customFormat="1" ht="19.5" customHeight="1">
      <c r="A105" s="269" t="s">
        <v>322</v>
      </c>
      <c r="B105" s="270"/>
      <c r="C105" s="493"/>
      <c r="D105" s="493"/>
      <c r="E105" s="493"/>
      <c r="F105" s="493"/>
      <c r="G105" s="493"/>
      <c r="H105" s="493"/>
      <c r="I105" s="493"/>
      <c r="J105" s="271"/>
      <c r="K105" s="267"/>
      <c r="L105" s="267"/>
      <c r="M105" s="267"/>
      <c r="N105" s="267"/>
      <c r="O105" s="267"/>
      <c r="P105" s="267"/>
      <c r="Q105" s="267"/>
      <c r="R105" s="267"/>
      <c r="S105" s="267"/>
      <c r="T105" s="267"/>
      <c r="U105" s="1011"/>
      <c r="V105" s="1011"/>
      <c r="W105" s="1011"/>
      <c r="X105" s="1011"/>
      <c r="Y105" s="1011"/>
      <c r="Z105" s="1011"/>
      <c r="AA105" s="1011"/>
    </row>
    <row r="106" spans="1:29" s="266" customFormat="1" ht="18" customHeight="1">
      <c r="A106" s="1017" t="s">
        <v>276</v>
      </c>
      <c r="B106" s="1013" t="s">
        <v>323</v>
      </c>
      <c r="C106" s="1013"/>
      <c r="D106" s="1013"/>
      <c r="E106" s="1013"/>
      <c r="F106" s="1013"/>
      <c r="G106" s="1013"/>
      <c r="H106" s="1013"/>
      <c r="I106" s="1013"/>
      <c r="J106" s="1013"/>
      <c r="K106" s="1013"/>
      <c r="L106" s="1013"/>
      <c r="M106" s="1013"/>
      <c r="N106" s="1013"/>
      <c r="O106" s="1013"/>
      <c r="P106" s="1013"/>
      <c r="Q106" s="1013"/>
      <c r="R106" s="1013"/>
      <c r="S106" s="1013"/>
      <c r="T106" s="1013"/>
      <c r="U106" s="1013"/>
      <c r="V106" s="1013"/>
      <c r="W106" s="1013"/>
      <c r="X106" s="1013"/>
      <c r="Y106" s="1013"/>
      <c r="Z106" s="1013"/>
      <c r="AA106" s="1013"/>
      <c r="AB106" s="725"/>
      <c r="AC106" s="725"/>
    </row>
    <row r="107" spans="1:29" s="266" customFormat="1" ht="18" customHeight="1">
      <c r="A107" s="1017"/>
      <c r="B107" s="1018"/>
      <c r="C107" s="1018"/>
      <c r="D107" s="1018"/>
      <c r="E107" s="1018"/>
      <c r="F107" s="1018"/>
      <c r="G107" s="1018"/>
      <c r="H107" s="1018"/>
      <c r="I107" s="1018"/>
      <c r="J107" s="1018"/>
      <c r="K107" s="1018"/>
      <c r="L107" s="1018"/>
      <c r="M107" s="1018"/>
      <c r="N107" s="1018"/>
      <c r="O107" s="1018"/>
      <c r="P107" s="1018"/>
      <c r="Q107" s="1018"/>
      <c r="R107" s="1018"/>
      <c r="S107" s="1018"/>
      <c r="T107" s="1018"/>
      <c r="U107" s="1018"/>
      <c r="V107" s="1018"/>
      <c r="W107" s="1018"/>
      <c r="X107" s="1018"/>
      <c r="Y107" s="1018"/>
      <c r="Z107" s="1018"/>
      <c r="AA107" s="1018"/>
      <c r="AB107" s="725"/>
      <c r="AC107" s="725"/>
    </row>
    <row r="108" spans="1:29" s="266" customFormat="1" ht="6" customHeight="1">
      <c r="A108" s="264"/>
      <c r="B108" s="493"/>
      <c r="C108" s="272"/>
      <c r="D108" s="493"/>
      <c r="E108" s="493"/>
      <c r="F108" s="493"/>
      <c r="G108" s="493"/>
      <c r="H108" s="493"/>
      <c r="I108" s="493"/>
      <c r="J108" s="271"/>
      <c r="K108" s="267"/>
      <c r="L108" s="267"/>
      <c r="M108" s="267"/>
      <c r="N108" s="267"/>
      <c r="O108" s="267"/>
      <c r="P108" s="267"/>
      <c r="Q108" s="267"/>
      <c r="R108" s="267"/>
      <c r="S108" s="267"/>
      <c r="T108" s="267"/>
      <c r="U108" s="267"/>
      <c r="V108" s="271"/>
      <c r="W108" s="271"/>
      <c r="X108" s="271"/>
      <c r="Y108" s="493"/>
      <c r="Z108" s="493"/>
      <c r="AA108" s="493"/>
    </row>
    <row r="109" spans="1:29" s="266" customFormat="1" ht="19.5" customHeight="1">
      <c r="A109" s="269" t="s">
        <v>324</v>
      </c>
      <c r="B109" s="270"/>
      <c r="C109" s="493"/>
      <c r="D109" s="493"/>
      <c r="E109" s="493"/>
      <c r="F109" s="493"/>
      <c r="G109" s="493"/>
      <c r="H109" s="493"/>
      <c r="I109" s="493"/>
      <c r="J109" s="271"/>
      <c r="K109" s="267"/>
      <c r="L109" s="267"/>
      <c r="M109" s="267"/>
      <c r="N109" s="267"/>
      <c r="O109" s="267"/>
      <c r="P109" s="267"/>
      <c r="Q109" s="267"/>
      <c r="R109" s="267"/>
      <c r="S109" s="267"/>
      <c r="T109" s="267"/>
      <c r="U109" s="1011"/>
      <c r="V109" s="1011"/>
      <c r="W109" s="1011"/>
      <c r="X109" s="1011"/>
      <c r="Y109" s="1011"/>
      <c r="Z109" s="1011"/>
      <c r="AA109" s="1011"/>
    </row>
    <row r="110" spans="1:29" s="266" customFormat="1" ht="15" customHeight="1">
      <c r="A110" s="1008" t="s">
        <v>276</v>
      </c>
      <c r="B110" s="1013" t="s">
        <v>325</v>
      </c>
      <c r="C110" s="1013"/>
      <c r="D110" s="1013"/>
      <c r="E110" s="1013"/>
      <c r="F110" s="1013"/>
      <c r="G110" s="1013"/>
      <c r="H110" s="1013"/>
      <c r="I110" s="1013"/>
      <c r="J110" s="1013"/>
      <c r="K110" s="1013"/>
      <c r="L110" s="1013"/>
      <c r="M110" s="1013"/>
      <c r="N110" s="1013"/>
      <c r="O110" s="1013"/>
      <c r="P110" s="1013"/>
      <c r="Q110" s="1013"/>
      <c r="R110" s="1013"/>
      <c r="S110" s="1013"/>
      <c r="T110" s="1013"/>
      <c r="U110" s="1013"/>
      <c r="V110" s="1013"/>
      <c r="W110" s="1013"/>
      <c r="X110" s="1013"/>
      <c r="Y110" s="1013"/>
      <c r="Z110" s="1013"/>
      <c r="AA110" s="1013"/>
      <c r="AB110" s="726"/>
      <c r="AC110" s="727"/>
    </row>
    <row r="111" spans="1:29" s="266" customFormat="1" ht="15" customHeight="1">
      <c r="A111" s="1012"/>
      <c r="B111" s="1014"/>
      <c r="C111" s="1014"/>
      <c r="D111" s="1014"/>
      <c r="E111" s="1014"/>
      <c r="F111" s="1014"/>
      <c r="G111" s="1014"/>
      <c r="H111" s="1014"/>
      <c r="I111" s="1014"/>
      <c r="J111" s="1014"/>
      <c r="K111" s="1014"/>
      <c r="L111" s="1014"/>
      <c r="M111" s="1014"/>
      <c r="N111" s="1014"/>
      <c r="O111" s="1014"/>
      <c r="P111" s="1014"/>
      <c r="Q111" s="1014"/>
      <c r="R111" s="1014"/>
      <c r="S111" s="1014"/>
      <c r="T111" s="1014"/>
      <c r="U111" s="1014"/>
      <c r="V111" s="1014"/>
      <c r="W111" s="1014"/>
      <c r="X111" s="1014"/>
      <c r="Y111" s="1014"/>
      <c r="Z111" s="1014"/>
      <c r="AA111" s="1014"/>
      <c r="AB111" s="728"/>
      <c r="AC111" s="729"/>
    </row>
    <row r="112" spans="1:29" s="266" customFormat="1" ht="18" customHeight="1">
      <c r="A112" s="1009"/>
      <c r="B112" s="273"/>
      <c r="C112" s="1015" t="s">
        <v>326</v>
      </c>
      <c r="D112" s="1016"/>
      <c r="E112" s="1016"/>
      <c r="F112" s="1016"/>
      <c r="G112" s="1016"/>
      <c r="H112" s="1016"/>
      <c r="I112" s="1016"/>
      <c r="J112" s="1016"/>
      <c r="K112" s="1016"/>
      <c r="L112" s="1016"/>
      <c r="M112" s="1016"/>
      <c r="N112" s="1016"/>
      <c r="O112" s="1016"/>
      <c r="P112" s="1016"/>
      <c r="Q112" s="1016"/>
      <c r="R112" s="1016"/>
      <c r="S112" s="1016"/>
      <c r="T112" s="1016"/>
      <c r="U112" s="1016"/>
      <c r="V112" s="1016"/>
      <c r="W112" s="1016"/>
      <c r="X112" s="1016"/>
      <c r="Y112" s="1016"/>
      <c r="Z112" s="1016"/>
      <c r="AA112" s="1016"/>
      <c r="AB112" s="730"/>
      <c r="AC112" s="731"/>
    </row>
    <row r="113" spans="1:29" s="266" customFormat="1" ht="6" customHeight="1">
      <c r="A113" s="264"/>
      <c r="B113" s="493"/>
      <c r="C113" s="272"/>
      <c r="D113" s="493"/>
      <c r="E113" s="493"/>
      <c r="F113" s="493"/>
      <c r="G113" s="493"/>
      <c r="H113" s="493"/>
      <c r="I113" s="493"/>
      <c r="J113" s="271"/>
      <c r="K113" s="267"/>
      <c r="L113" s="267"/>
      <c r="M113" s="267"/>
      <c r="N113" s="267"/>
      <c r="O113" s="267"/>
      <c r="P113" s="267"/>
      <c r="Q113" s="267"/>
      <c r="R113" s="267"/>
      <c r="S113" s="267"/>
      <c r="T113" s="267"/>
      <c r="U113" s="267"/>
      <c r="V113" s="271"/>
      <c r="W113" s="271"/>
      <c r="X113" s="271"/>
      <c r="Y113" s="493"/>
      <c r="Z113" s="493"/>
      <c r="AA113" s="493"/>
    </row>
    <row r="114" spans="1:29" s="266" customFormat="1" ht="19.5" customHeight="1">
      <c r="A114" s="269" t="s">
        <v>327</v>
      </c>
      <c r="B114" s="270"/>
      <c r="C114" s="493"/>
      <c r="D114" s="493"/>
      <c r="E114" s="493"/>
      <c r="F114" s="493"/>
      <c r="G114" s="493"/>
      <c r="H114" s="493"/>
      <c r="I114" s="493"/>
      <c r="J114" s="271"/>
      <c r="K114" s="267"/>
      <c r="L114" s="267"/>
      <c r="M114" s="267"/>
      <c r="N114" s="267"/>
      <c r="O114" s="267"/>
      <c r="P114" s="267"/>
      <c r="Q114" s="267"/>
      <c r="R114" s="267"/>
      <c r="S114" s="267"/>
      <c r="T114" s="267"/>
      <c r="U114" s="274"/>
      <c r="V114" s="270"/>
      <c r="W114" s="270"/>
      <c r="X114" s="270"/>
      <c r="Y114" s="270"/>
      <c r="Z114" s="270"/>
      <c r="AA114" s="270"/>
    </row>
    <row r="115" spans="1:29" s="266" customFormat="1" ht="18" customHeight="1">
      <c r="A115" s="1008" t="s">
        <v>276</v>
      </c>
      <c r="B115" s="1010" t="s">
        <v>328</v>
      </c>
      <c r="C115" s="1010"/>
      <c r="D115" s="1010"/>
      <c r="E115" s="1010"/>
      <c r="F115" s="1010"/>
      <c r="G115" s="1010"/>
      <c r="H115" s="1010"/>
      <c r="I115" s="1010"/>
      <c r="J115" s="1010"/>
      <c r="K115" s="1010"/>
      <c r="L115" s="1010"/>
      <c r="M115" s="1010"/>
      <c r="N115" s="1010"/>
      <c r="O115" s="1010"/>
      <c r="P115" s="1010"/>
      <c r="Q115" s="1010"/>
      <c r="R115" s="1010"/>
      <c r="S115" s="1010"/>
      <c r="T115" s="1010"/>
      <c r="U115" s="1010"/>
      <c r="V115" s="1010"/>
      <c r="W115" s="1010"/>
      <c r="X115" s="1010"/>
      <c r="Y115" s="1010"/>
      <c r="Z115" s="1010"/>
      <c r="AA115" s="1010"/>
      <c r="AB115" s="725"/>
      <c r="AC115" s="725"/>
    </row>
    <row r="116" spans="1:29" s="266" customFormat="1" ht="18" customHeight="1">
      <c r="A116" s="1009"/>
      <c r="B116" s="1010"/>
      <c r="C116" s="1010"/>
      <c r="D116" s="1010"/>
      <c r="E116" s="1010"/>
      <c r="F116" s="1010"/>
      <c r="G116" s="1010"/>
      <c r="H116" s="1010"/>
      <c r="I116" s="1010"/>
      <c r="J116" s="1010"/>
      <c r="K116" s="1010"/>
      <c r="L116" s="1010"/>
      <c r="M116" s="1010"/>
      <c r="N116" s="1010"/>
      <c r="O116" s="1010"/>
      <c r="P116" s="1010"/>
      <c r="Q116" s="1010"/>
      <c r="R116" s="1010"/>
      <c r="S116" s="1010"/>
      <c r="T116" s="1010"/>
      <c r="U116" s="1010"/>
      <c r="V116" s="1010"/>
      <c r="W116" s="1010"/>
      <c r="X116" s="1010"/>
      <c r="Y116" s="1010"/>
      <c r="Z116" s="1010"/>
      <c r="AA116" s="1010"/>
      <c r="AB116" s="725"/>
      <c r="AC116" s="725"/>
    </row>
    <row r="117" spans="1:29" s="266" customFormat="1" ht="15" customHeight="1">
      <c r="A117" s="1008" t="s">
        <v>278</v>
      </c>
      <c r="B117" s="1010" t="s">
        <v>329</v>
      </c>
      <c r="C117" s="1010"/>
      <c r="D117" s="1010"/>
      <c r="E117" s="1010"/>
      <c r="F117" s="1010"/>
      <c r="G117" s="1010"/>
      <c r="H117" s="1010"/>
      <c r="I117" s="1010"/>
      <c r="J117" s="1010"/>
      <c r="K117" s="1010"/>
      <c r="L117" s="1010"/>
      <c r="M117" s="1010"/>
      <c r="N117" s="1010"/>
      <c r="O117" s="1010"/>
      <c r="P117" s="1010"/>
      <c r="Q117" s="1010"/>
      <c r="R117" s="1010"/>
      <c r="S117" s="1010"/>
      <c r="T117" s="1010"/>
      <c r="U117" s="1010"/>
      <c r="V117" s="1010"/>
      <c r="W117" s="1010"/>
      <c r="X117" s="1010"/>
      <c r="Y117" s="1010"/>
      <c r="Z117" s="1010"/>
      <c r="AA117" s="1010"/>
      <c r="AB117" s="725"/>
      <c r="AC117" s="725"/>
    </row>
    <row r="118" spans="1:29" s="266" customFormat="1" ht="15" customHeight="1">
      <c r="A118" s="1009"/>
      <c r="B118" s="1010"/>
      <c r="C118" s="1010"/>
      <c r="D118" s="1010"/>
      <c r="E118" s="1010"/>
      <c r="F118" s="1010"/>
      <c r="G118" s="1010"/>
      <c r="H118" s="1010"/>
      <c r="I118" s="1010"/>
      <c r="J118" s="1010"/>
      <c r="K118" s="1010"/>
      <c r="L118" s="1010"/>
      <c r="M118" s="1010"/>
      <c r="N118" s="1010"/>
      <c r="O118" s="1010"/>
      <c r="P118" s="1010"/>
      <c r="Q118" s="1010"/>
      <c r="R118" s="1010"/>
      <c r="S118" s="1010"/>
      <c r="T118" s="1010"/>
      <c r="U118" s="1010"/>
      <c r="V118" s="1010"/>
      <c r="W118" s="1010"/>
      <c r="X118" s="1010"/>
      <c r="Y118" s="1010"/>
      <c r="Z118" s="1010"/>
      <c r="AA118" s="1010"/>
      <c r="AB118" s="725"/>
      <c r="AC118" s="725"/>
    </row>
    <row r="119" spans="1:29" s="266" customFormat="1" ht="15" customHeight="1">
      <c r="A119" s="1008" t="s">
        <v>280</v>
      </c>
      <c r="B119" s="1022" t="s">
        <v>330</v>
      </c>
      <c r="C119" s="1023"/>
      <c r="D119" s="1023"/>
      <c r="E119" s="1023"/>
      <c r="F119" s="1023"/>
      <c r="G119" s="1023"/>
      <c r="H119" s="1023"/>
      <c r="I119" s="1023"/>
      <c r="J119" s="1023"/>
      <c r="K119" s="1023"/>
      <c r="L119" s="1023"/>
      <c r="M119" s="1023"/>
      <c r="N119" s="1023"/>
      <c r="O119" s="1023"/>
      <c r="P119" s="1023"/>
      <c r="Q119" s="1023"/>
      <c r="R119" s="1023"/>
      <c r="S119" s="1023"/>
      <c r="T119" s="1023"/>
      <c r="U119" s="1023"/>
      <c r="V119" s="1023"/>
      <c r="W119" s="1023"/>
      <c r="X119" s="1023"/>
      <c r="Y119" s="1023"/>
      <c r="Z119" s="1023"/>
      <c r="AA119" s="1024"/>
      <c r="AB119" s="732"/>
      <c r="AC119" s="732"/>
    </row>
    <row r="120" spans="1:29" s="266" customFormat="1" ht="30" customHeight="1">
      <c r="A120" s="1012"/>
      <c r="C120" s="275" t="s">
        <v>331</v>
      </c>
      <c r="D120" s="1028" t="s">
        <v>332</v>
      </c>
      <c r="E120" s="1029"/>
      <c r="F120" s="1029"/>
      <c r="G120" s="1029"/>
      <c r="H120" s="1029"/>
      <c r="I120" s="1029"/>
      <c r="J120" s="1029"/>
      <c r="K120" s="1029"/>
      <c r="L120" s="1029"/>
      <c r="M120" s="1029"/>
      <c r="N120" s="1029"/>
      <c r="O120" s="1029"/>
      <c r="P120" s="1029"/>
      <c r="Q120" s="1029"/>
      <c r="R120" s="1029"/>
      <c r="S120" s="1029"/>
      <c r="T120" s="1029"/>
      <c r="U120" s="1029"/>
      <c r="V120" s="1029"/>
      <c r="W120" s="1029"/>
      <c r="X120" s="1029"/>
      <c r="Y120" s="1029"/>
      <c r="Z120" s="1029"/>
      <c r="AA120" s="1029"/>
      <c r="AB120" s="1087"/>
      <c r="AC120" s="1087"/>
    </row>
    <row r="121" spans="1:29" s="266" customFormat="1" ht="36" customHeight="1">
      <c r="A121" s="1012"/>
      <c r="B121" s="457"/>
      <c r="C121" s="456" t="s">
        <v>333</v>
      </c>
      <c r="D121" s="1088" t="s">
        <v>334</v>
      </c>
      <c r="E121" s="1089"/>
      <c r="F121" s="1089"/>
      <c r="G121" s="1089"/>
      <c r="H121" s="1089"/>
      <c r="I121" s="1089"/>
      <c r="J121" s="1089"/>
      <c r="K121" s="1089"/>
      <c r="L121" s="1089"/>
      <c r="M121" s="1089"/>
      <c r="N121" s="1089"/>
      <c r="O121" s="1089"/>
      <c r="P121" s="1089"/>
      <c r="Q121" s="1089"/>
      <c r="R121" s="1089"/>
      <c r="S121" s="1089"/>
      <c r="T121" s="1089"/>
      <c r="U121" s="1089"/>
      <c r="V121" s="1089"/>
      <c r="W121" s="1089"/>
      <c r="X121" s="1089"/>
      <c r="Y121" s="1089"/>
      <c r="Z121" s="1089"/>
      <c r="AA121" s="1089"/>
      <c r="AB121" s="1090"/>
      <c r="AC121" s="1090"/>
    </row>
    <row r="122" spans="1:29" s="266" customFormat="1" ht="24" customHeight="1">
      <c r="A122" s="1012"/>
      <c r="B122" s="458"/>
      <c r="C122" s="275" t="s">
        <v>364</v>
      </c>
      <c r="D122" s="1028" t="s">
        <v>1189</v>
      </c>
      <c r="E122" s="1029"/>
      <c r="F122" s="1029"/>
      <c r="G122" s="1029"/>
      <c r="H122" s="1029"/>
      <c r="I122" s="1029"/>
      <c r="J122" s="1029"/>
      <c r="K122" s="1029"/>
      <c r="L122" s="1029"/>
      <c r="M122" s="1029"/>
      <c r="N122" s="1029"/>
      <c r="O122" s="1029"/>
      <c r="P122" s="1029"/>
      <c r="Q122" s="1029"/>
      <c r="R122" s="1029"/>
      <c r="S122" s="1029"/>
      <c r="T122" s="1029"/>
      <c r="U122" s="1029"/>
      <c r="V122" s="1029"/>
      <c r="W122" s="1029"/>
      <c r="X122" s="1029"/>
      <c r="Y122" s="1029"/>
      <c r="Z122" s="1029"/>
      <c r="AA122" s="1029"/>
      <c r="AB122" s="1091"/>
      <c r="AC122" s="1091"/>
    </row>
    <row r="123" spans="1:29" s="266" customFormat="1" ht="23.25" customHeight="1">
      <c r="A123" s="1012"/>
      <c r="C123" s="503" t="s">
        <v>365</v>
      </c>
      <c r="D123" s="1025" t="s">
        <v>1190</v>
      </c>
      <c r="E123" s="1026"/>
      <c r="F123" s="1026"/>
      <c r="G123" s="1026"/>
      <c r="H123" s="1026"/>
      <c r="I123" s="1026"/>
      <c r="J123" s="1026"/>
      <c r="K123" s="1026"/>
      <c r="L123" s="1026"/>
      <c r="M123" s="1026"/>
      <c r="N123" s="1026"/>
      <c r="O123" s="1026"/>
      <c r="P123" s="1026"/>
      <c r="Q123" s="1026"/>
      <c r="R123" s="1026"/>
      <c r="S123" s="1026"/>
      <c r="T123" s="1026"/>
      <c r="U123" s="1026"/>
      <c r="V123" s="1026"/>
      <c r="W123" s="1026"/>
      <c r="X123" s="1026"/>
      <c r="Y123" s="1026"/>
      <c r="Z123" s="1026"/>
      <c r="AA123" s="1026"/>
      <c r="AB123" s="733"/>
      <c r="AC123" s="733"/>
    </row>
    <row r="124" spans="1:29" s="266" customFormat="1" ht="24" customHeight="1">
      <c r="A124" s="1009"/>
      <c r="B124" s="276"/>
      <c r="C124" s="504" t="s">
        <v>366</v>
      </c>
      <c r="D124" s="1027" t="s">
        <v>1211</v>
      </c>
      <c r="E124" s="1016"/>
      <c r="F124" s="1016"/>
      <c r="G124" s="1016"/>
      <c r="H124" s="1016"/>
      <c r="I124" s="1016"/>
      <c r="J124" s="1016"/>
      <c r="K124" s="1016"/>
      <c r="L124" s="1016"/>
      <c r="M124" s="1016"/>
      <c r="N124" s="1016"/>
      <c r="O124" s="1016"/>
      <c r="P124" s="1016"/>
      <c r="Q124" s="1016"/>
      <c r="R124" s="1016"/>
      <c r="S124" s="1016"/>
      <c r="T124" s="1016"/>
      <c r="U124" s="1016"/>
      <c r="V124" s="1016"/>
      <c r="W124" s="1016"/>
      <c r="X124" s="1016"/>
      <c r="Y124" s="1016"/>
      <c r="Z124" s="1016"/>
      <c r="AA124" s="1016"/>
      <c r="AB124" s="1030"/>
      <c r="AC124" s="1030"/>
    </row>
    <row r="125" spans="1:29" s="266" customFormat="1" ht="6" customHeight="1">
      <c r="A125" s="264"/>
      <c r="B125" s="493"/>
      <c r="C125" s="272"/>
      <c r="D125" s="493"/>
      <c r="E125" s="493"/>
      <c r="F125" s="493"/>
      <c r="G125" s="493"/>
      <c r="H125" s="493"/>
      <c r="I125" s="493"/>
      <c r="J125" s="271"/>
      <c r="K125" s="267"/>
      <c r="L125" s="267"/>
      <c r="M125" s="267"/>
      <c r="N125" s="267"/>
      <c r="O125" s="267"/>
      <c r="P125" s="267"/>
      <c r="Q125" s="267"/>
      <c r="R125" s="267"/>
      <c r="S125" s="267"/>
      <c r="T125" s="267"/>
      <c r="U125" s="267"/>
      <c r="V125" s="271"/>
      <c r="W125" s="271"/>
      <c r="X125" s="271"/>
      <c r="Y125" s="493"/>
      <c r="Z125" s="493"/>
      <c r="AA125" s="493"/>
    </row>
    <row r="126" spans="1:29" s="266" customFormat="1" ht="19.5" customHeight="1">
      <c r="A126" s="269" t="s">
        <v>335</v>
      </c>
      <c r="B126" s="270"/>
      <c r="C126" s="493"/>
      <c r="D126" s="493"/>
      <c r="E126" s="493"/>
      <c r="F126" s="493"/>
      <c r="G126" s="493"/>
      <c r="H126" s="493"/>
      <c r="I126" s="493"/>
      <c r="J126" s="271"/>
      <c r="K126" s="267"/>
      <c r="L126" s="267"/>
      <c r="M126" s="267"/>
      <c r="N126" s="267"/>
      <c r="O126" s="267"/>
      <c r="P126" s="267"/>
      <c r="Q126" s="267"/>
      <c r="R126" s="267"/>
      <c r="S126" s="267"/>
      <c r="T126" s="267"/>
      <c r="U126" s="277"/>
      <c r="V126" s="278"/>
      <c r="W126" s="278"/>
      <c r="X126" s="278"/>
      <c r="Y126" s="278"/>
      <c r="Z126" s="278"/>
      <c r="AA126" s="278"/>
    </row>
    <row r="127" spans="1:29" s="266" customFormat="1" ht="15" customHeight="1">
      <c r="A127" s="1019" t="s">
        <v>336</v>
      </c>
      <c r="B127" s="1021" t="s">
        <v>337</v>
      </c>
      <c r="C127" s="1021"/>
      <c r="D127" s="1021"/>
      <c r="E127" s="1021"/>
      <c r="F127" s="1021"/>
      <c r="G127" s="1021"/>
      <c r="H127" s="1021"/>
      <c r="I127" s="1021"/>
      <c r="J127" s="1021"/>
      <c r="K127" s="1021"/>
      <c r="L127" s="1021"/>
      <c r="M127" s="1021"/>
      <c r="N127" s="1021"/>
      <c r="O127" s="1021"/>
      <c r="P127" s="1021"/>
      <c r="Q127" s="1021"/>
      <c r="R127" s="1021"/>
      <c r="S127" s="1021"/>
      <c r="T127" s="1021"/>
      <c r="U127" s="1021"/>
      <c r="V127" s="1021"/>
      <c r="W127" s="1021"/>
      <c r="X127" s="1021"/>
      <c r="Y127" s="1021"/>
      <c r="Z127" s="1021"/>
      <c r="AA127" s="1021"/>
      <c r="AB127" s="725"/>
      <c r="AC127" s="725"/>
    </row>
    <row r="128" spans="1:29" s="266" customFormat="1" ht="15" customHeight="1">
      <c r="A128" s="1020"/>
      <c r="B128" s="1021"/>
      <c r="C128" s="1021"/>
      <c r="D128" s="1021"/>
      <c r="E128" s="1021"/>
      <c r="F128" s="1021"/>
      <c r="G128" s="1021"/>
      <c r="H128" s="1021"/>
      <c r="I128" s="1021"/>
      <c r="J128" s="1021"/>
      <c r="K128" s="1021"/>
      <c r="L128" s="1021"/>
      <c r="M128" s="1021"/>
      <c r="N128" s="1021"/>
      <c r="O128" s="1021"/>
      <c r="P128" s="1021"/>
      <c r="Q128" s="1021"/>
      <c r="R128" s="1021"/>
      <c r="S128" s="1021"/>
      <c r="T128" s="1021"/>
      <c r="U128" s="1021"/>
      <c r="V128" s="1021"/>
      <c r="W128" s="1021"/>
      <c r="X128" s="1021"/>
      <c r="Y128" s="1021"/>
      <c r="Z128" s="1021"/>
      <c r="AA128" s="1021"/>
      <c r="AB128" s="725"/>
      <c r="AC128" s="725"/>
    </row>
    <row r="129" spans="1:30" s="266" customFormat="1" ht="15" customHeight="1">
      <c r="A129" s="1019" t="s">
        <v>338</v>
      </c>
      <c r="B129" s="1021" t="s">
        <v>339</v>
      </c>
      <c r="C129" s="1021"/>
      <c r="D129" s="1021"/>
      <c r="E129" s="1021"/>
      <c r="F129" s="1021"/>
      <c r="G129" s="1021"/>
      <c r="H129" s="1021"/>
      <c r="I129" s="1021"/>
      <c r="J129" s="1021"/>
      <c r="K129" s="1021"/>
      <c r="L129" s="1021"/>
      <c r="M129" s="1021"/>
      <c r="N129" s="1021"/>
      <c r="O129" s="1021"/>
      <c r="P129" s="1021"/>
      <c r="Q129" s="1021"/>
      <c r="R129" s="1021"/>
      <c r="S129" s="1021"/>
      <c r="T129" s="1021"/>
      <c r="U129" s="1021"/>
      <c r="V129" s="1021"/>
      <c r="W129" s="1021"/>
      <c r="X129" s="1021"/>
      <c r="Y129" s="1021"/>
      <c r="Z129" s="1021"/>
      <c r="AA129" s="1021"/>
      <c r="AB129" s="725"/>
      <c r="AC129" s="725"/>
    </row>
    <row r="130" spans="1:30" s="266" customFormat="1" ht="15" customHeight="1">
      <c r="A130" s="1020"/>
      <c r="B130" s="1021"/>
      <c r="C130" s="1021"/>
      <c r="D130" s="1021"/>
      <c r="E130" s="1021"/>
      <c r="F130" s="1021"/>
      <c r="G130" s="1021"/>
      <c r="H130" s="1021"/>
      <c r="I130" s="1021"/>
      <c r="J130" s="1021"/>
      <c r="K130" s="1021"/>
      <c r="L130" s="1021"/>
      <c r="M130" s="1021"/>
      <c r="N130" s="1021"/>
      <c r="O130" s="1021"/>
      <c r="P130" s="1021"/>
      <c r="Q130" s="1021"/>
      <c r="R130" s="1021"/>
      <c r="S130" s="1021"/>
      <c r="T130" s="1021"/>
      <c r="U130" s="1021"/>
      <c r="V130" s="1021"/>
      <c r="W130" s="1021"/>
      <c r="X130" s="1021"/>
      <c r="Y130" s="1021"/>
      <c r="Z130" s="1021"/>
      <c r="AA130" s="1021"/>
      <c r="AB130" s="725"/>
      <c r="AC130" s="725"/>
    </row>
    <row r="131" spans="1:30" s="266" customFormat="1" ht="12.75" customHeight="1">
      <c r="A131" s="264"/>
      <c r="B131" s="264"/>
      <c r="C131" s="265"/>
      <c r="D131" s="264"/>
      <c r="E131" s="264"/>
      <c r="F131" s="264"/>
      <c r="G131" s="264"/>
      <c r="H131" s="264"/>
      <c r="I131" s="264"/>
      <c r="K131" s="267"/>
      <c r="L131" s="267"/>
      <c r="M131" s="267"/>
      <c r="N131" s="267"/>
      <c r="O131" s="267"/>
      <c r="P131" s="267"/>
      <c r="Q131" s="267"/>
      <c r="R131" s="267"/>
      <c r="S131" s="267"/>
      <c r="T131" s="267"/>
      <c r="U131" s="267"/>
      <c r="Y131" s="268"/>
      <c r="Z131" s="268"/>
      <c r="AA131" s="268"/>
    </row>
    <row r="132" spans="1:30" ht="12.75" customHeight="1">
      <c r="A132" s="485"/>
      <c r="B132" s="485"/>
      <c r="C132" s="226"/>
      <c r="D132" s="485"/>
      <c r="E132" s="485"/>
      <c r="F132" s="485"/>
      <c r="G132" s="485"/>
      <c r="H132" s="485"/>
      <c r="I132" s="485"/>
      <c r="AC132" s="234"/>
    </row>
    <row r="133" spans="1:30" ht="12.75" customHeight="1">
      <c r="A133" s="485"/>
      <c r="B133" s="485"/>
      <c r="C133" s="226"/>
      <c r="D133" s="485"/>
      <c r="E133" s="485"/>
      <c r="F133" s="485"/>
      <c r="G133" s="485"/>
      <c r="H133" s="485"/>
      <c r="I133" s="485"/>
      <c r="AC133" s="234"/>
    </row>
    <row r="134" spans="1:30" ht="12.75" customHeight="1">
      <c r="A134" s="485"/>
      <c r="B134" s="485"/>
      <c r="C134" s="226"/>
      <c r="D134" s="485"/>
      <c r="E134" s="485"/>
      <c r="F134" s="485"/>
      <c r="G134" s="485"/>
      <c r="H134" s="485"/>
      <c r="I134" s="485"/>
      <c r="AC134" s="234"/>
    </row>
    <row r="135" spans="1:30" ht="20.100000000000001" customHeight="1">
      <c r="A135" s="236" t="s">
        <v>340</v>
      </c>
      <c r="B135" s="480"/>
      <c r="C135" s="485"/>
      <c r="D135" s="485"/>
      <c r="E135" s="485"/>
      <c r="F135" s="485"/>
      <c r="G135" s="485"/>
      <c r="H135" s="485"/>
      <c r="I135" s="485"/>
      <c r="AC135" s="233"/>
    </row>
    <row r="136" spans="1:30" s="237" customFormat="1" ht="45" customHeight="1">
      <c r="A136" s="555" t="s">
        <v>276</v>
      </c>
      <c r="B136" s="549" t="s">
        <v>1157</v>
      </c>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1"/>
      <c r="AB136" s="537"/>
      <c r="AC136" s="537"/>
    </row>
    <row r="137" spans="1:30" s="237" customFormat="1" ht="45" customHeight="1">
      <c r="A137" s="556"/>
      <c r="B137" s="557"/>
      <c r="C137" s="558"/>
      <c r="D137" s="558"/>
      <c r="E137" s="558"/>
      <c r="F137" s="558"/>
      <c r="G137" s="558"/>
      <c r="H137" s="558"/>
      <c r="I137" s="558"/>
      <c r="J137" s="558"/>
      <c r="K137" s="558"/>
      <c r="L137" s="558"/>
      <c r="M137" s="558"/>
      <c r="N137" s="558"/>
      <c r="O137" s="558"/>
      <c r="P137" s="558"/>
      <c r="Q137" s="558"/>
      <c r="R137" s="558"/>
      <c r="S137" s="558"/>
      <c r="T137" s="558"/>
      <c r="U137" s="558"/>
      <c r="V137" s="558"/>
      <c r="W137" s="558"/>
      <c r="X137" s="558"/>
      <c r="Y137" s="558"/>
      <c r="Z137" s="558"/>
      <c r="AA137" s="559"/>
      <c r="AB137" s="537"/>
      <c r="AC137" s="537"/>
    </row>
    <row r="138" spans="1:30" ht="6" customHeight="1">
      <c r="Y138" s="233"/>
      <c r="Z138" s="233"/>
      <c r="AA138" s="233"/>
      <c r="AC138" s="211"/>
      <c r="AD138" s="211"/>
    </row>
    <row r="139" spans="1:30" ht="20.100000000000001" customHeight="1">
      <c r="A139" s="236" t="s">
        <v>342</v>
      </c>
      <c r="B139" s="480"/>
      <c r="C139" s="485"/>
      <c r="D139" s="485"/>
      <c r="E139" s="485"/>
      <c r="F139" s="485"/>
      <c r="G139" s="485"/>
      <c r="H139" s="485"/>
      <c r="I139" s="485"/>
      <c r="U139" s="279"/>
      <c r="Y139" s="233"/>
      <c r="Z139" s="233"/>
      <c r="AA139" s="233"/>
      <c r="AC139" s="211"/>
      <c r="AD139" s="211"/>
    </row>
    <row r="140" spans="1:30" s="237" customFormat="1" ht="27.95" customHeight="1">
      <c r="A140" s="555" t="s">
        <v>276</v>
      </c>
      <c r="B140" s="549" t="s">
        <v>343</v>
      </c>
      <c r="C140" s="550"/>
      <c r="D140" s="550"/>
      <c r="E140" s="550"/>
      <c r="F140" s="550"/>
      <c r="G140" s="550"/>
      <c r="H140" s="550"/>
      <c r="I140" s="550"/>
      <c r="J140" s="550"/>
      <c r="K140" s="550"/>
      <c r="L140" s="550"/>
      <c r="M140" s="550"/>
      <c r="N140" s="550"/>
      <c r="O140" s="550"/>
      <c r="P140" s="550"/>
      <c r="Q140" s="550"/>
      <c r="R140" s="550"/>
      <c r="S140" s="550"/>
      <c r="T140" s="550"/>
      <c r="U140" s="550"/>
      <c r="V140" s="550"/>
      <c r="W140" s="550"/>
      <c r="X140" s="550"/>
      <c r="Y140" s="550"/>
      <c r="Z140" s="550"/>
      <c r="AA140" s="551"/>
      <c r="AB140" s="537"/>
      <c r="AC140" s="537"/>
    </row>
    <row r="141" spans="1:30" s="237" customFormat="1" ht="27.95" customHeight="1">
      <c r="A141" s="560"/>
      <c r="B141" s="552"/>
      <c r="C141" s="553"/>
      <c r="D141" s="553"/>
      <c r="E141" s="553"/>
      <c r="F141" s="553"/>
      <c r="G141" s="553"/>
      <c r="H141" s="553"/>
      <c r="I141" s="553"/>
      <c r="J141" s="553"/>
      <c r="K141" s="553"/>
      <c r="L141" s="553"/>
      <c r="M141" s="553"/>
      <c r="N141" s="553"/>
      <c r="O141" s="553"/>
      <c r="P141" s="553"/>
      <c r="Q141" s="553"/>
      <c r="R141" s="553"/>
      <c r="S141" s="553"/>
      <c r="T141" s="553"/>
      <c r="U141" s="553"/>
      <c r="V141" s="553"/>
      <c r="W141" s="553"/>
      <c r="X141" s="553"/>
      <c r="Y141" s="553"/>
      <c r="Z141" s="553"/>
      <c r="AA141" s="554"/>
      <c r="AB141" s="537"/>
      <c r="AC141" s="537"/>
    </row>
    <row r="142" spans="1:30" s="237" customFormat="1" ht="15.75" customHeight="1">
      <c r="A142" s="556"/>
      <c r="B142" s="557" t="s">
        <v>344</v>
      </c>
      <c r="C142" s="558"/>
      <c r="D142" s="558"/>
      <c r="E142" s="558"/>
      <c r="F142" s="558"/>
      <c r="G142" s="558"/>
      <c r="H142" s="558"/>
      <c r="I142" s="558"/>
      <c r="J142" s="558"/>
      <c r="K142" s="558"/>
      <c r="L142" s="558"/>
      <c r="M142" s="558"/>
      <c r="N142" s="558"/>
      <c r="O142" s="558"/>
      <c r="P142" s="558"/>
      <c r="Q142" s="558"/>
      <c r="R142" s="558"/>
      <c r="S142" s="558"/>
      <c r="T142" s="558"/>
      <c r="U142" s="558"/>
      <c r="V142" s="558"/>
      <c r="W142" s="558"/>
      <c r="X142" s="558"/>
      <c r="Y142" s="558"/>
      <c r="Z142" s="558"/>
      <c r="AA142" s="559"/>
      <c r="AB142" s="537"/>
      <c r="AC142" s="537"/>
    </row>
    <row r="143" spans="1:30" s="220" customFormat="1" ht="6" customHeight="1">
      <c r="K143" s="212"/>
      <c r="L143" s="212"/>
      <c r="M143" s="212"/>
      <c r="N143" s="212"/>
      <c r="O143" s="212"/>
      <c r="P143" s="212"/>
      <c r="Q143" s="212"/>
      <c r="R143" s="212"/>
      <c r="S143" s="212"/>
      <c r="T143" s="212"/>
      <c r="U143" s="212"/>
      <c r="AC143" s="233"/>
      <c r="AD143" s="210"/>
    </row>
    <row r="144" spans="1:30" ht="20.100000000000001" customHeight="1">
      <c r="A144" s="236" t="s">
        <v>345</v>
      </c>
      <c r="B144" s="480"/>
      <c r="C144" s="485"/>
      <c r="D144" s="485"/>
      <c r="E144" s="485"/>
      <c r="F144" s="485"/>
      <c r="G144" s="485"/>
      <c r="H144" s="485"/>
      <c r="I144" s="485"/>
      <c r="AC144" s="233"/>
    </row>
    <row r="145" spans="1:30" s="237" customFormat="1" ht="24" customHeight="1">
      <c r="A145" s="555" t="s">
        <v>276</v>
      </c>
      <c r="B145" s="549" t="s">
        <v>346</v>
      </c>
      <c r="C145" s="550"/>
      <c r="D145" s="550"/>
      <c r="E145" s="550"/>
      <c r="F145" s="550"/>
      <c r="G145" s="550"/>
      <c r="H145" s="550"/>
      <c r="I145" s="550"/>
      <c r="J145" s="550"/>
      <c r="K145" s="550"/>
      <c r="L145" s="550"/>
      <c r="M145" s="550"/>
      <c r="N145" s="550"/>
      <c r="O145" s="550"/>
      <c r="P145" s="550"/>
      <c r="Q145" s="550"/>
      <c r="R145" s="550"/>
      <c r="S145" s="550"/>
      <c r="T145" s="550"/>
      <c r="U145" s="550"/>
      <c r="V145" s="550"/>
      <c r="W145" s="550"/>
      <c r="X145" s="550"/>
      <c r="Y145" s="550"/>
      <c r="Z145" s="550"/>
      <c r="AA145" s="550"/>
      <c r="AB145" s="537"/>
      <c r="AC145" s="537"/>
    </row>
    <row r="146" spans="1:30" s="237" customFormat="1" ht="24" customHeight="1">
      <c r="A146" s="556"/>
      <c r="B146" s="557"/>
      <c r="C146" s="558"/>
      <c r="D146" s="558"/>
      <c r="E146" s="558"/>
      <c r="F146" s="558"/>
      <c r="G146" s="558"/>
      <c r="H146" s="558"/>
      <c r="I146" s="558"/>
      <c r="J146" s="558"/>
      <c r="K146" s="558"/>
      <c r="L146" s="558"/>
      <c r="M146" s="558"/>
      <c r="N146" s="558"/>
      <c r="O146" s="558"/>
      <c r="P146" s="558"/>
      <c r="Q146" s="558"/>
      <c r="R146" s="558"/>
      <c r="S146" s="558"/>
      <c r="T146" s="558"/>
      <c r="U146" s="558"/>
      <c r="V146" s="558"/>
      <c r="W146" s="558"/>
      <c r="X146" s="558"/>
      <c r="Y146" s="558"/>
      <c r="Z146" s="558"/>
      <c r="AA146" s="558"/>
      <c r="AB146" s="537"/>
      <c r="AC146" s="537"/>
    </row>
    <row r="147" spans="1:30" ht="6" customHeight="1">
      <c r="A147" s="485"/>
      <c r="B147" s="482"/>
      <c r="C147" s="226"/>
      <c r="D147" s="485"/>
      <c r="E147" s="485"/>
      <c r="F147" s="485"/>
      <c r="G147" s="485"/>
      <c r="H147" s="485"/>
      <c r="I147" s="485"/>
      <c r="Y147" s="234"/>
      <c r="Z147" s="234"/>
      <c r="AA147" s="234"/>
      <c r="AC147" s="211"/>
      <c r="AD147" s="211"/>
    </row>
    <row r="148" spans="1:30" ht="20.100000000000001" customHeight="1">
      <c r="A148" s="236" t="s">
        <v>347</v>
      </c>
      <c r="B148" s="490"/>
      <c r="C148" s="485"/>
      <c r="D148" s="485"/>
      <c r="E148" s="485"/>
      <c r="F148" s="485"/>
      <c r="G148" s="485"/>
      <c r="H148" s="485"/>
      <c r="I148" s="485"/>
      <c r="Y148" s="233"/>
      <c r="Z148" s="233"/>
      <c r="AA148" s="233"/>
      <c r="AC148" s="211"/>
      <c r="AD148" s="211"/>
    </row>
    <row r="149" spans="1:30" ht="18" customHeight="1">
      <c r="A149" s="555" t="s">
        <v>276</v>
      </c>
      <c r="B149" s="535" t="s">
        <v>654</v>
      </c>
      <c r="C149" s="535"/>
      <c r="D149" s="535"/>
      <c r="E149" s="535"/>
      <c r="F149" s="535"/>
      <c r="G149" s="535"/>
      <c r="H149" s="535"/>
      <c r="I149" s="535"/>
      <c r="J149" s="535"/>
      <c r="K149" s="535"/>
      <c r="L149" s="535"/>
      <c r="M149" s="535"/>
      <c r="N149" s="535"/>
      <c r="O149" s="535"/>
      <c r="P149" s="535"/>
      <c r="Q149" s="535"/>
      <c r="R149" s="535"/>
      <c r="S149" s="535"/>
      <c r="T149" s="535"/>
      <c r="U149" s="535"/>
      <c r="V149" s="535"/>
      <c r="W149" s="535"/>
      <c r="X149" s="535"/>
      <c r="Y149" s="535"/>
      <c r="Z149" s="535"/>
      <c r="AA149" s="535"/>
      <c r="AB149" s="536"/>
      <c r="AC149" s="536"/>
      <c r="AD149" s="211"/>
    </row>
    <row r="150" spans="1:30" ht="18" customHeight="1">
      <c r="A150" s="556"/>
      <c r="B150" s="535"/>
      <c r="C150" s="535"/>
      <c r="D150" s="535"/>
      <c r="E150" s="535"/>
      <c r="F150" s="535"/>
      <c r="G150" s="535"/>
      <c r="H150" s="535"/>
      <c r="I150" s="535"/>
      <c r="J150" s="535"/>
      <c r="K150" s="535"/>
      <c r="L150" s="535"/>
      <c r="M150" s="535"/>
      <c r="N150" s="535"/>
      <c r="O150" s="535"/>
      <c r="P150" s="535"/>
      <c r="Q150" s="535"/>
      <c r="R150" s="535"/>
      <c r="S150" s="535"/>
      <c r="T150" s="535"/>
      <c r="U150" s="535"/>
      <c r="V150" s="535"/>
      <c r="W150" s="535"/>
      <c r="X150" s="535"/>
      <c r="Y150" s="535"/>
      <c r="Z150" s="535"/>
      <c r="AA150" s="535"/>
      <c r="AB150" s="536"/>
      <c r="AC150" s="536"/>
      <c r="AD150" s="211"/>
    </row>
    <row r="151" spans="1:30" ht="18" customHeight="1">
      <c r="A151" s="534" t="s">
        <v>278</v>
      </c>
      <c r="B151" s="535" t="s">
        <v>348</v>
      </c>
      <c r="C151" s="535"/>
      <c r="D151" s="535"/>
      <c r="E151" s="535"/>
      <c r="F151" s="535"/>
      <c r="G151" s="535"/>
      <c r="H151" s="535"/>
      <c r="I151" s="535"/>
      <c r="J151" s="535"/>
      <c r="K151" s="535"/>
      <c r="L151" s="535"/>
      <c r="M151" s="535"/>
      <c r="N151" s="535"/>
      <c r="O151" s="535"/>
      <c r="P151" s="535"/>
      <c r="Q151" s="535"/>
      <c r="R151" s="535"/>
      <c r="S151" s="535"/>
      <c r="T151" s="535"/>
      <c r="U151" s="535"/>
      <c r="V151" s="535"/>
      <c r="W151" s="535"/>
      <c r="X151" s="535"/>
      <c r="Y151" s="535"/>
      <c r="Z151" s="535"/>
      <c r="AA151" s="535"/>
      <c r="AB151" s="536"/>
      <c r="AC151" s="536"/>
      <c r="AD151" s="211"/>
    </row>
    <row r="152" spans="1:30" ht="18" customHeight="1">
      <c r="A152" s="534"/>
      <c r="B152" s="535"/>
      <c r="C152" s="535"/>
      <c r="D152" s="535"/>
      <c r="E152" s="535"/>
      <c r="F152" s="535"/>
      <c r="G152" s="535"/>
      <c r="H152" s="535"/>
      <c r="I152" s="535"/>
      <c r="J152" s="535"/>
      <c r="K152" s="535"/>
      <c r="L152" s="535"/>
      <c r="M152" s="535"/>
      <c r="N152" s="535"/>
      <c r="O152" s="535"/>
      <c r="P152" s="535"/>
      <c r="Q152" s="535"/>
      <c r="R152" s="535"/>
      <c r="S152" s="535"/>
      <c r="T152" s="535"/>
      <c r="U152" s="535"/>
      <c r="V152" s="535"/>
      <c r="W152" s="535"/>
      <c r="X152" s="535"/>
      <c r="Y152" s="535"/>
      <c r="Z152" s="535"/>
      <c r="AA152" s="535"/>
      <c r="AB152" s="536"/>
      <c r="AC152" s="536"/>
      <c r="AD152" s="211"/>
    </row>
    <row r="153" spans="1:30" ht="18" customHeight="1">
      <c r="A153" s="534" t="s">
        <v>280</v>
      </c>
      <c r="B153" s="535" t="s">
        <v>1188</v>
      </c>
      <c r="C153" s="535"/>
      <c r="D153" s="535"/>
      <c r="E153" s="535"/>
      <c r="F153" s="535"/>
      <c r="G153" s="535"/>
      <c r="H153" s="535"/>
      <c r="I153" s="535"/>
      <c r="J153" s="535"/>
      <c r="K153" s="535"/>
      <c r="L153" s="535"/>
      <c r="M153" s="535"/>
      <c r="N153" s="535"/>
      <c r="O153" s="535"/>
      <c r="P153" s="535"/>
      <c r="Q153" s="535"/>
      <c r="R153" s="535"/>
      <c r="S153" s="535"/>
      <c r="T153" s="535"/>
      <c r="U153" s="535"/>
      <c r="V153" s="535"/>
      <c r="W153" s="535"/>
      <c r="X153" s="535"/>
      <c r="Y153" s="535"/>
      <c r="Z153" s="535"/>
      <c r="AA153" s="535"/>
      <c r="AB153" s="536"/>
      <c r="AC153" s="536"/>
      <c r="AD153" s="211"/>
    </row>
    <row r="154" spans="1:30" ht="18" customHeight="1">
      <c r="A154" s="534"/>
      <c r="B154" s="535"/>
      <c r="C154" s="535"/>
      <c r="D154" s="535"/>
      <c r="E154" s="535"/>
      <c r="F154" s="535"/>
      <c r="G154" s="535"/>
      <c r="H154" s="535"/>
      <c r="I154" s="535"/>
      <c r="J154" s="535"/>
      <c r="K154" s="535"/>
      <c r="L154" s="535"/>
      <c r="M154" s="535"/>
      <c r="N154" s="535"/>
      <c r="O154" s="535"/>
      <c r="P154" s="535"/>
      <c r="Q154" s="535"/>
      <c r="R154" s="535"/>
      <c r="S154" s="535"/>
      <c r="T154" s="535"/>
      <c r="U154" s="535"/>
      <c r="V154" s="535"/>
      <c r="W154" s="535"/>
      <c r="X154" s="535"/>
      <c r="Y154" s="535"/>
      <c r="Z154" s="535"/>
      <c r="AA154" s="535"/>
      <c r="AB154" s="536"/>
      <c r="AC154" s="536"/>
      <c r="AD154" s="211"/>
    </row>
    <row r="155" spans="1:30" ht="12.75" customHeight="1">
      <c r="A155" s="485"/>
      <c r="B155" s="482"/>
      <c r="C155" s="226"/>
      <c r="D155" s="485"/>
      <c r="E155" s="485"/>
      <c r="F155" s="485"/>
      <c r="G155" s="485"/>
      <c r="H155" s="485"/>
      <c r="I155" s="485"/>
      <c r="AC155" s="234"/>
      <c r="AD155" s="211"/>
    </row>
    <row r="156" spans="1:30" ht="20.100000000000001" customHeight="1">
      <c r="A156" s="236" t="s">
        <v>655</v>
      </c>
      <c r="B156" s="490"/>
      <c r="C156" s="485"/>
      <c r="D156" s="485"/>
      <c r="E156" s="485"/>
      <c r="F156" s="485"/>
      <c r="G156" s="485"/>
      <c r="H156" s="485"/>
      <c r="I156" s="485"/>
      <c r="AC156" s="233"/>
      <c r="AD156" s="211"/>
    </row>
    <row r="157" spans="1:30" ht="24" customHeight="1">
      <c r="A157" s="555" t="s">
        <v>276</v>
      </c>
      <c r="B157" s="549" t="s">
        <v>656</v>
      </c>
      <c r="C157" s="550"/>
      <c r="D157" s="550"/>
      <c r="E157" s="550"/>
      <c r="F157" s="550"/>
      <c r="G157" s="550"/>
      <c r="H157" s="550"/>
      <c r="I157" s="550"/>
      <c r="J157" s="550"/>
      <c r="K157" s="550"/>
      <c r="L157" s="550"/>
      <c r="M157" s="550"/>
      <c r="N157" s="550"/>
      <c r="O157" s="550"/>
      <c r="P157" s="550"/>
      <c r="Q157" s="550"/>
      <c r="R157" s="550"/>
      <c r="S157" s="550"/>
      <c r="T157" s="550"/>
      <c r="U157" s="550"/>
      <c r="V157" s="550"/>
      <c r="W157" s="550"/>
      <c r="X157" s="550"/>
      <c r="Y157" s="550"/>
      <c r="Z157" s="550"/>
      <c r="AA157" s="551"/>
      <c r="AB157" s="536"/>
      <c r="AC157" s="536"/>
      <c r="AD157" s="211"/>
    </row>
    <row r="158" spans="1:30" ht="24" customHeight="1">
      <c r="A158" s="560"/>
      <c r="B158" s="557"/>
      <c r="C158" s="558"/>
      <c r="D158" s="558"/>
      <c r="E158" s="558"/>
      <c r="F158" s="558"/>
      <c r="G158" s="558"/>
      <c r="H158" s="558"/>
      <c r="I158" s="558"/>
      <c r="J158" s="558"/>
      <c r="K158" s="558"/>
      <c r="L158" s="558"/>
      <c r="M158" s="558"/>
      <c r="N158" s="558"/>
      <c r="O158" s="558"/>
      <c r="P158" s="558"/>
      <c r="Q158" s="558"/>
      <c r="R158" s="558"/>
      <c r="S158" s="558"/>
      <c r="T158" s="558"/>
      <c r="U158" s="558"/>
      <c r="V158" s="558"/>
      <c r="W158" s="558"/>
      <c r="X158" s="558"/>
      <c r="Y158" s="558"/>
      <c r="Z158" s="558"/>
      <c r="AA158" s="559"/>
      <c r="AB158" s="536"/>
      <c r="AC158" s="536"/>
      <c r="AD158" s="211"/>
    </row>
    <row r="159" spans="1:30" ht="24" customHeight="1">
      <c r="A159" s="534" t="s">
        <v>278</v>
      </c>
      <c r="B159" s="549" t="s">
        <v>657</v>
      </c>
      <c r="C159" s="550"/>
      <c r="D159" s="550"/>
      <c r="E159" s="550"/>
      <c r="F159" s="550"/>
      <c r="G159" s="550"/>
      <c r="H159" s="550"/>
      <c r="I159" s="550"/>
      <c r="J159" s="550"/>
      <c r="K159" s="550"/>
      <c r="L159" s="550"/>
      <c r="M159" s="550"/>
      <c r="N159" s="550"/>
      <c r="O159" s="550"/>
      <c r="P159" s="550"/>
      <c r="Q159" s="550"/>
      <c r="R159" s="550"/>
      <c r="S159" s="550"/>
      <c r="T159" s="550"/>
      <c r="U159" s="550"/>
      <c r="V159" s="550"/>
      <c r="W159" s="550"/>
      <c r="X159" s="550"/>
      <c r="Y159" s="550"/>
      <c r="Z159" s="550"/>
      <c r="AA159" s="551"/>
      <c r="AB159" s="536"/>
      <c r="AC159" s="536"/>
      <c r="AD159" s="211"/>
    </row>
    <row r="160" spans="1:30" ht="24" customHeight="1">
      <c r="A160" s="534"/>
      <c r="B160" s="557"/>
      <c r="C160" s="558"/>
      <c r="D160" s="558"/>
      <c r="E160" s="558"/>
      <c r="F160" s="558"/>
      <c r="G160" s="558"/>
      <c r="H160" s="558"/>
      <c r="I160" s="558"/>
      <c r="J160" s="558"/>
      <c r="K160" s="558"/>
      <c r="L160" s="558"/>
      <c r="M160" s="558"/>
      <c r="N160" s="558"/>
      <c r="O160" s="558"/>
      <c r="P160" s="558"/>
      <c r="Q160" s="558"/>
      <c r="R160" s="558"/>
      <c r="S160" s="558"/>
      <c r="T160" s="558"/>
      <c r="U160" s="558"/>
      <c r="V160" s="558"/>
      <c r="W160" s="558"/>
      <c r="X160" s="558"/>
      <c r="Y160" s="558"/>
      <c r="Z160" s="558"/>
      <c r="AA160" s="559"/>
      <c r="AB160" s="536"/>
      <c r="AC160" s="536"/>
      <c r="AD160" s="211"/>
    </row>
    <row r="161" spans="1:30" ht="6" customHeight="1">
      <c r="A161" s="485"/>
      <c r="B161" s="482"/>
      <c r="C161" s="220"/>
      <c r="D161" s="485"/>
      <c r="E161" s="485"/>
      <c r="F161" s="485"/>
      <c r="G161" s="485"/>
      <c r="H161" s="485"/>
      <c r="I161" s="485"/>
      <c r="AC161" s="234"/>
      <c r="AD161" s="211"/>
    </row>
    <row r="162" spans="1:30" ht="20.100000000000001" customHeight="1">
      <c r="A162" s="236" t="s">
        <v>349</v>
      </c>
      <c r="B162" s="490"/>
      <c r="C162" s="485"/>
      <c r="D162" s="485"/>
      <c r="E162" s="485"/>
      <c r="F162" s="485"/>
      <c r="G162" s="485"/>
      <c r="H162" s="485"/>
      <c r="I162" s="485"/>
      <c r="AC162" s="233"/>
      <c r="AD162" s="211"/>
    </row>
    <row r="163" spans="1:30" ht="18" customHeight="1">
      <c r="A163" s="534" t="s">
        <v>276</v>
      </c>
      <c r="B163" s="549" t="s">
        <v>350</v>
      </c>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1"/>
      <c r="AB163" s="536"/>
      <c r="AC163" s="536"/>
      <c r="AD163" s="211"/>
    </row>
    <row r="164" spans="1:30" ht="23.25" customHeight="1">
      <c r="A164" s="534"/>
      <c r="B164" s="557"/>
      <c r="C164" s="558"/>
      <c r="D164" s="558"/>
      <c r="E164" s="558"/>
      <c r="F164" s="558"/>
      <c r="G164" s="558"/>
      <c r="H164" s="558"/>
      <c r="I164" s="558"/>
      <c r="J164" s="558"/>
      <c r="K164" s="558"/>
      <c r="L164" s="558"/>
      <c r="M164" s="558"/>
      <c r="N164" s="558"/>
      <c r="O164" s="558"/>
      <c r="P164" s="558"/>
      <c r="Q164" s="558"/>
      <c r="R164" s="558"/>
      <c r="S164" s="558"/>
      <c r="T164" s="558"/>
      <c r="U164" s="558"/>
      <c r="V164" s="558"/>
      <c r="W164" s="558"/>
      <c r="X164" s="558"/>
      <c r="Y164" s="558"/>
      <c r="Z164" s="558"/>
      <c r="AA164" s="559"/>
      <c r="AB164" s="536"/>
      <c r="AC164" s="536"/>
      <c r="AD164" s="211"/>
    </row>
    <row r="165" spans="1:30" ht="6" customHeight="1">
      <c r="B165" s="237"/>
      <c r="Y165" s="233"/>
      <c r="Z165" s="233"/>
      <c r="AA165" s="233"/>
      <c r="AC165" s="211"/>
      <c r="AD165" s="211"/>
    </row>
    <row r="166" spans="1:30" ht="25.5" customHeight="1">
      <c r="A166" s="236" t="s">
        <v>351</v>
      </c>
      <c r="B166" s="480"/>
      <c r="C166" s="485"/>
      <c r="D166" s="485"/>
      <c r="E166" s="485"/>
      <c r="F166" s="485"/>
      <c r="G166" s="485"/>
      <c r="H166" s="485"/>
      <c r="I166" s="485"/>
      <c r="AC166" s="233"/>
    </row>
    <row r="167" spans="1:30" s="237" customFormat="1" ht="18" customHeight="1">
      <c r="A167" s="555" t="s">
        <v>276</v>
      </c>
      <c r="B167" s="549" t="s">
        <v>352</v>
      </c>
      <c r="C167" s="550"/>
      <c r="D167" s="550"/>
      <c r="E167" s="550"/>
      <c r="F167" s="550"/>
      <c r="G167" s="550"/>
      <c r="H167" s="550"/>
      <c r="I167" s="550"/>
      <c r="J167" s="550"/>
      <c r="K167" s="550"/>
      <c r="L167" s="550"/>
      <c r="M167" s="550"/>
      <c r="N167" s="550"/>
      <c r="O167" s="550"/>
      <c r="P167" s="550"/>
      <c r="Q167" s="550"/>
      <c r="R167" s="550"/>
      <c r="S167" s="550"/>
      <c r="T167" s="550"/>
      <c r="U167" s="550"/>
      <c r="V167" s="550"/>
      <c r="W167" s="550"/>
      <c r="X167" s="550"/>
      <c r="Y167" s="550"/>
      <c r="Z167" s="550"/>
      <c r="AA167" s="551"/>
      <c r="AB167" s="537"/>
      <c r="AC167" s="537"/>
    </row>
    <row r="168" spans="1:30" s="237" customFormat="1" ht="18" customHeight="1">
      <c r="A168" s="556"/>
      <c r="B168" s="557"/>
      <c r="C168" s="558"/>
      <c r="D168" s="558"/>
      <c r="E168" s="558"/>
      <c r="F168" s="558"/>
      <c r="G168" s="558"/>
      <c r="H168" s="558"/>
      <c r="I168" s="558"/>
      <c r="J168" s="558"/>
      <c r="K168" s="558"/>
      <c r="L168" s="558"/>
      <c r="M168" s="558"/>
      <c r="N168" s="558"/>
      <c r="O168" s="558"/>
      <c r="P168" s="558"/>
      <c r="Q168" s="558"/>
      <c r="R168" s="558"/>
      <c r="S168" s="558"/>
      <c r="T168" s="558"/>
      <c r="U168" s="558"/>
      <c r="V168" s="558"/>
      <c r="W168" s="558"/>
      <c r="X168" s="558"/>
      <c r="Y168" s="558"/>
      <c r="Z168" s="558"/>
      <c r="AA168" s="559"/>
      <c r="AB168" s="537"/>
      <c r="AC168" s="537"/>
    </row>
    <row r="169" spans="1:30" s="237" customFormat="1" ht="15" customHeight="1">
      <c r="A169" s="555" t="s">
        <v>278</v>
      </c>
      <c r="B169" s="549" t="s">
        <v>353</v>
      </c>
      <c r="C169" s="550"/>
      <c r="D169" s="550"/>
      <c r="E169" s="550"/>
      <c r="F169" s="550"/>
      <c r="G169" s="550"/>
      <c r="H169" s="550"/>
      <c r="I169" s="550"/>
      <c r="J169" s="550"/>
      <c r="K169" s="550"/>
      <c r="L169" s="550"/>
      <c r="M169" s="550"/>
      <c r="N169" s="550"/>
      <c r="O169" s="550"/>
      <c r="P169" s="550"/>
      <c r="Q169" s="550"/>
      <c r="R169" s="550"/>
      <c r="S169" s="550"/>
      <c r="T169" s="550"/>
      <c r="U169" s="550"/>
      <c r="V169" s="550"/>
      <c r="W169" s="550"/>
      <c r="X169" s="550"/>
      <c r="Y169" s="550"/>
      <c r="Z169" s="550"/>
      <c r="AA169" s="551"/>
      <c r="AB169" s="537"/>
      <c r="AC169" s="537"/>
    </row>
    <row r="170" spans="1:30" s="237" customFormat="1" ht="15" customHeight="1">
      <c r="A170" s="556"/>
      <c r="B170" s="557"/>
      <c r="C170" s="558"/>
      <c r="D170" s="558"/>
      <c r="E170" s="558"/>
      <c r="F170" s="558"/>
      <c r="G170" s="558"/>
      <c r="H170" s="558"/>
      <c r="I170" s="558"/>
      <c r="J170" s="558"/>
      <c r="K170" s="558"/>
      <c r="L170" s="558"/>
      <c r="M170" s="558"/>
      <c r="N170" s="558"/>
      <c r="O170" s="558"/>
      <c r="P170" s="558"/>
      <c r="Q170" s="558"/>
      <c r="R170" s="558"/>
      <c r="S170" s="558"/>
      <c r="T170" s="558"/>
      <c r="U170" s="558"/>
      <c r="V170" s="558"/>
      <c r="W170" s="558"/>
      <c r="X170" s="558"/>
      <c r="Y170" s="558"/>
      <c r="Z170" s="558"/>
      <c r="AA170" s="559"/>
      <c r="AB170" s="537"/>
      <c r="AC170" s="537"/>
    </row>
    <row r="171" spans="1:30" s="237" customFormat="1" ht="27" customHeight="1">
      <c r="A171" s="555" t="s">
        <v>280</v>
      </c>
      <c r="B171" s="549" t="s">
        <v>354</v>
      </c>
      <c r="C171" s="550"/>
      <c r="D171" s="550"/>
      <c r="E171" s="550"/>
      <c r="F171" s="550"/>
      <c r="G171" s="550"/>
      <c r="H171" s="550"/>
      <c r="I171" s="550"/>
      <c r="J171" s="550"/>
      <c r="K171" s="550"/>
      <c r="L171" s="550"/>
      <c r="M171" s="550"/>
      <c r="N171" s="550"/>
      <c r="O171" s="550"/>
      <c r="P171" s="550"/>
      <c r="Q171" s="550"/>
      <c r="R171" s="550"/>
      <c r="S171" s="550"/>
      <c r="T171" s="550"/>
      <c r="U171" s="550"/>
      <c r="V171" s="550"/>
      <c r="W171" s="550"/>
      <c r="X171" s="550"/>
      <c r="Y171" s="550"/>
      <c r="Z171" s="550"/>
      <c r="AA171" s="551"/>
      <c r="AB171" s="537"/>
      <c r="AC171" s="537"/>
    </row>
    <row r="172" spans="1:30" s="237" customFormat="1" ht="23.25" customHeight="1">
      <c r="A172" s="556"/>
      <c r="B172" s="557"/>
      <c r="C172" s="558"/>
      <c r="D172" s="558"/>
      <c r="E172" s="558"/>
      <c r="F172" s="558"/>
      <c r="G172" s="558"/>
      <c r="H172" s="558"/>
      <c r="I172" s="558"/>
      <c r="J172" s="558"/>
      <c r="K172" s="558"/>
      <c r="L172" s="558"/>
      <c r="M172" s="558"/>
      <c r="N172" s="558"/>
      <c r="O172" s="558"/>
      <c r="P172" s="558"/>
      <c r="Q172" s="558"/>
      <c r="R172" s="558"/>
      <c r="S172" s="558"/>
      <c r="T172" s="558"/>
      <c r="U172" s="558"/>
      <c r="V172" s="558"/>
      <c r="W172" s="558"/>
      <c r="X172" s="558"/>
      <c r="Y172" s="558"/>
      <c r="Z172" s="558"/>
      <c r="AA172" s="559"/>
      <c r="AB172" s="537"/>
      <c r="AC172" s="537"/>
    </row>
    <row r="173" spans="1:30" ht="6" customHeight="1">
      <c r="AC173" s="233"/>
    </row>
    <row r="174" spans="1:30" ht="20.100000000000001" customHeight="1">
      <c r="A174" s="236" t="s">
        <v>355</v>
      </c>
      <c r="B174" s="480"/>
      <c r="C174" s="485"/>
      <c r="D174" s="485"/>
      <c r="E174" s="485"/>
      <c r="F174" s="485"/>
      <c r="G174" s="485"/>
      <c r="H174" s="485"/>
      <c r="I174" s="485"/>
      <c r="AC174" s="233"/>
    </row>
    <row r="175" spans="1:30" s="237" customFormat="1" ht="18" customHeight="1">
      <c r="A175" s="534" t="s">
        <v>276</v>
      </c>
      <c r="B175" s="535" t="s">
        <v>356</v>
      </c>
      <c r="C175" s="535"/>
      <c r="D175" s="535"/>
      <c r="E175" s="535"/>
      <c r="F175" s="535"/>
      <c r="G175" s="535"/>
      <c r="H175" s="535"/>
      <c r="I175" s="535"/>
      <c r="J175" s="535"/>
      <c r="K175" s="535"/>
      <c r="L175" s="535"/>
      <c r="M175" s="535"/>
      <c r="N175" s="535"/>
      <c r="O175" s="535"/>
      <c r="P175" s="535"/>
      <c r="Q175" s="535"/>
      <c r="R175" s="535"/>
      <c r="S175" s="535"/>
      <c r="T175" s="535"/>
      <c r="U175" s="535"/>
      <c r="V175" s="535"/>
      <c r="W175" s="535"/>
      <c r="X175" s="535"/>
      <c r="Y175" s="535"/>
      <c r="Z175" s="535"/>
      <c r="AA175" s="535"/>
      <c r="AB175" s="537"/>
      <c r="AC175" s="537"/>
    </row>
    <row r="176" spans="1:30" s="237" customFormat="1" ht="18" customHeight="1">
      <c r="A176" s="534"/>
      <c r="B176" s="535"/>
      <c r="C176" s="535"/>
      <c r="D176" s="535"/>
      <c r="E176" s="535"/>
      <c r="F176" s="535"/>
      <c r="G176" s="535"/>
      <c r="H176" s="535"/>
      <c r="I176" s="535"/>
      <c r="J176" s="535"/>
      <c r="K176" s="535"/>
      <c r="L176" s="535"/>
      <c r="M176" s="535"/>
      <c r="N176" s="535"/>
      <c r="O176" s="535"/>
      <c r="P176" s="535"/>
      <c r="Q176" s="535"/>
      <c r="R176" s="535"/>
      <c r="S176" s="535"/>
      <c r="T176" s="535"/>
      <c r="U176" s="535"/>
      <c r="V176" s="535"/>
      <c r="W176" s="535"/>
      <c r="X176" s="535"/>
      <c r="Y176" s="535"/>
      <c r="Z176" s="535"/>
      <c r="AA176" s="535"/>
      <c r="AB176" s="537"/>
      <c r="AC176" s="537"/>
    </row>
    <row r="177" spans="1:29" s="237" customFormat="1" ht="9.75" customHeight="1">
      <c r="A177" s="534" t="s">
        <v>278</v>
      </c>
      <c r="B177" s="535" t="s">
        <v>1164</v>
      </c>
      <c r="C177" s="535"/>
      <c r="D177" s="535"/>
      <c r="E177" s="535"/>
      <c r="F177" s="535"/>
      <c r="G177" s="535"/>
      <c r="H177" s="535"/>
      <c r="I177" s="535"/>
      <c r="J177" s="535"/>
      <c r="K177" s="535"/>
      <c r="L177" s="535"/>
      <c r="M177" s="535"/>
      <c r="N177" s="535"/>
      <c r="O177" s="535"/>
      <c r="P177" s="535"/>
      <c r="Q177" s="535"/>
      <c r="R177" s="535"/>
      <c r="S177" s="535"/>
      <c r="T177" s="535"/>
      <c r="U177" s="535"/>
      <c r="V177" s="535"/>
      <c r="W177" s="535"/>
      <c r="X177" s="535"/>
      <c r="Y177" s="535"/>
      <c r="Z177" s="535"/>
      <c r="AA177" s="535"/>
      <c r="AB177" s="537"/>
      <c r="AC177" s="537"/>
    </row>
    <row r="178" spans="1:29" s="237" customFormat="1" ht="9.75" customHeight="1">
      <c r="A178" s="534"/>
      <c r="B178" s="582"/>
      <c r="C178" s="582"/>
      <c r="D178" s="582"/>
      <c r="E178" s="582"/>
      <c r="F178" s="582"/>
      <c r="G178" s="582"/>
      <c r="H178" s="582"/>
      <c r="I178" s="582"/>
      <c r="J178" s="582"/>
      <c r="K178" s="582"/>
      <c r="L178" s="582"/>
      <c r="M178" s="582"/>
      <c r="N178" s="582"/>
      <c r="O178" s="582"/>
      <c r="P178" s="582"/>
      <c r="Q178" s="582"/>
      <c r="R178" s="582"/>
      <c r="S178" s="582"/>
      <c r="T178" s="582"/>
      <c r="U178" s="582"/>
      <c r="V178" s="582"/>
      <c r="W178" s="582"/>
      <c r="X178" s="582"/>
      <c r="Y178" s="582"/>
      <c r="Z178" s="582"/>
      <c r="AA178" s="582"/>
      <c r="AB178" s="546"/>
      <c r="AC178" s="546"/>
    </row>
    <row r="179" spans="1:29" s="237" customFormat="1" ht="13.5" customHeight="1">
      <c r="A179" s="534"/>
      <c r="B179" s="436" t="s">
        <v>1158</v>
      </c>
      <c r="C179" s="631" t="s">
        <v>1161</v>
      </c>
      <c r="D179" s="1031"/>
      <c r="E179" s="1031"/>
      <c r="F179" s="1031"/>
      <c r="G179" s="1031"/>
      <c r="H179" s="1031"/>
      <c r="I179" s="1031"/>
      <c r="J179" s="1031"/>
      <c r="K179" s="1031"/>
      <c r="L179" s="1031"/>
      <c r="M179" s="1031"/>
      <c r="N179" s="1031"/>
      <c r="O179" s="1031"/>
      <c r="P179" s="1031"/>
      <c r="Q179" s="1031"/>
      <c r="R179" s="1031"/>
      <c r="S179" s="1031"/>
      <c r="T179" s="1031"/>
      <c r="U179" s="1031"/>
      <c r="V179" s="1031"/>
      <c r="W179" s="1031"/>
      <c r="X179" s="1031"/>
      <c r="Y179" s="1031"/>
      <c r="Z179" s="1031"/>
      <c r="AA179" s="1031"/>
      <c r="AB179" s="547"/>
      <c r="AC179" s="547"/>
    </row>
    <row r="180" spans="1:29" s="237" customFormat="1" ht="13.5" customHeight="1">
      <c r="A180" s="534"/>
      <c r="B180" s="436" t="s">
        <v>1159</v>
      </c>
      <c r="C180" s="631" t="s">
        <v>1162</v>
      </c>
      <c r="D180" s="1031"/>
      <c r="E180" s="1031"/>
      <c r="F180" s="1031"/>
      <c r="G180" s="1031"/>
      <c r="H180" s="1031"/>
      <c r="I180" s="1031"/>
      <c r="J180" s="1031"/>
      <c r="K180" s="1031"/>
      <c r="L180" s="1031"/>
      <c r="M180" s="1031"/>
      <c r="N180" s="1031"/>
      <c r="O180" s="1031"/>
      <c r="P180" s="1031"/>
      <c r="Q180" s="1031"/>
      <c r="R180" s="1031"/>
      <c r="S180" s="1031"/>
      <c r="T180" s="1031"/>
      <c r="U180" s="1031"/>
      <c r="V180" s="1031"/>
      <c r="W180" s="1031"/>
      <c r="X180" s="1031"/>
      <c r="Y180" s="1031"/>
      <c r="Z180" s="1031"/>
      <c r="AA180" s="1031"/>
      <c r="AB180" s="547"/>
      <c r="AC180" s="547"/>
    </row>
    <row r="181" spans="1:29" s="237" customFormat="1" ht="13.5" customHeight="1">
      <c r="A181" s="534"/>
      <c r="B181" s="484" t="s">
        <v>1160</v>
      </c>
      <c r="C181" s="559" t="s">
        <v>1163</v>
      </c>
      <c r="D181" s="584"/>
      <c r="E181" s="584"/>
      <c r="F181" s="584"/>
      <c r="G181" s="584"/>
      <c r="H181" s="584"/>
      <c r="I181" s="584"/>
      <c r="J181" s="584"/>
      <c r="K181" s="584"/>
      <c r="L181" s="584"/>
      <c r="M181" s="584"/>
      <c r="N181" s="584"/>
      <c r="O181" s="584"/>
      <c r="P181" s="584"/>
      <c r="Q181" s="584"/>
      <c r="R181" s="584"/>
      <c r="S181" s="584"/>
      <c r="T181" s="584"/>
      <c r="U181" s="584"/>
      <c r="V181" s="584"/>
      <c r="W181" s="584"/>
      <c r="X181" s="584"/>
      <c r="Y181" s="584"/>
      <c r="Z181" s="584"/>
      <c r="AA181" s="584"/>
      <c r="AB181" s="548"/>
      <c r="AC181" s="548"/>
    </row>
    <row r="182" spans="1:29" ht="6" customHeight="1">
      <c r="AC182" s="233"/>
    </row>
    <row r="183" spans="1:29" ht="20.100000000000001" customHeight="1">
      <c r="A183" s="236" t="s">
        <v>357</v>
      </c>
      <c r="B183" s="480"/>
      <c r="C183" s="485"/>
      <c r="D183" s="485"/>
      <c r="E183" s="485"/>
      <c r="F183" s="485"/>
      <c r="G183" s="485"/>
      <c r="H183" s="485"/>
      <c r="I183" s="485"/>
      <c r="AC183" s="233"/>
    </row>
    <row r="184" spans="1:29" s="237" customFormat="1" ht="24" customHeight="1">
      <c r="A184" s="555" t="s">
        <v>276</v>
      </c>
      <c r="B184" s="549" t="s">
        <v>358</v>
      </c>
      <c r="C184" s="550"/>
      <c r="D184" s="550"/>
      <c r="E184" s="550"/>
      <c r="F184" s="550"/>
      <c r="G184" s="550"/>
      <c r="H184" s="550"/>
      <c r="I184" s="550"/>
      <c r="J184" s="550"/>
      <c r="K184" s="550"/>
      <c r="L184" s="550"/>
      <c r="M184" s="550"/>
      <c r="N184" s="550"/>
      <c r="O184" s="550"/>
      <c r="P184" s="550"/>
      <c r="Q184" s="550"/>
      <c r="R184" s="550"/>
      <c r="S184" s="550"/>
      <c r="T184" s="550"/>
      <c r="U184" s="550"/>
      <c r="V184" s="550"/>
      <c r="W184" s="550"/>
      <c r="X184" s="550"/>
      <c r="Y184" s="550"/>
      <c r="Z184" s="550"/>
      <c r="AA184" s="551"/>
      <c r="AB184" s="537"/>
      <c r="AC184" s="537"/>
    </row>
    <row r="185" spans="1:29" s="237" customFormat="1" ht="24" customHeight="1">
      <c r="A185" s="556"/>
      <c r="B185" s="557"/>
      <c r="C185" s="558"/>
      <c r="D185" s="558"/>
      <c r="E185" s="558"/>
      <c r="F185" s="558"/>
      <c r="G185" s="558"/>
      <c r="H185" s="558"/>
      <c r="I185" s="558"/>
      <c r="J185" s="558"/>
      <c r="K185" s="558"/>
      <c r="L185" s="558"/>
      <c r="M185" s="558"/>
      <c r="N185" s="558"/>
      <c r="O185" s="558"/>
      <c r="P185" s="558"/>
      <c r="Q185" s="558"/>
      <c r="R185" s="558"/>
      <c r="S185" s="558"/>
      <c r="T185" s="558"/>
      <c r="U185" s="558"/>
      <c r="V185" s="558"/>
      <c r="W185" s="558"/>
      <c r="X185" s="558"/>
      <c r="Y185" s="558"/>
      <c r="Z185" s="558"/>
      <c r="AA185" s="559"/>
      <c r="AB185" s="537"/>
      <c r="AC185" s="537"/>
    </row>
    <row r="186" spans="1:29" s="237" customFormat="1" ht="18" customHeight="1">
      <c r="A186" s="555" t="s">
        <v>278</v>
      </c>
      <c r="B186" s="549" t="s">
        <v>359</v>
      </c>
      <c r="C186" s="550"/>
      <c r="D186" s="550"/>
      <c r="E186" s="550"/>
      <c r="F186" s="550"/>
      <c r="G186" s="550"/>
      <c r="H186" s="550"/>
      <c r="I186" s="550"/>
      <c r="J186" s="550"/>
      <c r="K186" s="550"/>
      <c r="L186" s="550"/>
      <c r="M186" s="550"/>
      <c r="N186" s="550"/>
      <c r="O186" s="550"/>
      <c r="P186" s="550"/>
      <c r="Q186" s="550"/>
      <c r="R186" s="550"/>
      <c r="S186" s="550"/>
      <c r="T186" s="550"/>
      <c r="U186" s="550"/>
      <c r="V186" s="550"/>
      <c r="W186" s="550"/>
      <c r="X186" s="550"/>
      <c r="Y186" s="550"/>
      <c r="Z186" s="550"/>
      <c r="AA186" s="551"/>
      <c r="AB186" s="537"/>
      <c r="AC186" s="537"/>
    </row>
    <row r="187" spans="1:29" s="237" customFormat="1" ht="18" customHeight="1">
      <c r="A187" s="556"/>
      <c r="B187" s="557"/>
      <c r="C187" s="558"/>
      <c r="D187" s="558"/>
      <c r="E187" s="558"/>
      <c r="F187" s="558"/>
      <c r="G187" s="558"/>
      <c r="H187" s="558"/>
      <c r="I187" s="558"/>
      <c r="J187" s="558"/>
      <c r="K187" s="558"/>
      <c r="L187" s="558"/>
      <c r="M187" s="558"/>
      <c r="N187" s="558"/>
      <c r="O187" s="558"/>
      <c r="P187" s="558"/>
      <c r="Q187" s="558"/>
      <c r="R187" s="558"/>
      <c r="S187" s="558"/>
      <c r="T187" s="558"/>
      <c r="U187" s="558"/>
      <c r="V187" s="558"/>
      <c r="W187" s="558"/>
      <c r="X187" s="558"/>
      <c r="Y187" s="558"/>
      <c r="Z187" s="558"/>
      <c r="AA187" s="559"/>
      <c r="AB187" s="537"/>
      <c r="AC187" s="537"/>
    </row>
    <row r="188" spans="1:29" ht="6" customHeight="1">
      <c r="B188" s="485"/>
      <c r="C188" s="238"/>
      <c r="D188" s="238"/>
      <c r="E188" s="238"/>
      <c r="F188" s="238"/>
      <c r="G188" s="238"/>
      <c r="H188" s="238"/>
      <c r="I188" s="238"/>
      <c r="J188" s="238"/>
      <c r="K188" s="239"/>
      <c r="L188" s="239"/>
      <c r="M188" s="239"/>
      <c r="N188" s="239"/>
      <c r="O188" s="239"/>
      <c r="P188" s="239"/>
      <c r="Q188" s="239"/>
      <c r="R188" s="239"/>
      <c r="S188" s="239"/>
      <c r="T188" s="239"/>
      <c r="U188" s="239"/>
      <c r="V188" s="238"/>
      <c r="W188" s="238"/>
      <c r="X188" s="238"/>
      <c r="Y188" s="238"/>
      <c r="Z188" s="238"/>
      <c r="AA188" s="238"/>
      <c r="AB188" s="238"/>
      <c r="AC188" s="234"/>
    </row>
    <row r="189" spans="1:29" ht="20.100000000000001" customHeight="1">
      <c r="A189" s="236" t="s">
        <v>360</v>
      </c>
      <c r="B189" s="480"/>
      <c r="C189" s="485"/>
      <c r="D189" s="485"/>
      <c r="E189" s="485"/>
      <c r="F189" s="485"/>
      <c r="G189" s="485"/>
      <c r="H189" s="485"/>
      <c r="I189" s="485"/>
      <c r="AC189" s="233"/>
    </row>
    <row r="190" spans="1:29" s="237" customFormat="1" ht="24" customHeight="1">
      <c r="A190" s="534" t="s">
        <v>276</v>
      </c>
      <c r="B190" s="549" t="s">
        <v>361</v>
      </c>
      <c r="C190" s="550"/>
      <c r="D190" s="550"/>
      <c r="E190" s="550"/>
      <c r="F190" s="550"/>
      <c r="G190" s="550"/>
      <c r="H190" s="550"/>
      <c r="I190" s="550"/>
      <c r="J190" s="550"/>
      <c r="K190" s="550"/>
      <c r="L190" s="550"/>
      <c r="M190" s="550"/>
      <c r="N190" s="550"/>
      <c r="O190" s="550"/>
      <c r="P190" s="550"/>
      <c r="Q190" s="550"/>
      <c r="R190" s="550"/>
      <c r="S190" s="550"/>
      <c r="T190" s="550"/>
      <c r="U190" s="550"/>
      <c r="V190" s="550"/>
      <c r="W190" s="550"/>
      <c r="X190" s="550"/>
      <c r="Y190" s="550"/>
      <c r="Z190" s="550"/>
      <c r="AA190" s="551"/>
      <c r="AB190" s="537"/>
      <c r="AC190" s="537"/>
    </row>
    <row r="191" spans="1:29" s="237" customFormat="1" ht="24" customHeight="1">
      <c r="A191" s="534"/>
      <c r="B191" s="557"/>
      <c r="C191" s="558"/>
      <c r="D191" s="558"/>
      <c r="E191" s="558"/>
      <c r="F191" s="558"/>
      <c r="G191" s="558"/>
      <c r="H191" s="558"/>
      <c r="I191" s="558"/>
      <c r="J191" s="558"/>
      <c r="K191" s="558"/>
      <c r="L191" s="558"/>
      <c r="M191" s="558"/>
      <c r="N191" s="558"/>
      <c r="O191" s="558"/>
      <c r="P191" s="558"/>
      <c r="Q191" s="558"/>
      <c r="R191" s="558"/>
      <c r="S191" s="558"/>
      <c r="T191" s="558"/>
      <c r="U191" s="558"/>
      <c r="V191" s="558"/>
      <c r="W191" s="558"/>
      <c r="X191" s="558"/>
      <c r="Y191" s="558"/>
      <c r="Z191" s="558"/>
      <c r="AA191" s="559"/>
      <c r="AB191" s="537"/>
      <c r="AC191" s="537"/>
    </row>
    <row r="192" spans="1:29" s="237" customFormat="1" ht="24" customHeight="1">
      <c r="A192" s="534" t="s">
        <v>278</v>
      </c>
      <c r="B192" s="549" t="s">
        <v>362</v>
      </c>
      <c r="C192" s="550"/>
      <c r="D192" s="550"/>
      <c r="E192" s="550"/>
      <c r="F192" s="550"/>
      <c r="G192" s="550"/>
      <c r="H192" s="550"/>
      <c r="I192" s="550"/>
      <c r="J192" s="550"/>
      <c r="K192" s="550"/>
      <c r="L192" s="550"/>
      <c r="M192" s="550"/>
      <c r="N192" s="550"/>
      <c r="O192" s="550"/>
      <c r="P192" s="550"/>
      <c r="Q192" s="550"/>
      <c r="R192" s="550"/>
      <c r="S192" s="550"/>
      <c r="T192" s="550"/>
      <c r="U192" s="550"/>
      <c r="V192" s="550"/>
      <c r="W192" s="550"/>
      <c r="X192" s="550"/>
      <c r="Y192" s="550"/>
      <c r="Z192" s="550"/>
      <c r="AA192" s="551"/>
      <c r="AB192" s="537"/>
      <c r="AC192" s="537"/>
    </row>
    <row r="193" spans="1:30" s="237" customFormat="1" ht="24" customHeight="1">
      <c r="A193" s="534"/>
      <c r="B193" s="557"/>
      <c r="C193" s="558"/>
      <c r="D193" s="558"/>
      <c r="E193" s="558"/>
      <c r="F193" s="558"/>
      <c r="G193" s="558"/>
      <c r="H193" s="558"/>
      <c r="I193" s="558"/>
      <c r="J193" s="558"/>
      <c r="K193" s="558"/>
      <c r="L193" s="558"/>
      <c r="M193" s="558"/>
      <c r="N193" s="558"/>
      <c r="O193" s="558"/>
      <c r="P193" s="558"/>
      <c r="Q193" s="558"/>
      <c r="R193" s="558"/>
      <c r="S193" s="558"/>
      <c r="T193" s="558"/>
      <c r="U193" s="558"/>
      <c r="V193" s="558"/>
      <c r="W193" s="558"/>
      <c r="X193" s="558"/>
      <c r="Y193" s="558"/>
      <c r="Z193" s="558"/>
      <c r="AA193" s="559"/>
      <c r="AB193" s="537"/>
      <c r="AC193" s="537"/>
    </row>
    <row r="194" spans="1:30" s="237" customFormat="1" ht="18" customHeight="1">
      <c r="A194" s="534" t="s">
        <v>280</v>
      </c>
      <c r="B194" s="549" t="s">
        <v>363</v>
      </c>
      <c r="C194" s="550"/>
      <c r="D194" s="550"/>
      <c r="E194" s="550"/>
      <c r="F194" s="550"/>
      <c r="G194" s="550"/>
      <c r="H194" s="550"/>
      <c r="I194" s="550"/>
      <c r="J194" s="550"/>
      <c r="K194" s="550"/>
      <c r="L194" s="550"/>
      <c r="M194" s="550"/>
      <c r="N194" s="550"/>
      <c r="O194" s="550"/>
      <c r="P194" s="550"/>
      <c r="Q194" s="550"/>
      <c r="R194" s="550"/>
      <c r="S194" s="550"/>
      <c r="T194" s="550"/>
      <c r="U194" s="550"/>
      <c r="V194" s="550"/>
      <c r="W194" s="550"/>
      <c r="X194" s="550"/>
      <c r="Y194" s="550"/>
      <c r="Z194" s="550"/>
      <c r="AA194" s="551"/>
      <c r="AB194" s="537"/>
      <c r="AC194" s="537"/>
    </row>
    <row r="195" spans="1:30" s="237" customFormat="1" ht="18" customHeight="1">
      <c r="A195" s="534"/>
      <c r="B195" s="552"/>
      <c r="C195" s="553"/>
      <c r="D195" s="553"/>
      <c r="E195" s="553"/>
      <c r="F195" s="553"/>
      <c r="G195" s="553"/>
      <c r="H195" s="553"/>
      <c r="I195" s="553"/>
      <c r="J195" s="553"/>
      <c r="K195" s="553"/>
      <c r="L195" s="553"/>
      <c r="M195" s="553"/>
      <c r="N195" s="553"/>
      <c r="O195" s="553"/>
      <c r="P195" s="553"/>
      <c r="Q195" s="553"/>
      <c r="R195" s="553"/>
      <c r="S195" s="553"/>
      <c r="T195" s="553"/>
      <c r="U195" s="553"/>
      <c r="V195" s="553"/>
      <c r="W195" s="553"/>
      <c r="X195" s="553"/>
      <c r="Y195" s="553"/>
      <c r="Z195" s="553"/>
      <c r="AA195" s="554"/>
      <c r="AB195" s="546"/>
      <c r="AC195" s="546"/>
    </row>
    <row r="196" spans="1:30" s="237" customFormat="1" ht="18" customHeight="1">
      <c r="A196" s="534"/>
      <c r="B196" s="461"/>
      <c r="C196" s="437" t="s">
        <v>331</v>
      </c>
      <c r="D196" s="630" t="s">
        <v>658</v>
      </c>
      <c r="E196" s="630"/>
      <c r="F196" s="630"/>
      <c r="G196" s="630"/>
      <c r="H196" s="630"/>
      <c r="I196" s="630"/>
      <c r="J196" s="630"/>
      <c r="K196" s="630"/>
      <c r="L196" s="630"/>
      <c r="M196" s="630"/>
      <c r="N196" s="630"/>
      <c r="O196" s="630"/>
      <c r="P196" s="630"/>
      <c r="Q196" s="630"/>
      <c r="R196" s="630"/>
      <c r="S196" s="630"/>
      <c r="T196" s="630"/>
      <c r="U196" s="630"/>
      <c r="V196" s="630"/>
      <c r="W196" s="630"/>
      <c r="X196" s="630"/>
      <c r="Y196" s="630"/>
      <c r="Z196" s="630"/>
      <c r="AA196" s="631"/>
      <c r="AB196" s="547"/>
      <c r="AC196" s="547"/>
    </row>
    <row r="197" spans="1:30" s="237" customFormat="1" ht="30" customHeight="1">
      <c r="A197" s="534"/>
      <c r="B197" s="461"/>
      <c r="C197" s="450" t="s">
        <v>333</v>
      </c>
      <c r="D197" s="707" t="s">
        <v>964</v>
      </c>
      <c r="E197" s="707"/>
      <c r="F197" s="707"/>
      <c r="G197" s="707"/>
      <c r="H197" s="707"/>
      <c r="I197" s="707"/>
      <c r="J197" s="707"/>
      <c r="K197" s="707"/>
      <c r="L197" s="707"/>
      <c r="M197" s="707"/>
      <c r="N197" s="707"/>
      <c r="O197" s="707"/>
      <c r="P197" s="707"/>
      <c r="Q197" s="707"/>
      <c r="R197" s="707"/>
      <c r="S197" s="707"/>
      <c r="T197" s="707"/>
      <c r="U197" s="707"/>
      <c r="V197" s="707"/>
      <c r="W197" s="707"/>
      <c r="X197" s="707"/>
      <c r="Y197" s="707"/>
      <c r="Z197" s="707"/>
      <c r="AA197" s="632"/>
      <c r="AB197" s="547"/>
      <c r="AC197" s="547"/>
    </row>
    <row r="198" spans="1:30" s="237" customFormat="1" ht="18" customHeight="1">
      <c r="A198" s="534"/>
      <c r="B198" s="461"/>
      <c r="C198" s="437" t="s">
        <v>364</v>
      </c>
      <c r="D198" s="630" t="s">
        <v>659</v>
      </c>
      <c r="E198" s="630"/>
      <c r="F198" s="630"/>
      <c r="G198" s="630"/>
      <c r="H198" s="630"/>
      <c r="I198" s="630"/>
      <c r="J198" s="630"/>
      <c r="K198" s="630"/>
      <c r="L198" s="630"/>
      <c r="M198" s="630"/>
      <c r="N198" s="630"/>
      <c r="O198" s="630"/>
      <c r="P198" s="630"/>
      <c r="Q198" s="630"/>
      <c r="R198" s="630"/>
      <c r="S198" s="630"/>
      <c r="T198" s="630"/>
      <c r="U198" s="630"/>
      <c r="V198" s="630"/>
      <c r="W198" s="630"/>
      <c r="X198" s="630"/>
      <c r="Y198" s="630"/>
      <c r="Z198" s="630"/>
      <c r="AA198" s="631"/>
      <c r="AB198" s="547"/>
      <c r="AC198" s="547"/>
    </row>
    <row r="199" spans="1:30" s="237" customFormat="1" ht="18" customHeight="1">
      <c r="A199" s="534"/>
      <c r="B199" s="461"/>
      <c r="C199" s="437" t="s">
        <v>365</v>
      </c>
      <c r="D199" s="630" t="s">
        <v>660</v>
      </c>
      <c r="E199" s="630"/>
      <c r="F199" s="630"/>
      <c r="G199" s="630"/>
      <c r="H199" s="630"/>
      <c r="I199" s="630"/>
      <c r="J199" s="630"/>
      <c r="K199" s="630"/>
      <c r="L199" s="630"/>
      <c r="M199" s="630"/>
      <c r="N199" s="630"/>
      <c r="O199" s="630"/>
      <c r="P199" s="630"/>
      <c r="Q199" s="630"/>
      <c r="R199" s="630"/>
      <c r="S199" s="630"/>
      <c r="T199" s="630"/>
      <c r="U199" s="630"/>
      <c r="V199" s="630"/>
      <c r="W199" s="630"/>
      <c r="X199" s="630"/>
      <c r="Y199" s="630"/>
      <c r="Z199" s="630"/>
      <c r="AA199" s="631"/>
      <c r="AB199" s="547"/>
      <c r="AC199" s="547"/>
    </row>
    <row r="200" spans="1:30" s="237" customFormat="1" ht="18" customHeight="1">
      <c r="A200" s="534"/>
      <c r="B200" s="461"/>
      <c r="C200" s="437" t="s">
        <v>366</v>
      </c>
      <c r="D200" s="630" t="s">
        <v>367</v>
      </c>
      <c r="E200" s="630"/>
      <c r="F200" s="630"/>
      <c r="G200" s="630"/>
      <c r="H200" s="630"/>
      <c r="I200" s="630"/>
      <c r="J200" s="630"/>
      <c r="K200" s="630"/>
      <c r="L200" s="630"/>
      <c r="M200" s="630"/>
      <c r="N200" s="630"/>
      <c r="O200" s="630"/>
      <c r="P200" s="630"/>
      <c r="Q200" s="630"/>
      <c r="R200" s="630"/>
      <c r="S200" s="630"/>
      <c r="T200" s="630"/>
      <c r="U200" s="630"/>
      <c r="V200" s="630"/>
      <c r="W200" s="630"/>
      <c r="X200" s="630"/>
      <c r="Y200" s="630"/>
      <c r="Z200" s="630"/>
      <c r="AA200" s="631"/>
      <c r="AB200" s="547"/>
      <c r="AC200" s="547"/>
    </row>
    <row r="201" spans="1:30" s="237" customFormat="1" ht="18" customHeight="1">
      <c r="A201" s="534"/>
      <c r="B201" s="464"/>
      <c r="C201" s="440" t="s">
        <v>368</v>
      </c>
      <c r="D201" s="743" t="s">
        <v>369</v>
      </c>
      <c r="E201" s="743"/>
      <c r="F201" s="743"/>
      <c r="G201" s="743"/>
      <c r="H201" s="743"/>
      <c r="I201" s="743"/>
      <c r="J201" s="743"/>
      <c r="K201" s="743"/>
      <c r="L201" s="743"/>
      <c r="M201" s="743"/>
      <c r="N201" s="743"/>
      <c r="O201" s="743"/>
      <c r="P201" s="743"/>
      <c r="Q201" s="743"/>
      <c r="R201" s="743"/>
      <c r="S201" s="743"/>
      <c r="T201" s="743"/>
      <c r="U201" s="743"/>
      <c r="V201" s="743"/>
      <c r="W201" s="743"/>
      <c r="X201" s="743"/>
      <c r="Y201" s="743"/>
      <c r="Z201" s="743"/>
      <c r="AA201" s="1032"/>
      <c r="AB201" s="548"/>
      <c r="AC201" s="548"/>
    </row>
    <row r="202" spans="1:30" s="237" customFormat="1" ht="24" customHeight="1">
      <c r="A202" s="534" t="s">
        <v>287</v>
      </c>
      <c r="B202" s="549" t="s">
        <v>370</v>
      </c>
      <c r="C202" s="550"/>
      <c r="D202" s="550"/>
      <c r="E202" s="550"/>
      <c r="F202" s="550"/>
      <c r="G202" s="550"/>
      <c r="H202" s="550"/>
      <c r="I202" s="550"/>
      <c r="J202" s="550"/>
      <c r="K202" s="550"/>
      <c r="L202" s="550"/>
      <c r="M202" s="550"/>
      <c r="N202" s="550"/>
      <c r="O202" s="550"/>
      <c r="P202" s="550"/>
      <c r="Q202" s="550"/>
      <c r="R202" s="550"/>
      <c r="S202" s="550"/>
      <c r="T202" s="550"/>
      <c r="U202" s="550"/>
      <c r="V202" s="550"/>
      <c r="W202" s="550"/>
      <c r="X202" s="550"/>
      <c r="Y202" s="550"/>
      <c r="Z202" s="550"/>
      <c r="AA202" s="551"/>
      <c r="AB202" s="537"/>
      <c r="AC202" s="537"/>
    </row>
    <row r="203" spans="1:30" s="237" customFormat="1" ht="24" customHeight="1">
      <c r="A203" s="534"/>
      <c r="B203" s="557"/>
      <c r="C203" s="558"/>
      <c r="D203" s="558"/>
      <c r="E203" s="558"/>
      <c r="F203" s="558"/>
      <c r="G203" s="558"/>
      <c r="H203" s="558"/>
      <c r="I203" s="558"/>
      <c r="J203" s="558"/>
      <c r="K203" s="558"/>
      <c r="L203" s="558"/>
      <c r="M203" s="558"/>
      <c r="N203" s="558"/>
      <c r="O203" s="558"/>
      <c r="P203" s="558"/>
      <c r="Q203" s="558"/>
      <c r="R203" s="558"/>
      <c r="S203" s="558"/>
      <c r="T203" s="558"/>
      <c r="U203" s="558"/>
      <c r="V203" s="558"/>
      <c r="W203" s="558"/>
      <c r="X203" s="558"/>
      <c r="Y203" s="558"/>
      <c r="Z203" s="558"/>
      <c r="AA203" s="559"/>
      <c r="AB203" s="537"/>
      <c r="AC203" s="537"/>
    </row>
    <row r="204" spans="1:30" s="237" customFormat="1" ht="18" customHeight="1">
      <c r="A204" s="534" t="s">
        <v>341</v>
      </c>
      <c r="B204" s="535" t="s">
        <v>371</v>
      </c>
      <c r="C204" s="535"/>
      <c r="D204" s="535"/>
      <c r="E204" s="535"/>
      <c r="F204" s="535"/>
      <c r="G204" s="535"/>
      <c r="H204" s="535"/>
      <c r="I204" s="535"/>
      <c r="J204" s="535"/>
      <c r="K204" s="535"/>
      <c r="L204" s="535"/>
      <c r="M204" s="535"/>
      <c r="N204" s="535"/>
      <c r="O204" s="535"/>
      <c r="P204" s="535"/>
      <c r="Q204" s="535"/>
      <c r="R204" s="535"/>
      <c r="S204" s="535"/>
      <c r="T204" s="535"/>
      <c r="U204" s="535"/>
      <c r="V204" s="535"/>
      <c r="W204" s="535"/>
      <c r="X204" s="535"/>
      <c r="Y204" s="535"/>
      <c r="Z204" s="535"/>
      <c r="AA204" s="535"/>
      <c r="AB204" s="537"/>
      <c r="AC204" s="537"/>
    </row>
    <row r="205" spans="1:30" s="237" customFormat="1" ht="18" customHeight="1">
      <c r="A205" s="534"/>
      <c r="B205" s="535"/>
      <c r="C205" s="535"/>
      <c r="D205" s="535"/>
      <c r="E205" s="535"/>
      <c r="F205" s="535"/>
      <c r="G205" s="535"/>
      <c r="H205" s="535"/>
      <c r="I205" s="535"/>
      <c r="J205" s="535"/>
      <c r="K205" s="535"/>
      <c r="L205" s="535"/>
      <c r="M205" s="535"/>
      <c r="N205" s="535"/>
      <c r="O205" s="535"/>
      <c r="P205" s="535"/>
      <c r="Q205" s="535"/>
      <c r="R205" s="535"/>
      <c r="S205" s="535"/>
      <c r="T205" s="535"/>
      <c r="U205" s="535"/>
      <c r="V205" s="535"/>
      <c r="W205" s="535"/>
      <c r="X205" s="535"/>
      <c r="Y205" s="535"/>
      <c r="Z205" s="535"/>
      <c r="AA205" s="535"/>
      <c r="AB205" s="537"/>
      <c r="AC205" s="537"/>
    </row>
    <row r="206" spans="1:30" ht="6" customHeight="1">
      <c r="B206" s="485"/>
      <c r="C206" s="238"/>
      <c r="D206" s="238"/>
      <c r="E206" s="238"/>
      <c r="F206" s="238"/>
      <c r="G206" s="238"/>
      <c r="H206" s="238"/>
      <c r="I206" s="238"/>
      <c r="J206" s="238"/>
      <c r="K206" s="239"/>
      <c r="L206" s="239"/>
      <c r="M206" s="239"/>
      <c r="N206" s="239"/>
      <c r="O206" s="239"/>
      <c r="P206" s="239"/>
      <c r="Q206" s="239"/>
      <c r="R206" s="239"/>
      <c r="S206" s="239"/>
      <c r="T206" s="239"/>
      <c r="U206" s="239"/>
      <c r="V206" s="238"/>
      <c r="W206" s="238"/>
      <c r="X206" s="238"/>
      <c r="Y206" s="234"/>
      <c r="Z206" s="234"/>
      <c r="AA206" s="234"/>
      <c r="AC206" s="211"/>
      <c r="AD206" s="211"/>
    </row>
    <row r="207" spans="1:30" ht="20.100000000000001" customHeight="1">
      <c r="A207" s="236" t="s">
        <v>372</v>
      </c>
      <c r="B207" s="480"/>
      <c r="C207" s="485"/>
      <c r="D207" s="485"/>
      <c r="E207" s="485"/>
      <c r="F207" s="485"/>
      <c r="G207" s="485"/>
      <c r="H207" s="485"/>
      <c r="I207" s="485"/>
      <c r="AC207" s="233"/>
    </row>
    <row r="208" spans="1:30" s="237" customFormat="1" ht="22.5" customHeight="1">
      <c r="A208" s="534" t="s">
        <v>276</v>
      </c>
      <c r="B208" s="549" t="s">
        <v>373</v>
      </c>
      <c r="C208" s="550"/>
      <c r="D208" s="550"/>
      <c r="E208" s="550"/>
      <c r="F208" s="550"/>
      <c r="G208" s="550"/>
      <c r="H208" s="550"/>
      <c r="I208" s="550"/>
      <c r="J208" s="550"/>
      <c r="K208" s="550"/>
      <c r="L208" s="550"/>
      <c r="M208" s="550"/>
      <c r="N208" s="550"/>
      <c r="O208" s="550"/>
      <c r="P208" s="550"/>
      <c r="Q208" s="550"/>
      <c r="R208" s="550"/>
      <c r="S208" s="550"/>
      <c r="T208" s="550"/>
      <c r="U208" s="550"/>
      <c r="V208" s="550"/>
      <c r="W208" s="550"/>
      <c r="X208" s="550"/>
      <c r="Y208" s="550"/>
      <c r="Z208" s="550"/>
      <c r="AA208" s="551"/>
      <c r="AB208" s="537"/>
      <c r="AC208" s="537"/>
    </row>
    <row r="209" spans="1:32" s="237" customFormat="1" ht="22.5" customHeight="1">
      <c r="A209" s="534"/>
      <c r="B209" s="557"/>
      <c r="C209" s="558"/>
      <c r="D209" s="558"/>
      <c r="E209" s="558"/>
      <c r="F209" s="558"/>
      <c r="G209" s="558"/>
      <c r="H209" s="558"/>
      <c r="I209" s="558"/>
      <c r="J209" s="558"/>
      <c r="K209" s="558"/>
      <c r="L209" s="558"/>
      <c r="M209" s="558"/>
      <c r="N209" s="558"/>
      <c r="O209" s="558"/>
      <c r="P209" s="558"/>
      <c r="Q209" s="558"/>
      <c r="R209" s="558"/>
      <c r="S209" s="558"/>
      <c r="T209" s="558"/>
      <c r="U209" s="558"/>
      <c r="V209" s="558"/>
      <c r="W209" s="558"/>
      <c r="X209" s="558"/>
      <c r="Y209" s="558"/>
      <c r="Z209" s="558"/>
      <c r="AA209" s="559"/>
      <c r="AB209" s="537"/>
      <c r="AC209" s="537"/>
    </row>
    <row r="210" spans="1:32" ht="6" customHeight="1">
      <c r="B210" s="485"/>
      <c r="C210" s="238"/>
      <c r="D210" s="238"/>
      <c r="E210" s="238"/>
      <c r="F210" s="238"/>
      <c r="G210" s="238"/>
      <c r="H210" s="238"/>
      <c r="I210" s="238"/>
      <c r="J210" s="238"/>
      <c r="K210" s="239"/>
      <c r="L210" s="239"/>
      <c r="M210" s="239"/>
      <c r="N210" s="239"/>
      <c r="O210" s="239"/>
      <c r="P210" s="239"/>
      <c r="Q210" s="239"/>
      <c r="R210" s="239"/>
      <c r="S210" s="239"/>
      <c r="T210" s="239"/>
      <c r="U210" s="239"/>
      <c r="V210" s="238"/>
      <c r="W210" s="238"/>
      <c r="X210" s="238"/>
      <c r="Y210" s="238"/>
      <c r="Z210" s="238"/>
      <c r="AA210" s="238"/>
      <c r="AB210" s="238"/>
      <c r="AC210" s="234"/>
    </row>
    <row r="211" spans="1:32" s="281" customFormat="1" ht="20.100000000000001" customHeight="1">
      <c r="A211" s="236" t="s">
        <v>374</v>
      </c>
      <c r="B211" s="480"/>
      <c r="C211" s="485"/>
      <c r="D211" s="485"/>
      <c r="E211" s="485"/>
      <c r="F211" s="485"/>
      <c r="G211" s="485"/>
      <c r="H211" s="485"/>
      <c r="I211" s="485"/>
      <c r="J211" s="211"/>
      <c r="K211" s="212"/>
      <c r="L211" s="212"/>
      <c r="M211" s="212"/>
      <c r="N211" s="212"/>
      <c r="O211" s="212"/>
      <c r="P211" s="212"/>
      <c r="Q211" s="212"/>
      <c r="R211" s="212"/>
      <c r="S211" s="212"/>
      <c r="T211" s="212"/>
      <c r="U211" s="212"/>
      <c r="V211" s="211"/>
      <c r="W211" s="211"/>
      <c r="X211" s="211"/>
      <c r="Y211" s="211"/>
      <c r="Z211" s="211"/>
      <c r="AA211" s="211"/>
      <c r="AB211" s="211"/>
      <c r="AC211" s="233"/>
      <c r="AD211" s="210"/>
      <c r="AE211" s="211"/>
      <c r="AF211" s="211"/>
    </row>
    <row r="212" spans="1:32" s="237" customFormat="1" ht="27" customHeight="1">
      <c r="A212" s="459" t="s">
        <v>276</v>
      </c>
      <c r="B212" s="549" t="s">
        <v>375</v>
      </c>
      <c r="C212" s="550"/>
      <c r="D212" s="550"/>
      <c r="E212" s="550"/>
      <c r="F212" s="550"/>
      <c r="G212" s="550"/>
      <c r="H212" s="550"/>
      <c r="I212" s="550"/>
      <c r="J212" s="550"/>
      <c r="K212" s="550"/>
      <c r="L212" s="550"/>
      <c r="M212" s="550"/>
      <c r="N212" s="550"/>
      <c r="O212" s="550"/>
      <c r="P212" s="550"/>
      <c r="Q212" s="550"/>
      <c r="R212" s="550"/>
      <c r="S212" s="550"/>
      <c r="T212" s="550"/>
      <c r="U212" s="550"/>
      <c r="V212" s="550"/>
      <c r="W212" s="550"/>
      <c r="X212" s="550"/>
      <c r="Y212" s="550"/>
      <c r="Z212" s="550"/>
      <c r="AA212" s="551"/>
      <c r="AB212" s="537"/>
      <c r="AC212" s="537"/>
    </row>
    <row r="213" spans="1:32" s="237" customFormat="1" ht="18" customHeight="1">
      <c r="A213" s="534" t="s">
        <v>278</v>
      </c>
      <c r="B213" s="549" t="s">
        <v>376</v>
      </c>
      <c r="C213" s="550"/>
      <c r="D213" s="550"/>
      <c r="E213" s="550"/>
      <c r="F213" s="550"/>
      <c r="G213" s="550"/>
      <c r="H213" s="550"/>
      <c r="I213" s="550"/>
      <c r="J213" s="550"/>
      <c r="K213" s="550"/>
      <c r="L213" s="550"/>
      <c r="M213" s="550"/>
      <c r="N213" s="550"/>
      <c r="O213" s="550"/>
      <c r="P213" s="550"/>
      <c r="Q213" s="550"/>
      <c r="R213" s="550"/>
      <c r="S213" s="550"/>
      <c r="T213" s="550"/>
      <c r="U213" s="550"/>
      <c r="V213" s="550"/>
      <c r="W213" s="550"/>
      <c r="X213" s="550"/>
      <c r="Y213" s="550"/>
      <c r="Z213" s="550"/>
      <c r="AA213" s="551"/>
      <c r="AB213" s="537"/>
      <c r="AC213" s="537"/>
    </row>
    <row r="214" spans="1:32" s="237" customFormat="1" ht="18" customHeight="1">
      <c r="A214" s="534"/>
      <c r="B214" s="557"/>
      <c r="C214" s="558"/>
      <c r="D214" s="558"/>
      <c r="E214" s="558"/>
      <c r="F214" s="558"/>
      <c r="G214" s="558"/>
      <c r="H214" s="558"/>
      <c r="I214" s="558"/>
      <c r="J214" s="558"/>
      <c r="K214" s="558"/>
      <c r="L214" s="558"/>
      <c r="M214" s="558"/>
      <c r="N214" s="558"/>
      <c r="O214" s="558"/>
      <c r="P214" s="558"/>
      <c r="Q214" s="558"/>
      <c r="R214" s="558"/>
      <c r="S214" s="558"/>
      <c r="T214" s="558"/>
      <c r="U214" s="558"/>
      <c r="V214" s="558"/>
      <c r="W214" s="558"/>
      <c r="X214" s="558"/>
      <c r="Y214" s="558"/>
      <c r="Z214" s="558"/>
      <c r="AA214" s="559"/>
      <c r="AB214" s="537"/>
      <c r="AC214" s="537"/>
    </row>
    <row r="215" spans="1:32" ht="6" customHeight="1">
      <c r="B215" s="485"/>
      <c r="C215" s="238"/>
      <c r="D215" s="238"/>
      <c r="E215" s="238"/>
      <c r="F215" s="238"/>
      <c r="G215" s="238"/>
      <c r="H215" s="238"/>
      <c r="I215" s="238"/>
      <c r="J215" s="238"/>
      <c r="K215" s="239"/>
      <c r="L215" s="239"/>
      <c r="M215" s="239"/>
      <c r="N215" s="239"/>
      <c r="O215" s="239"/>
      <c r="P215" s="239"/>
      <c r="Q215" s="239"/>
      <c r="R215" s="239"/>
      <c r="S215" s="239"/>
      <c r="T215" s="239"/>
      <c r="U215" s="239"/>
      <c r="V215" s="238"/>
      <c r="W215" s="238"/>
      <c r="X215" s="238"/>
      <c r="Y215" s="238"/>
      <c r="Z215" s="238"/>
      <c r="AA215" s="238"/>
      <c r="AB215" s="238"/>
      <c r="AC215" s="234"/>
    </row>
    <row r="216" spans="1:32" ht="20.100000000000001" customHeight="1">
      <c r="A216" s="236" t="s">
        <v>377</v>
      </c>
      <c r="B216" s="480"/>
      <c r="C216" s="485"/>
      <c r="D216" s="485"/>
      <c r="E216" s="485"/>
      <c r="F216" s="485"/>
      <c r="G216" s="485"/>
      <c r="H216" s="485"/>
      <c r="I216" s="485"/>
      <c r="AC216" s="233"/>
    </row>
    <row r="217" spans="1:32" s="237" customFormat="1" ht="24" customHeight="1">
      <c r="A217" s="746" t="s">
        <v>276</v>
      </c>
      <c r="B217" s="549" t="s">
        <v>378</v>
      </c>
      <c r="C217" s="550"/>
      <c r="D217" s="550"/>
      <c r="E217" s="550"/>
      <c r="F217" s="550"/>
      <c r="G217" s="550"/>
      <c r="H217" s="550"/>
      <c r="I217" s="550"/>
      <c r="J217" s="550"/>
      <c r="K217" s="550"/>
      <c r="L217" s="550"/>
      <c r="M217" s="550"/>
      <c r="N217" s="550"/>
      <c r="O217" s="550"/>
      <c r="P217" s="550"/>
      <c r="Q217" s="550"/>
      <c r="R217" s="550"/>
      <c r="S217" s="550"/>
      <c r="T217" s="550"/>
      <c r="U217" s="550"/>
      <c r="V217" s="550"/>
      <c r="W217" s="550"/>
      <c r="X217" s="550"/>
      <c r="Y217" s="550"/>
      <c r="Z217" s="550"/>
      <c r="AA217" s="551"/>
      <c r="AB217" s="537"/>
      <c r="AC217" s="537"/>
    </row>
    <row r="218" spans="1:32" s="237" customFormat="1" ht="24" customHeight="1">
      <c r="A218" s="746"/>
      <c r="B218" s="557"/>
      <c r="C218" s="558"/>
      <c r="D218" s="558"/>
      <c r="E218" s="558"/>
      <c r="F218" s="558"/>
      <c r="G218" s="558"/>
      <c r="H218" s="558"/>
      <c r="I218" s="558"/>
      <c r="J218" s="558"/>
      <c r="K218" s="558"/>
      <c r="L218" s="558"/>
      <c r="M218" s="558"/>
      <c r="N218" s="558"/>
      <c r="O218" s="558"/>
      <c r="P218" s="558"/>
      <c r="Q218" s="558"/>
      <c r="R218" s="558"/>
      <c r="S218" s="558"/>
      <c r="T218" s="558"/>
      <c r="U218" s="558"/>
      <c r="V218" s="558"/>
      <c r="W218" s="558"/>
      <c r="X218" s="558"/>
      <c r="Y218" s="558"/>
      <c r="Z218" s="558"/>
      <c r="AA218" s="559"/>
      <c r="AB218" s="537"/>
      <c r="AC218" s="537"/>
    </row>
    <row r="219" spans="1:32" s="237" customFormat="1" ht="18" customHeight="1">
      <c r="A219" s="746" t="s">
        <v>278</v>
      </c>
      <c r="B219" s="549" t="s">
        <v>379</v>
      </c>
      <c r="C219" s="550"/>
      <c r="D219" s="550"/>
      <c r="E219" s="550"/>
      <c r="F219" s="550"/>
      <c r="G219" s="550"/>
      <c r="H219" s="550"/>
      <c r="I219" s="550"/>
      <c r="J219" s="550"/>
      <c r="K219" s="550"/>
      <c r="L219" s="550"/>
      <c r="M219" s="550"/>
      <c r="N219" s="550"/>
      <c r="O219" s="550"/>
      <c r="P219" s="550"/>
      <c r="Q219" s="550"/>
      <c r="R219" s="550"/>
      <c r="S219" s="550"/>
      <c r="T219" s="550"/>
      <c r="U219" s="550"/>
      <c r="V219" s="550"/>
      <c r="W219" s="550"/>
      <c r="X219" s="550"/>
      <c r="Y219" s="550"/>
      <c r="Z219" s="550"/>
      <c r="AA219" s="551"/>
      <c r="AB219" s="537"/>
      <c r="AC219" s="537"/>
    </row>
    <row r="220" spans="1:32" s="237" customFormat="1" ht="18" customHeight="1">
      <c r="A220" s="746"/>
      <c r="B220" s="557"/>
      <c r="C220" s="558"/>
      <c r="D220" s="558"/>
      <c r="E220" s="558"/>
      <c r="F220" s="558"/>
      <c r="G220" s="558"/>
      <c r="H220" s="558"/>
      <c r="I220" s="558"/>
      <c r="J220" s="558"/>
      <c r="K220" s="558"/>
      <c r="L220" s="558"/>
      <c r="M220" s="558"/>
      <c r="N220" s="558"/>
      <c r="O220" s="558"/>
      <c r="P220" s="558"/>
      <c r="Q220" s="558"/>
      <c r="R220" s="558"/>
      <c r="S220" s="558"/>
      <c r="T220" s="558"/>
      <c r="U220" s="558"/>
      <c r="V220" s="558"/>
      <c r="W220" s="558"/>
      <c r="X220" s="558"/>
      <c r="Y220" s="558"/>
      <c r="Z220" s="558"/>
      <c r="AA220" s="559"/>
      <c r="AB220" s="537"/>
      <c r="AC220" s="537"/>
    </row>
    <row r="221" spans="1:32" s="237" customFormat="1" ht="18" customHeight="1">
      <c r="A221" s="746" t="s">
        <v>280</v>
      </c>
      <c r="B221" s="549" t="s">
        <v>380</v>
      </c>
      <c r="C221" s="550"/>
      <c r="D221" s="550"/>
      <c r="E221" s="550"/>
      <c r="F221" s="550"/>
      <c r="G221" s="550"/>
      <c r="H221" s="550"/>
      <c r="I221" s="550"/>
      <c r="J221" s="550"/>
      <c r="K221" s="550"/>
      <c r="L221" s="550"/>
      <c r="M221" s="550"/>
      <c r="N221" s="550"/>
      <c r="O221" s="550"/>
      <c r="P221" s="550"/>
      <c r="Q221" s="550"/>
      <c r="R221" s="550"/>
      <c r="S221" s="550"/>
      <c r="T221" s="550"/>
      <c r="U221" s="550"/>
      <c r="V221" s="550"/>
      <c r="W221" s="550"/>
      <c r="X221" s="550"/>
      <c r="Y221" s="550"/>
      <c r="Z221" s="550"/>
      <c r="AA221" s="551"/>
      <c r="AB221" s="537"/>
      <c r="AC221" s="537"/>
    </row>
    <row r="222" spans="1:32" s="237" customFormat="1" ht="18" customHeight="1">
      <c r="A222" s="746"/>
      <c r="B222" s="557"/>
      <c r="C222" s="558"/>
      <c r="D222" s="558"/>
      <c r="E222" s="558"/>
      <c r="F222" s="558"/>
      <c r="G222" s="558"/>
      <c r="H222" s="558"/>
      <c r="I222" s="558"/>
      <c r="J222" s="558"/>
      <c r="K222" s="558"/>
      <c r="L222" s="558"/>
      <c r="M222" s="558"/>
      <c r="N222" s="558"/>
      <c r="O222" s="558"/>
      <c r="P222" s="558"/>
      <c r="Q222" s="558"/>
      <c r="R222" s="558"/>
      <c r="S222" s="558"/>
      <c r="T222" s="558"/>
      <c r="U222" s="558"/>
      <c r="V222" s="558"/>
      <c r="W222" s="558"/>
      <c r="X222" s="558"/>
      <c r="Y222" s="558"/>
      <c r="Z222" s="558"/>
      <c r="AA222" s="559"/>
      <c r="AB222" s="537"/>
      <c r="AC222" s="537"/>
    </row>
    <row r="223" spans="1:32" s="237" customFormat="1" ht="18" customHeight="1">
      <c r="A223" s="746" t="s">
        <v>287</v>
      </c>
      <c r="B223" s="535" t="s">
        <v>381</v>
      </c>
      <c r="C223" s="535"/>
      <c r="D223" s="535"/>
      <c r="E223" s="535"/>
      <c r="F223" s="535"/>
      <c r="G223" s="535"/>
      <c r="H223" s="535"/>
      <c r="I223" s="535"/>
      <c r="J223" s="535"/>
      <c r="K223" s="535"/>
      <c r="L223" s="535"/>
      <c r="M223" s="535"/>
      <c r="N223" s="535"/>
      <c r="O223" s="535"/>
      <c r="P223" s="535"/>
      <c r="Q223" s="535"/>
      <c r="R223" s="535"/>
      <c r="S223" s="535"/>
      <c r="T223" s="535"/>
      <c r="U223" s="535"/>
      <c r="V223" s="535"/>
      <c r="W223" s="535"/>
      <c r="X223" s="535"/>
      <c r="Y223" s="535"/>
      <c r="Z223" s="535"/>
      <c r="AA223" s="535"/>
      <c r="AB223" s="537"/>
      <c r="AC223" s="537"/>
    </row>
    <row r="224" spans="1:32" s="237" customFormat="1" ht="18" customHeight="1">
      <c r="A224" s="746"/>
      <c r="B224" s="535"/>
      <c r="C224" s="535"/>
      <c r="D224" s="535"/>
      <c r="E224" s="535"/>
      <c r="F224" s="535"/>
      <c r="G224" s="535"/>
      <c r="H224" s="535"/>
      <c r="I224" s="535"/>
      <c r="J224" s="535"/>
      <c r="K224" s="535"/>
      <c r="L224" s="535"/>
      <c r="M224" s="535"/>
      <c r="N224" s="535"/>
      <c r="O224" s="535"/>
      <c r="P224" s="535"/>
      <c r="Q224" s="535"/>
      <c r="R224" s="535"/>
      <c r="S224" s="535"/>
      <c r="T224" s="535"/>
      <c r="U224" s="535"/>
      <c r="V224" s="535"/>
      <c r="W224" s="535"/>
      <c r="X224" s="535"/>
      <c r="Y224" s="535"/>
      <c r="Z224" s="535"/>
      <c r="AA224" s="535"/>
      <c r="AB224" s="537"/>
      <c r="AC224" s="537"/>
    </row>
    <row r="225" spans="1:29" s="237" customFormat="1" ht="18" customHeight="1">
      <c r="A225" s="746" t="s">
        <v>341</v>
      </c>
      <c r="B225" s="535" t="s">
        <v>382</v>
      </c>
      <c r="C225" s="535"/>
      <c r="D225" s="535"/>
      <c r="E225" s="535"/>
      <c r="F225" s="535"/>
      <c r="G225" s="535"/>
      <c r="H225" s="535"/>
      <c r="I225" s="535"/>
      <c r="J225" s="535"/>
      <c r="K225" s="535"/>
      <c r="L225" s="535"/>
      <c r="M225" s="535"/>
      <c r="N225" s="535"/>
      <c r="O225" s="535"/>
      <c r="P225" s="535"/>
      <c r="Q225" s="535"/>
      <c r="R225" s="535"/>
      <c r="S225" s="535"/>
      <c r="T225" s="535"/>
      <c r="U225" s="535"/>
      <c r="V225" s="535"/>
      <c r="W225" s="535"/>
      <c r="X225" s="535"/>
      <c r="Y225" s="535"/>
      <c r="Z225" s="535"/>
      <c r="AA225" s="535"/>
      <c r="AB225" s="537"/>
      <c r="AC225" s="537"/>
    </row>
    <row r="226" spans="1:29" s="237" customFormat="1" ht="18" customHeight="1">
      <c r="A226" s="746"/>
      <c r="B226" s="535"/>
      <c r="C226" s="535"/>
      <c r="D226" s="535"/>
      <c r="E226" s="535"/>
      <c r="F226" s="535"/>
      <c r="G226" s="535"/>
      <c r="H226" s="535"/>
      <c r="I226" s="535"/>
      <c r="J226" s="535"/>
      <c r="K226" s="535"/>
      <c r="L226" s="535"/>
      <c r="M226" s="535"/>
      <c r="N226" s="535"/>
      <c r="O226" s="535"/>
      <c r="P226" s="535"/>
      <c r="Q226" s="535"/>
      <c r="R226" s="535"/>
      <c r="S226" s="535"/>
      <c r="T226" s="535"/>
      <c r="U226" s="535"/>
      <c r="V226" s="535"/>
      <c r="W226" s="535"/>
      <c r="X226" s="535"/>
      <c r="Y226" s="535"/>
      <c r="Z226" s="535"/>
      <c r="AA226" s="535"/>
      <c r="AB226" s="537"/>
      <c r="AC226" s="537"/>
    </row>
    <row r="227" spans="1:29" s="237" customFormat="1" ht="18" customHeight="1">
      <c r="A227" s="746" t="s">
        <v>313</v>
      </c>
      <c r="B227" s="535" t="s">
        <v>383</v>
      </c>
      <c r="C227" s="535"/>
      <c r="D227" s="535"/>
      <c r="E227" s="535"/>
      <c r="F227" s="535"/>
      <c r="G227" s="535"/>
      <c r="H227" s="535"/>
      <c r="I227" s="535"/>
      <c r="J227" s="535"/>
      <c r="K227" s="535"/>
      <c r="L227" s="535"/>
      <c r="M227" s="535"/>
      <c r="N227" s="535"/>
      <c r="O227" s="535"/>
      <c r="P227" s="535"/>
      <c r="Q227" s="535"/>
      <c r="R227" s="535"/>
      <c r="S227" s="535"/>
      <c r="T227" s="535"/>
      <c r="U227" s="535"/>
      <c r="V227" s="535"/>
      <c r="W227" s="535"/>
      <c r="X227" s="535"/>
      <c r="Y227" s="535"/>
      <c r="Z227" s="535"/>
      <c r="AA227" s="535"/>
      <c r="AB227" s="537"/>
      <c r="AC227" s="537"/>
    </row>
    <row r="228" spans="1:29" s="237" customFormat="1" ht="18" customHeight="1">
      <c r="A228" s="746"/>
      <c r="B228" s="535"/>
      <c r="C228" s="535"/>
      <c r="D228" s="535"/>
      <c r="E228" s="535"/>
      <c r="F228" s="535"/>
      <c r="G228" s="535"/>
      <c r="H228" s="535"/>
      <c r="I228" s="535"/>
      <c r="J228" s="535"/>
      <c r="K228" s="535"/>
      <c r="L228" s="535"/>
      <c r="M228" s="535"/>
      <c r="N228" s="535"/>
      <c r="O228" s="535"/>
      <c r="P228" s="535"/>
      <c r="Q228" s="535"/>
      <c r="R228" s="535"/>
      <c r="S228" s="535"/>
      <c r="T228" s="535"/>
      <c r="U228" s="535"/>
      <c r="V228" s="535"/>
      <c r="W228" s="535"/>
      <c r="X228" s="535"/>
      <c r="Y228" s="535"/>
      <c r="Z228" s="535"/>
      <c r="AA228" s="535"/>
      <c r="AB228" s="537"/>
      <c r="AC228" s="537"/>
    </row>
    <row r="229" spans="1:29" s="237" customFormat="1" ht="20.25" customHeight="1">
      <c r="A229" s="746" t="s">
        <v>317</v>
      </c>
      <c r="B229" s="535" t="s">
        <v>1019</v>
      </c>
      <c r="C229" s="535"/>
      <c r="D229" s="535"/>
      <c r="E229" s="535"/>
      <c r="F229" s="535"/>
      <c r="G229" s="535"/>
      <c r="H229" s="535"/>
      <c r="I229" s="535"/>
      <c r="J229" s="535"/>
      <c r="K229" s="535"/>
      <c r="L229" s="535"/>
      <c r="M229" s="535"/>
      <c r="N229" s="535"/>
      <c r="O229" s="535"/>
      <c r="P229" s="535"/>
      <c r="Q229" s="535"/>
      <c r="R229" s="535"/>
      <c r="S229" s="535"/>
      <c r="T229" s="535"/>
      <c r="U229" s="535"/>
      <c r="V229" s="535"/>
      <c r="W229" s="535"/>
      <c r="X229" s="535"/>
      <c r="Y229" s="535"/>
      <c r="Z229" s="535"/>
      <c r="AA229" s="535"/>
      <c r="AB229" s="537"/>
      <c r="AC229" s="537"/>
    </row>
    <row r="230" spans="1:29" s="237" customFormat="1" ht="20.25" customHeight="1">
      <c r="A230" s="746"/>
      <c r="B230" s="535"/>
      <c r="C230" s="535"/>
      <c r="D230" s="535"/>
      <c r="E230" s="535"/>
      <c r="F230" s="535"/>
      <c r="G230" s="535"/>
      <c r="H230" s="535"/>
      <c r="I230" s="535"/>
      <c r="J230" s="535"/>
      <c r="K230" s="535"/>
      <c r="L230" s="535"/>
      <c r="M230" s="535"/>
      <c r="N230" s="535"/>
      <c r="O230" s="535"/>
      <c r="P230" s="535"/>
      <c r="Q230" s="535"/>
      <c r="R230" s="535"/>
      <c r="S230" s="535"/>
      <c r="T230" s="535"/>
      <c r="U230" s="535"/>
      <c r="V230" s="535"/>
      <c r="W230" s="535"/>
      <c r="X230" s="535"/>
      <c r="Y230" s="535"/>
      <c r="Z230" s="535"/>
      <c r="AA230" s="535"/>
      <c r="AB230" s="537"/>
      <c r="AC230" s="537"/>
    </row>
    <row r="231" spans="1:29" s="237" customFormat="1" ht="18" customHeight="1">
      <c r="A231" s="746" t="s">
        <v>320</v>
      </c>
      <c r="B231" s="535" t="s">
        <v>1028</v>
      </c>
      <c r="C231" s="535"/>
      <c r="D231" s="535"/>
      <c r="E231" s="535"/>
      <c r="F231" s="535"/>
      <c r="G231" s="535"/>
      <c r="H231" s="535"/>
      <c r="I231" s="535"/>
      <c r="J231" s="535"/>
      <c r="K231" s="535"/>
      <c r="L231" s="535"/>
      <c r="M231" s="535"/>
      <c r="N231" s="535"/>
      <c r="O231" s="535"/>
      <c r="P231" s="535"/>
      <c r="Q231" s="535"/>
      <c r="R231" s="535"/>
      <c r="S231" s="535"/>
      <c r="T231" s="535"/>
      <c r="U231" s="535"/>
      <c r="V231" s="535"/>
      <c r="W231" s="535"/>
      <c r="X231" s="535"/>
      <c r="Y231" s="535"/>
      <c r="Z231" s="535"/>
      <c r="AA231" s="535"/>
      <c r="AB231" s="537"/>
      <c r="AC231" s="537"/>
    </row>
    <row r="232" spans="1:29" s="237" customFormat="1" ht="18" customHeight="1">
      <c r="A232" s="746"/>
      <c r="B232" s="535"/>
      <c r="C232" s="535"/>
      <c r="D232" s="535"/>
      <c r="E232" s="535"/>
      <c r="F232" s="535"/>
      <c r="G232" s="535"/>
      <c r="H232" s="535"/>
      <c r="I232" s="535"/>
      <c r="J232" s="535"/>
      <c r="K232" s="535"/>
      <c r="L232" s="535"/>
      <c r="M232" s="535"/>
      <c r="N232" s="535"/>
      <c r="O232" s="535"/>
      <c r="P232" s="535"/>
      <c r="Q232" s="535"/>
      <c r="R232" s="535"/>
      <c r="S232" s="535"/>
      <c r="T232" s="535"/>
      <c r="U232" s="535"/>
      <c r="V232" s="535"/>
      <c r="W232" s="535"/>
      <c r="X232" s="535"/>
      <c r="Y232" s="535"/>
      <c r="Z232" s="535"/>
      <c r="AA232" s="535"/>
      <c r="AB232" s="537"/>
      <c r="AC232" s="537"/>
    </row>
    <row r="233" spans="1:29" s="237" customFormat="1" ht="24.75" customHeight="1">
      <c r="A233" s="746" t="s">
        <v>508</v>
      </c>
      <c r="B233" s="535" t="s">
        <v>1036</v>
      </c>
      <c r="C233" s="535"/>
      <c r="D233" s="535"/>
      <c r="E233" s="535"/>
      <c r="F233" s="535"/>
      <c r="G233" s="535"/>
      <c r="H233" s="535"/>
      <c r="I233" s="535"/>
      <c r="J233" s="535"/>
      <c r="K233" s="535"/>
      <c r="L233" s="535"/>
      <c r="M233" s="535"/>
      <c r="N233" s="535"/>
      <c r="O233" s="535"/>
      <c r="P233" s="535"/>
      <c r="Q233" s="535"/>
      <c r="R233" s="535"/>
      <c r="S233" s="535"/>
      <c r="T233" s="535"/>
      <c r="U233" s="535"/>
      <c r="V233" s="535"/>
      <c r="W233" s="535"/>
      <c r="X233" s="535"/>
      <c r="Y233" s="535"/>
      <c r="Z233" s="535"/>
      <c r="AA233" s="535"/>
      <c r="AB233" s="537"/>
      <c r="AC233" s="537"/>
    </row>
    <row r="234" spans="1:29" s="237" customFormat="1" ht="24.75" customHeight="1">
      <c r="A234" s="746"/>
      <c r="B234" s="535"/>
      <c r="C234" s="535"/>
      <c r="D234" s="535"/>
      <c r="E234" s="535"/>
      <c r="F234" s="535"/>
      <c r="G234" s="535"/>
      <c r="H234" s="535"/>
      <c r="I234" s="535"/>
      <c r="J234" s="535"/>
      <c r="K234" s="535"/>
      <c r="L234" s="535"/>
      <c r="M234" s="535"/>
      <c r="N234" s="535"/>
      <c r="O234" s="535"/>
      <c r="P234" s="535"/>
      <c r="Q234" s="535"/>
      <c r="R234" s="535"/>
      <c r="S234" s="535"/>
      <c r="T234" s="535"/>
      <c r="U234" s="535"/>
      <c r="V234" s="535"/>
      <c r="W234" s="535"/>
      <c r="X234" s="535"/>
      <c r="Y234" s="535"/>
      <c r="Z234" s="535"/>
      <c r="AA234" s="535"/>
      <c r="AB234" s="537"/>
      <c r="AC234" s="537"/>
    </row>
    <row r="235" spans="1:29" s="237" customFormat="1" ht="24.75" customHeight="1">
      <c r="A235" s="746" t="s">
        <v>510</v>
      </c>
      <c r="B235" s="535" t="s">
        <v>1165</v>
      </c>
      <c r="C235" s="535"/>
      <c r="D235" s="535"/>
      <c r="E235" s="535"/>
      <c r="F235" s="535"/>
      <c r="G235" s="535"/>
      <c r="H235" s="535"/>
      <c r="I235" s="535"/>
      <c r="J235" s="535"/>
      <c r="K235" s="535"/>
      <c r="L235" s="535"/>
      <c r="M235" s="535"/>
      <c r="N235" s="535"/>
      <c r="O235" s="535"/>
      <c r="P235" s="535"/>
      <c r="Q235" s="535"/>
      <c r="R235" s="535"/>
      <c r="S235" s="535"/>
      <c r="T235" s="535"/>
      <c r="U235" s="535"/>
      <c r="V235" s="535"/>
      <c r="W235" s="535"/>
      <c r="X235" s="535"/>
      <c r="Y235" s="535"/>
      <c r="Z235" s="535"/>
      <c r="AA235" s="535"/>
      <c r="AB235" s="537"/>
      <c r="AC235" s="537"/>
    </row>
    <row r="236" spans="1:29" s="237" customFormat="1" ht="24.75" customHeight="1">
      <c r="A236" s="746"/>
      <c r="B236" s="535"/>
      <c r="C236" s="535"/>
      <c r="D236" s="535"/>
      <c r="E236" s="535"/>
      <c r="F236" s="535"/>
      <c r="G236" s="535"/>
      <c r="H236" s="535"/>
      <c r="I236" s="535"/>
      <c r="J236" s="535"/>
      <c r="K236" s="535"/>
      <c r="L236" s="535"/>
      <c r="M236" s="535"/>
      <c r="N236" s="535"/>
      <c r="O236" s="535"/>
      <c r="P236" s="535"/>
      <c r="Q236" s="535"/>
      <c r="R236" s="535"/>
      <c r="S236" s="535"/>
      <c r="T236" s="535"/>
      <c r="U236" s="535"/>
      <c r="V236" s="535"/>
      <c r="W236" s="535"/>
      <c r="X236" s="535"/>
      <c r="Y236" s="535"/>
      <c r="Z236" s="535"/>
      <c r="AA236" s="535"/>
      <c r="AB236" s="537"/>
      <c r="AC236" s="537"/>
    </row>
    <row r="237" spans="1:29" s="237" customFormat="1" ht="14.25" customHeight="1">
      <c r="A237" s="746" t="s">
        <v>511</v>
      </c>
      <c r="B237" s="549" t="s">
        <v>1166</v>
      </c>
      <c r="C237" s="550"/>
      <c r="D237" s="550"/>
      <c r="E237" s="550"/>
      <c r="F237" s="550"/>
      <c r="G237" s="550"/>
      <c r="H237" s="550"/>
      <c r="I237" s="550"/>
      <c r="J237" s="550"/>
      <c r="K237" s="550"/>
      <c r="L237" s="550"/>
      <c r="M237" s="550"/>
      <c r="N237" s="550"/>
      <c r="O237" s="550"/>
      <c r="P237" s="550"/>
      <c r="Q237" s="550"/>
      <c r="R237" s="550"/>
      <c r="S237" s="550"/>
      <c r="T237" s="550"/>
      <c r="U237" s="550"/>
      <c r="V237" s="550"/>
      <c r="W237" s="550"/>
      <c r="X237" s="550"/>
      <c r="Y237" s="550"/>
      <c r="Z237" s="550"/>
      <c r="AA237" s="551"/>
      <c r="AB237" s="537"/>
      <c r="AC237" s="537"/>
    </row>
    <row r="238" spans="1:29" s="237" customFormat="1" ht="14.25" customHeight="1">
      <c r="A238" s="746"/>
      <c r="B238" s="552"/>
      <c r="C238" s="553"/>
      <c r="D238" s="553"/>
      <c r="E238" s="553"/>
      <c r="F238" s="553"/>
      <c r="G238" s="553"/>
      <c r="H238" s="553"/>
      <c r="I238" s="553"/>
      <c r="J238" s="553"/>
      <c r="K238" s="553"/>
      <c r="L238" s="553"/>
      <c r="M238" s="553"/>
      <c r="N238" s="553"/>
      <c r="O238" s="553"/>
      <c r="P238" s="553"/>
      <c r="Q238" s="553"/>
      <c r="R238" s="553"/>
      <c r="S238" s="553"/>
      <c r="T238" s="553"/>
      <c r="U238" s="553"/>
      <c r="V238" s="553"/>
      <c r="W238" s="553"/>
      <c r="X238" s="553"/>
      <c r="Y238" s="553"/>
      <c r="Z238" s="553"/>
      <c r="AA238" s="554"/>
      <c r="AB238" s="546"/>
      <c r="AC238" s="546"/>
    </row>
    <row r="239" spans="1:29" s="237" customFormat="1" ht="18.75" customHeight="1">
      <c r="A239" s="746"/>
      <c r="B239" s="437" t="s">
        <v>331</v>
      </c>
      <c r="C239" s="630" t="s">
        <v>1029</v>
      </c>
      <c r="D239" s="1033"/>
      <c r="E239" s="1033"/>
      <c r="F239" s="1033"/>
      <c r="G239" s="1033"/>
      <c r="H239" s="1033"/>
      <c r="I239" s="1033"/>
      <c r="J239" s="1033"/>
      <c r="K239" s="1033"/>
      <c r="L239" s="1033"/>
      <c r="M239" s="1033"/>
      <c r="N239" s="1033"/>
      <c r="O239" s="1033"/>
      <c r="P239" s="1033"/>
      <c r="Q239" s="1033"/>
      <c r="R239" s="1033"/>
      <c r="S239" s="1033"/>
      <c r="T239" s="1033"/>
      <c r="U239" s="1033"/>
      <c r="V239" s="1033"/>
      <c r="W239" s="1033"/>
      <c r="X239" s="1033"/>
      <c r="Y239" s="1033"/>
      <c r="Z239" s="1033"/>
      <c r="AA239" s="1034"/>
      <c r="AB239" s="547"/>
      <c r="AC239" s="547"/>
    </row>
    <row r="240" spans="1:29" s="237" customFormat="1" ht="36.75" customHeight="1">
      <c r="A240" s="746"/>
      <c r="B240" s="437" t="s">
        <v>333</v>
      </c>
      <c r="C240" s="630" t="s">
        <v>1030</v>
      </c>
      <c r="D240" s="1033"/>
      <c r="E240" s="1033"/>
      <c r="F240" s="1033"/>
      <c r="G240" s="1033"/>
      <c r="H240" s="1033"/>
      <c r="I240" s="1033"/>
      <c r="J240" s="1033"/>
      <c r="K240" s="1033"/>
      <c r="L240" s="1033"/>
      <c r="M240" s="1033"/>
      <c r="N240" s="1033"/>
      <c r="O240" s="1033"/>
      <c r="P240" s="1033"/>
      <c r="Q240" s="1033"/>
      <c r="R240" s="1033"/>
      <c r="S240" s="1033"/>
      <c r="T240" s="1033"/>
      <c r="U240" s="1033"/>
      <c r="V240" s="1033"/>
      <c r="W240" s="1033"/>
      <c r="X240" s="1033"/>
      <c r="Y240" s="1033"/>
      <c r="Z240" s="1033"/>
      <c r="AA240" s="1034"/>
      <c r="AB240" s="547"/>
      <c r="AC240" s="547"/>
    </row>
    <row r="241" spans="1:29" s="237" customFormat="1" ht="18.75" customHeight="1">
      <c r="A241" s="746"/>
      <c r="B241" s="437" t="s">
        <v>364</v>
      </c>
      <c r="C241" s="630" t="s">
        <v>1031</v>
      </c>
      <c r="D241" s="1033"/>
      <c r="E241" s="1033"/>
      <c r="F241" s="1033"/>
      <c r="G241" s="1033"/>
      <c r="H241" s="1033"/>
      <c r="I241" s="1033"/>
      <c r="J241" s="1033"/>
      <c r="K241" s="1033"/>
      <c r="L241" s="1033"/>
      <c r="M241" s="1033"/>
      <c r="N241" s="1033"/>
      <c r="O241" s="1033"/>
      <c r="P241" s="1033"/>
      <c r="Q241" s="1033"/>
      <c r="R241" s="1033"/>
      <c r="S241" s="1033"/>
      <c r="T241" s="1033"/>
      <c r="U241" s="1033"/>
      <c r="V241" s="1033"/>
      <c r="W241" s="1033"/>
      <c r="X241" s="1033"/>
      <c r="Y241" s="1033"/>
      <c r="Z241" s="1033"/>
      <c r="AA241" s="1034"/>
      <c r="AB241" s="547"/>
      <c r="AC241" s="547"/>
    </row>
    <row r="242" spans="1:29" s="237" customFormat="1" ht="37.5" customHeight="1">
      <c r="A242" s="746"/>
      <c r="B242" s="437" t="s">
        <v>365</v>
      </c>
      <c r="C242" s="630" t="s">
        <v>1167</v>
      </c>
      <c r="D242" s="1033"/>
      <c r="E242" s="1033"/>
      <c r="F242" s="1033"/>
      <c r="G242" s="1033"/>
      <c r="H242" s="1033"/>
      <c r="I242" s="1033"/>
      <c r="J242" s="1033"/>
      <c r="K242" s="1033"/>
      <c r="L242" s="1033"/>
      <c r="M242" s="1033"/>
      <c r="N242" s="1033"/>
      <c r="O242" s="1033"/>
      <c r="P242" s="1033"/>
      <c r="Q242" s="1033"/>
      <c r="R242" s="1033"/>
      <c r="S242" s="1033"/>
      <c r="T242" s="1033"/>
      <c r="U242" s="1033"/>
      <c r="V242" s="1033"/>
      <c r="W242" s="1033"/>
      <c r="X242" s="1033"/>
      <c r="Y242" s="1033"/>
      <c r="Z242" s="1033"/>
      <c r="AA242" s="1034"/>
      <c r="AB242" s="547"/>
      <c r="AC242" s="547"/>
    </row>
    <row r="243" spans="1:29" s="237" customFormat="1" ht="18.75" customHeight="1">
      <c r="A243" s="746"/>
      <c r="B243" s="437" t="s">
        <v>366</v>
      </c>
      <c r="C243" s="630" t="s">
        <v>1032</v>
      </c>
      <c r="D243" s="1033"/>
      <c r="E243" s="1033"/>
      <c r="F243" s="1033"/>
      <c r="G243" s="1033"/>
      <c r="H243" s="1033"/>
      <c r="I243" s="1033"/>
      <c r="J243" s="1033"/>
      <c r="K243" s="1033"/>
      <c r="L243" s="1033"/>
      <c r="M243" s="1033"/>
      <c r="N243" s="1033"/>
      <c r="O243" s="1033"/>
      <c r="P243" s="1033"/>
      <c r="Q243" s="1033"/>
      <c r="R243" s="1033"/>
      <c r="S243" s="1033"/>
      <c r="T243" s="1033"/>
      <c r="U243" s="1033"/>
      <c r="V243" s="1033"/>
      <c r="W243" s="1033"/>
      <c r="X243" s="1033"/>
      <c r="Y243" s="1033"/>
      <c r="Z243" s="1033"/>
      <c r="AA243" s="1034"/>
      <c r="AB243" s="547"/>
      <c r="AC243" s="547"/>
    </row>
    <row r="244" spans="1:29" s="237" customFormat="1" ht="18.75" customHeight="1">
      <c r="A244" s="746"/>
      <c r="B244" s="455" t="s">
        <v>368</v>
      </c>
      <c r="C244" s="743" t="s">
        <v>1033</v>
      </c>
      <c r="D244" s="744"/>
      <c r="E244" s="744"/>
      <c r="F244" s="744"/>
      <c r="G244" s="744"/>
      <c r="H244" s="744"/>
      <c r="I244" s="744"/>
      <c r="J244" s="744"/>
      <c r="K244" s="744"/>
      <c r="L244" s="744"/>
      <c r="M244" s="744"/>
      <c r="N244" s="744"/>
      <c r="O244" s="744"/>
      <c r="P244" s="744"/>
      <c r="Q244" s="744"/>
      <c r="R244" s="744"/>
      <c r="S244" s="744"/>
      <c r="T244" s="744"/>
      <c r="U244" s="744"/>
      <c r="V244" s="744"/>
      <c r="W244" s="744"/>
      <c r="X244" s="744"/>
      <c r="Y244" s="744"/>
      <c r="Z244" s="744"/>
      <c r="AA244" s="745"/>
      <c r="AB244" s="723"/>
      <c r="AC244" s="723"/>
    </row>
    <row r="245" spans="1:29" s="237" customFormat="1" ht="12" customHeight="1">
      <c r="A245" s="746" t="s">
        <v>513</v>
      </c>
      <c r="B245" s="549" t="s">
        <v>1020</v>
      </c>
      <c r="C245" s="550"/>
      <c r="D245" s="550"/>
      <c r="E245" s="550"/>
      <c r="F245" s="550"/>
      <c r="G245" s="550"/>
      <c r="H245" s="550"/>
      <c r="I245" s="550"/>
      <c r="J245" s="550"/>
      <c r="K245" s="550"/>
      <c r="L245" s="550"/>
      <c r="M245" s="550"/>
      <c r="N245" s="550"/>
      <c r="O245" s="550"/>
      <c r="P245" s="550"/>
      <c r="Q245" s="550"/>
      <c r="R245" s="550"/>
      <c r="S245" s="550"/>
      <c r="T245" s="550"/>
      <c r="U245" s="550"/>
      <c r="V245" s="550"/>
      <c r="W245" s="550"/>
      <c r="X245" s="550"/>
      <c r="Y245" s="550"/>
      <c r="Z245" s="550"/>
      <c r="AA245" s="551"/>
      <c r="AB245" s="724"/>
      <c r="AC245" s="724"/>
    </row>
    <row r="246" spans="1:29" s="237" customFormat="1" ht="12" customHeight="1">
      <c r="A246" s="746"/>
      <c r="B246" s="552"/>
      <c r="C246" s="553"/>
      <c r="D246" s="553"/>
      <c r="E246" s="553"/>
      <c r="F246" s="553"/>
      <c r="G246" s="553"/>
      <c r="H246" s="553"/>
      <c r="I246" s="553"/>
      <c r="J246" s="553"/>
      <c r="K246" s="553"/>
      <c r="L246" s="553"/>
      <c r="M246" s="553"/>
      <c r="N246" s="553"/>
      <c r="O246" s="553"/>
      <c r="P246" s="553"/>
      <c r="Q246" s="553"/>
      <c r="R246" s="553"/>
      <c r="S246" s="553"/>
      <c r="T246" s="553"/>
      <c r="U246" s="553"/>
      <c r="V246" s="553"/>
      <c r="W246" s="553"/>
      <c r="X246" s="553"/>
      <c r="Y246" s="553"/>
      <c r="Z246" s="553"/>
      <c r="AA246" s="554"/>
      <c r="AB246" s="547"/>
      <c r="AC246" s="547"/>
    </row>
    <row r="247" spans="1:29" s="237" customFormat="1" ht="18.75" customHeight="1">
      <c r="A247" s="746"/>
      <c r="B247" s="437" t="s">
        <v>331</v>
      </c>
      <c r="C247" s="630" t="s">
        <v>1021</v>
      </c>
      <c r="D247" s="1033"/>
      <c r="E247" s="1033"/>
      <c r="F247" s="1033"/>
      <c r="G247" s="1033"/>
      <c r="H247" s="1033"/>
      <c r="I247" s="1033"/>
      <c r="J247" s="1033"/>
      <c r="K247" s="1033"/>
      <c r="L247" s="1033"/>
      <c r="M247" s="1033"/>
      <c r="N247" s="1033"/>
      <c r="O247" s="1033"/>
      <c r="P247" s="1033"/>
      <c r="Q247" s="1033"/>
      <c r="R247" s="1033"/>
      <c r="S247" s="1033"/>
      <c r="T247" s="1033"/>
      <c r="U247" s="1033"/>
      <c r="V247" s="1033"/>
      <c r="W247" s="1033"/>
      <c r="X247" s="1033"/>
      <c r="Y247" s="1033"/>
      <c r="Z247" s="1033"/>
      <c r="AA247" s="1034"/>
      <c r="AB247" s="547"/>
      <c r="AC247" s="547"/>
    </row>
    <row r="248" spans="1:29" s="237" customFormat="1" ht="18.75" customHeight="1">
      <c r="A248" s="746"/>
      <c r="B248" s="437" t="s">
        <v>333</v>
      </c>
      <c r="C248" s="630" t="s">
        <v>1022</v>
      </c>
      <c r="D248" s="1033"/>
      <c r="E248" s="1033"/>
      <c r="F248" s="1033"/>
      <c r="G248" s="1033"/>
      <c r="H248" s="1033"/>
      <c r="I248" s="1033"/>
      <c r="J248" s="1033"/>
      <c r="K248" s="1033"/>
      <c r="L248" s="1033"/>
      <c r="M248" s="1033"/>
      <c r="N248" s="1033"/>
      <c r="O248" s="1033"/>
      <c r="P248" s="1033"/>
      <c r="Q248" s="1033"/>
      <c r="R248" s="1033"/>
      <c r="S248" s="1033"/>
      <c r="T248" s="1033"/>
      <c r="U248" s="1033"/>
      <c r="V248" s="1033"/>
      <c r="W248" s="1033"/>
      <c r="X248" s="1033"/>
      <c r="Y248" s="1033"/>
      <c r="Z248" s="1033"/>
      <c r="AA248" s="1034"/>
      <c r="AB248" s="547"/>
      <c r="AC248" s="547"/>
    </row>
    <row r="249" spans="1:29" s="237" customFormat="1" ht="18.75" customHeight="1">
      <c r="A249" s="746"/>
      <c r="B249" s="437" t="s">
        <v>364</v>
      </c>
      <c r="C249" s="1096" t="s">
        <v>1023</v>
      </c>
      <c r="D249" s="1097"/>
      <c r="E249" s="1097"/>
      <c r="F249" s="1097"/>
      <c r="G249" s="1097"/>
      <c r="H249" s="1097"/>
      <c r="I249" s="1097"/>
      <c r="J249" s="1097"/>
      <c r="K249" s="1097"/>
      <c r="L249" s="1097"/>
      <c r="M249" s="1097"/>
      <c r="N249" s="1097"/>
      <c r="O249" s="1097"/>
      <c r="P249" s="1097"/>
      <c r="Q249" s="1097"/>
      <c r="R249" s="1097"/>
      <c r="S249" s="1097"/>
      <c r="T249" s="1097"/>
      <c r="U249" s="1097"/>
      <c r="V249" s="1097"/>
      <c r="W249" s="1097"/>
      <c r="X249" s="1097"/>
      <c r="Y249" s="1097"/>
      <c r="Z249" s="1097"/>
      <c r="AA249" s="1098"/>
      <c r="AB249" s="547"/>
      <c r="AC249" s="547"/>
    </row>
    <row r="250" spans="1:29" s="237" customFormat="1" ht="18.75" customHeight="1">
      <c r="A250" s="746"/>
      <c r="B250" s="437" t="s">
        <v>365</v>
      </c>
      <c r="C250" s="630" t="s">
        <v>1024</v>
      </c>
      <c r="D250" s="1033"/>
      <c r="E250" s="1033"/>
      <c r="F250" s="1033"/>
      <c r="G250" s="1033"/>
      <c r="H250" s="1033"/>
      <c r="I250" s="1033"/>
      <c r="J250" s="1033"/>
      <c r="K250" s="1033"/>
      <c r="L250" s="1033"/>
      <c r="M250" s="1033"/>
      <c r="N250" s="1033"/>
      <c r="O250" s="1033"/>
      <c r="P250" s="1033"/>
      <c r="Q250" s="1033"/>
      <c r="R250" s="1033"/>
      <c r="S250" s="1033"/>
      <c r="T250" s="1033"/>
      <c r="U250" s="1033"/>
      <c r="V250" s="1033"/>
      <c r="W250" s="1033"/>
      <c r="X250" s="1033"/>
      <c r="Y250" s="1033"/>
      <c r="Z250" s="1033"/>
      <c r="AA250" s="1034"/>
      <c r="AB250" s="547"/>
      <c r="AC250" s="547"/>
    </row>
    <row r="251" spans="1:29" s="237" customFormat="1" ht="18.75" customHeight="1">
      <c r="A251" s="746"/>
      <c r="B251" s="437" t="s">
        <v>366</v>
      </c>
      <c r="C251" s="630" t="s">
        <v>1025</v>
      </c>
      <c r="D251" s="1033"/>
      <c r="E251" s="1033"/>
      <c r="F251" s="1033"/>
      <c r="G251" s="1033"/>
      <c r="H251" s="1033"/>
      <c r="I251" s="1033"/>
      <c r="J251" s="1033"/>
      <c r="K251" s="1033"/>
      <c r="L251" s="1033"/>
      <c r="M251" s="1033"/>
      <c r="N251" s="1033"/>
      <c r="O251" s="1033"/>
      <c r="P251" s="1033"/>
      <c r="Q251" s="1033"/>
      <c r="R251" s="1033"/>
      <c r="S251" s="1033"/>
      <c r="T251" s="1033"/>
      <c r="U251" s="1033"/>
      <c r="V251" s="1033"/>
      <c r="W251" s="1033"/>
      <c r="X251" s="1033"/>
      <c r="Y251" s="1033"/>
      <c r="Z251" s="1033"/>
      <c r="AA251" s="1034"/>
      <c r="AB251" s="547"/>
      <c r="AC251" s="547"/>
    </row>
    <row r="252" spans="1:29" s="237" customFormat="1" ht="18.75" customHeight="1">
      <c r="A252" s="746"/>
      <c r="B252" s="437" t="s">
        <v>368</v>
      </c>
      <c r="C252" s="630" t="s">
        <v>1026</v>
      </c>
      <c r="D252" s="1033"/>
      <c r="E252" s="1033"/>
      <c r="F252" s="1033"/>
      <c r="G252" s="1033"/>
      <c r="H252" s="1033"/>
      <c r="I252" s="1033"/>
      <c r="J252" s="1033"/>
      <c r="K252" s="1033"/>
      <c r="L252" s="1033"/>
      <c r="M252" s="1033"/>
      <c r="N252" s="1033"/>
      <c r="O252" s="1033"/>
      <c r="P252" s="1033"/>
      <c r="Q252" s="1033"/>
      <c r="R252" s="1033"/>
      <c r="S252" s="1033"/>
      <c r="T252" s="1033"/>
      <c r="U252" s="1033"/>
      <c r="V252" s="1033"/>
      <c r="W252" s="1033"/>
      <c r="X252" s="1033"/>
      <c r="Y252" s="1033"/>
      <c r="Z252" s="1033"/>
      <c r="AA252" s="1034"/>
      <c r="AB252" s="547"/>
      <c r="AC252" s="547"/>
    </row>
    <row r="253" spans="1:29" s="237" customFormat="1" ht="18.75" customHeight="1">
      <c r="A253" s="746"/>
      <c r="B253" s="440" t="s">
        <v>474</v>
      </c>
      <c r="C253" s="743" t="s">
        <v>1027</v>
      </c>
      <c r="D253" s="744"/>
      <c r="E253" s="744"/>
      <c r="F253" s="744"/>
      <c r="G253" s="744"/>
      <c r="H253" s="744"/>
      <c r="I253" s="744"/>
      <c r="J253" s="744"/>
      <c r="K253" s="744"/>
      <c r="L253" s="744"/>
      <c r="M253" s="744"/>
      <c r="N253" s="744"/>
      <c r="O253" s="744"/>
      <c r="P253" s="744"/>
      <c r="Q253" s="744"/>
      <c r="R253" s="744"/>
      <c r="S253" s="744"/>
      <c r="T253" s="744"/>
      <c r="U253" s="744"/>
      <c r="V253" s="744"/>
      <c r="W253" s="744"/>
      <c r="X253" s="744"/>
      <c r="Y253" s="744"/>
      <c r="Z253" s="744"/>
      <c r="AA253" s="745"/>
      <c r="AB253" s="548"/>
      <c r="AC253" s="548"/>
    </row>
    <row r="254" spans="1:29" s="237" customFormat="1" ht="24" customHeight="1">
      <c r="A254" s="746" t="s">
        <v>515</v>
      </c>
      <c r="B254" s="535" t="s">
        <v>1035</v>
      </c>
      <c r="C254" s="535"/>
      <c r="D254" s="535"/>
      <c r="E254" s="535"/>
      <c r="F254" s="535"/>
      <c r="G254" s="535"/>
      <c r="H254" s="535"/>
      <c r="I254" s="535"/>
      <c r="J254" s="535"/>
      <c r="K254" s="535"/>
      <c r="L254" s="535"/>
      <c r="M254" s="535"/>
      <c r="N254" s="535"/>
      <c r="O254" s="535"/>
      <c r="P254" s="535"/>
      <c r="Q254" s="535"/>
      <c r="R254" s="535"/>
      <c r="S254" s="535"/>
      <c r="T254" s="535"/>
      <c r="U254" s="535"/>
      <c r="V254" s="535"/>
      <c r="W254" s="535"/>
      <c r="X254" s="535"/>
      <c r="Y254" s="535"/>
      <c r="Z254" s="535"/>
      <c r="AA254" s="535"/>
      <c r="AB254" s="537"/>
      <c r="AC254" s="537"/>
    </row>
    <row r="255" spans="1:29" s="237" customFormat="1" ht="24" customHeight="1">
      <c r="A255" s="746"/>
      <c r="B255" s="535"/>
      <c r="C255" s="535"/>
      <c r="D255" s="535"/>
      <c r="E255" s="535"/>
      <c r="F255" s="535"/>
      <c r="G255" s="535"/>
      <c r="H255" s="535"/>
      <c r="I255" s="535"/>
      <c r="J255" s="535"/>
      <c r="K255" s="535"/>
      <c r="L255" s="535"/>
      <c r="M255" s="535"/>
      <c r="N255" s="535"/>
      <c r="O255" s="535"/>
      <c r="P255" s="535"/>
      <c r="Q255" s="535"/>
      <c r="R255" s="535"/>
      <c r="S255" s="535"/>
      <c r="T255" s="535"/>
      <c r="U255" s="535"/>
      <c r="V255" s="535"/>
      <c r="W255" s="535"/>
      <c r="X255" s="535"/>
      <c r="Y255" s="535"/>
      <c r="Z255" s="535"/>
      <c r="AA255" s="535"/>
      <c r="AB255" s="537"/>
      <c r="AC255" s="537"/>
    </row>
    <row r="256" spans="1:29" s="237" customFormat="1" ht="21.75" customHeight="1">
      <c r="A256" s="746" t="s">
        <v>517</v>
      </c>
      <c r="B256" s="549" t="s">
        <v>1034</v>
      </c>
      <c r="C256" s="550"/>
      <c r="D256" s="550"/>
      <c r="E256" s="550"/>
      <c r="F256" s="550"/>
      <c r="G256" s="550"/>
      <c r="H256" s="550"/>
      <c r="I256" s="550"/>
      <c r="J256" s="550"/>
      <c r="K256" s="550"/>
      <c r="L256" s="550"/>
      <c r="M256" s="550"/>
      <c r="N256" s="550"/>
      <c r="O256" s="550"/>
      <c r="P256" s="550"/>
      <c r="Q256" s="550"/>
      <c r="R256" s="550"/>
      <c r="S256" s="550"/>
      <c r="T256" s="550"/>
      <c r="U256" s="550"/>
      <c r="V256" s="550"/>
      <c r="W256" s="550"/>
      <c r="X256" s="550"/>
      <c r="Y256" s="550"/>
      <c r="Z256" s="550"/>
      <c r="AA256" s="551"/>
      <c r="AB256" s="537"/>
      <c r="AC256" s="537"/>
    </row>
    <row r="257" spans="1:32" s="237" customFormat="1" ht="21.75" customHeight="1">
      <c r="A257" s="746"/>
      <c r="B257" s="552"/>
      <c r="C257" s="553"/>
      <c r="D257" s="553"/>
      <c r="E257" s="553"/>
      <c r="F257" s="553"/>
      <c r="G257" s="553"/>
      <c r="H257" s="553"/>
      <c r="I257" s="553"/>
      <c r="J257" s="553"/>
      <c r="K257" s="553"/>
      <c r="L257" s="553"/>
      <c r="M257" s="553"/>
      <c r="N257" s="553"/>
      <c r="O257" s="553"/>
      <c r="P257" s="553"/>
      <c r="Q257" s="553"/>
      <c r="R257" s="553"/>
      <c r="S257" s="553"/>
      <c r="T257" s="553"/>
      <c r="U257" s="553"/>
      <c r="V257" s="553"/>
      <c r="W257" s="553"/>
      <c r="X257" s="553"/>
      <c r="Y257" s="553"/>
      <c r="Z257" s="553"/>
      <c r="AA257" s="554"/>
      <c r="AB257" s="537"/>
      <c r="AC257" s="537"/>
    </row>
    <row r="258" spans="1:32" s="237" customFormat="1" ht="18" customHeight="1">
      <c r="A258" s="746" t="s">
        <v>860</v>
      </c>
      <c r="B258" s="535" t="s">
        <v>384</v>
      </c>
      <c r="C258" s="535"/>
      <c r="D258" s="535"/>
      <c r="E258" s="535"/>
      <c r="F258" s="535"/>
      <c r="G258" s="535"/>
      <c r="H258" s="535"/>
      <c r="I258" s="535"/>
      <c r="J258" s="535"/>
      <c r="K258" s="535"/>
      <c r="L258" s="535"/>
      <c r="M258" s="535"/>
      <c r="N258" s="535"/>
      <c r="O258" s="535"/>
      <c r="P258" s="535"/>
      <c r="Q258" s="535"/>
      <c r="R258" s="535"/>
      <c r="S258" s="535"/>
      <c r="T258" s="535"/>
      <c r="U258" s="535"/>
      <c r="V258" s="535"/>
      <c r="W258" s="535"/>
      <c r="X258" s="535"/>
      <c r="Y258" s="535"/>
      <c r="Z258" s="535"/>
      <c r="AA258" s="535"/>
      <c r="AB258" s="537"/>
      <c r="AC258" s="537"/>
    </row>
    <row r="259" spans="1:32" s="237" customFormat="1" ht="18" customHeight="1">
      <c r="A259" s="746"/>
      <c r="B259" s="535"/>
      <c r="C259" s="535"/>
      <c r="D259" s="535"/>
      <c r="E259" s="535"/>
      <c r="F259" s="535"/>
      <c r="G259" s="535"/>
      <c r="H259" s="535"/>
      <c r="I259" s="535"/>
      <c r="J259" s="535"/>
      <c r="K259" s="535"/>
      <c r="L259" s="535"/>
      <c r="M259" s="535"/>
      <c r="N259" s="535"/>
      <c r="O259" s="535"/>
      <c r="P259" s="535"/>
      <c r="Q259" s="535"/>
      <c r="R259" s="535"/>
      <c r="S259" s="535"/>
      <c r="T259" s="535"/>
      <c r="U259" s="535"/>
      <c r="V259" s="535"/>
      <c r="W259" s="535"/>
      <c r="X259" s="535"/>
      <c r="Y259" s="535"/>
      <c r="Z259" s="535"/>
      <c r="AA259" s="535"/>
      <c r="AB259" s="537"/>
      <c r="AC259" s="537"/>
    </row>
    <row r="260" spans="1:32" s="237" customFormat="1" ht="24" customHeight="1">
      <c r="A260" s="746" t="s">
        <v>1037</v>
      </c>
      <c r="B260" s="535" t="s">
        <v>385</v>
      </c>
      <c r="C260" s="535"/>
      <c r="D260" s="535"/>
      <c r="E260" s="535"/>
      <c r="F260" s="535"/>
      <c r="G260" s="535"/>
      <c r="H260" s="535"/>
      <c r="I260" s="535"/>
      <c r="J260" s="535"/>
      <c r="K260" s="535"/>
      <c r="L260" s="535"/>
      <c r="M260" s="535"/>
      <c r="N260" s="535"/>
      <c r="O260" s="535"/>
      <c r="P260" s="535"/>
      <c r="Q260" s="535"/>
      <c r="R260" s="535"/>
      <c r="S260" s="535"/>
      <c r="T260" s="535"/>
      <c r="U260" s="535"/>
      <c r="V260" s="535"/>
      <c r="W260" s="535"/>
      <c r="X260" s="535"/>
      <c r="Y260" s="535"/>
      <c r="Z260" s="535"/>
      <c r="AA260" s="535"/>
      <c r="AB260" s="537"/>
      <c r="AC260" s="537"/>
    </row>
    <row r="261" spans="1:32" s="237" customFormat="1" ht="24" customHeight="1">
      <c r="A261" s="746"/>
      <c r="B261" s="535"/>
      <c r="C261" s="535"/>
      <c r="D261" s="535"/>
      <c r="E261" s="535"/>
      <c r="F261" s="535"/>
      <c r="G261" s="535"/>
      <c r="H261" s="535"/>
      <c r="I261" s="535"/>
      <c r="J261" s="535"/>
      <c r="K261" s="535"/>
      <c r="L261" s="535"/>
      <c r="M261" s="535"/>
      <c r="N261" s="535"/>
      <c r="O261" s="535"/>
      <c r="P261" s="535"/>
      <c r="Q261" s="535"/>
      <c r="R261" s="535"/>
      <c r="S261" s="535"/>
      <c r="T261" s="535"/>
      <c r="U261" s="535"/>
      <c r="V261" s="535"/>
      <c r="W261" s="535"/>
      <c r="X261" s="535"/>
      <c r="Y261" s="535"/>
      <c r="Z261" s="535"/>
      <c r="AA261" s="535"/>
      <c r="AB261" s="537"/>
      <c r="AC261" s="537"/>
    </row>
    <row r="262" spans="1:32" s="237" customFormat="1" ht="6" customHeight="1">
      <c r="B262" s="482"/>
      <c r="C262" s="462"/>
      <c r="D262" s="462"/>
      <c r="E262" s="462"/>
      <c r="F262" s="462"/>
      <c r="G262" s="462"/>
      <c r="H262" s="462"/>
      <c r="I262" s="462"/>
      <c r="J262" s="462"/>
      <c r="K262" s="239"/>
      <c r="L262" s="239"/>
      <c r="M262" s="239"/>
      <c r="N262" s="239"/>
      <c r="O262" s="239"/>
      <c r="P262" s="239"/>
      <c r="Q262" s="239"/>
      <c r="R262" s="239"/>
      <c r="S262" s="239"/>
      <c r="T262" s="239"/>
      <c r="U262" s="239"/>
      <c r="V262" s="462"/>
      <c r="W262" s="462"/>
      <c r="X262" s="462"/>
      <c r="Y262" s="462"/>
      <c r="Z262" s="462"/>
      <c r="AA262" s="462"/>
      <c r="AB262" s="462"/>
      <c r="AC262" s="482"/>
      <c r="AD262" s="210"/>
    </row>
    <row r="263" spans="1:32" s="228" customFormat="1" ht="15" customHeight="1">
      <c r="A263" s="236" t="s">
        <v>661</v>
      </c>
      <c r="B263" s="480"/>
      <c r="C263" s="485"/>
      <c r="D263" s="485"/>
      <c r="E263" s="485"/>
      <c r="F263" s="485"/>
      <c r="G263" s="485"/>
      <c r="H263" s="485"/>
      <c r="I263" s="485"/>
      <c r="J263" s="211"/>
      <c r="K263" s="212"/>
      <c r="L263" s="212"/>
      <c r="M263" s="212"/>
      <c r="N263" s="212"/>
      <c r="O263" s="212"/>
      <c r="P263" s="212"/>
      <c r="Q263" s="212"/>
      <c r="R263" s="212"/>
      <c r="S263" s="212"/>
      <c r="T263" s="212"/>
      <c r="U263" s="212"/>
      <c r="V263" s="211"/>
      <c r="W263" s="211"/>
      <c r="X263" s="211"/>
      <c r="Y263" s="211"/>
      <c r="Z263" s="211"/>
      <c r="AA263" s="211"/>
      <c r="AB263" s="211"/>
      <c r="AC263" s="233"/>
      <c r="AD263" s="210"/>
      <c r="AE263" s="490"/>
      <c r="AF263" s="490"/>
    </row>
    <row r="264" spans="1:32" s="228" customFormat="1" ht="15" customHeight="1">
      <c r="A264" s="571" t="s">
        <v>276</v>
      </c>
      <c r="B264" s="688" t="s">
        <v>392</v>
      </c>
      <c r="C264" s="689"/>
      <c r="D264" s="689"/>
      <c r="E264" s="689"/>
      <c r="F264" s="689"/>
      <c r="G264" s="689"/>
      <c r="H264" s="689"/>
      <c r="I264" s="689"/>
      <c r="J264" s="689"/>
      <c r="K264" s="689"/>
      <c r="L264" s="689"/>
      <c r="M264" s="689"/>
      <c r="N264" s="689"/>
      <c r="O264" s="689"/>
      <c r="P264" s="689"/>
      <c r="Q264" s="689"/>
      <c r="R264" s="689"/>
      <c r="S264" s="689"/>
      <c r="T264" s="689"/>
      <c r="U264" s="689"/>
      <c r="V264" s="689"/>
      <c r="W264" s="689"/>
      <c r="X264" s="689"/>
      <c r="Y264" s="689"/>
      <c r="Z264" s="689"/>
      <c r="AA264" s="690"/>
      <c r="AB264" s="537"/>
      <c r="AC264" s="537"/>
      <c r="AD264" s="490"/>
      <c r="AE264" s="490"/>
      <c r="AF264" s="490"/>
    </row>
    <row r="265" spans="1:32" s="228" customFormat="1" ht="10.5" customHeight="1">
      <c r="A265" s="572"/>
      <c r="B265" s="691"/>
      <c r="C265" s="692"/>
      <c r="D265" s="692"/>
      <c r="E265" s="692"/>
      <c r="F265" s="692"/>
      <c r="G265" s="692"/>
      <c r="H265" s="692"/>
      <c r="I265" s="692"/>
      <c r="J265" s="692"/>
      <c r="K265" s="692"/>
      <c r="L265" s="692"/>
      <c r="M265" s="692"/>
      <c r="N265" s="692"/>
      <c r="O265" s="692"/>
      <c r="P265" s="692"/>
      <c r="Q265" s="692"/>
      <c r="R265" s="692"/>
      <c r="S265" s="692"/>
      <c r="T265" s="692"/>
      <c r="U265" s="692"/>
      <c r="V265" s="692"/>
      <c r="W265" s="692"/>
      <c r="X265" s="692"/>
      <c r="Y265" s="692"/>
      <c r="Z265" s="692"/>
      <c r="AA265" s="693"/>
      <c r="AB265" s="537"/>
      <c r="AC265" s="537"/>
      <c r="AD265" s="490"/>
      <c r="AE265" s="490"/>
      <c r="AF265" s="490"/>
    </row>
    <row r="266" spans="1:32" s="228" customFormat="1" ht="15.75" customHeight="1">
      <c r="A266" s="571" t="s">
        <v>278</v>
      </c>
      <c r="B266" s="550" t="s">
        <v>682</v>
      </c>
      <c r="C266" s="550"/>
      <c r="D266" s="550"/>
      <c r="E266" s="550"/>
      <c r="F266" s="550"/>
      <c r="G266" s="550"/>
      <c r="H266" s="550"/>
      <c r="I266" s="550"/>
      <c r="J266" s="550"/>
      <c r="K266" s="550"/>
      <c r="L266" s="550"/>
      <c r="M266" s="550"/>
      <c r="N266" s="550"/>
      <c r="O266" s="550"/>
      <c r="P266" s="550"/>
      <c r="Q266" s="550"/>
      <c r="R266" s="550"/>
      <c r="S266" s="550"/>
      <c r="T266" s="550"/>
      <c r="U266" s="550"/>
      <c r="V266" s="550"/>
      <c r="W266" s="550"/>
      <c r="X266" s="550"/>
      <c r="Y266" s="550"/>
      <c r="Z266" s="550"/>
      <c r="AA266" s="551"/>
      <c r="AB266" s="537"/>
      <c r="AC266" s="537"/>
      <c r="AD266" s="490"/>
      <c r="AE266" s="490"/>
      <c r="AF266" s="490"/>
    </row>
    <row r="267" spans="1:32" s="228" customFormat="1" ht="12" customHeight="1">
      <c r="A267" s="572"/>
      <c r="B267" s="558"/>
      <c r="C267" s="558"/>
      <c r="D267" s="558"/>
      <c r="E267" s="558"/>
      <c r="F267" s="558"/>
      <c r="G267" s="558"/>
      <c r="H267" s="558"/>
      <c r="I267" s="558"/>
      <c r="J267" s="558"/>
      <c r="K267" s="558"/>
      <c r="L267" s="558"/>
      <c r="M267" s="558"/>
      <c r="N267" s="558"/>
      <c r="O267" s="558"/>
      <c r="P267" s="558"/>
      <c r="Q267" s="558"/>
      <c r="R267" s="558"/>
      <c r="S267" s="558"/>
      <c r="T267" s="558"/>
      <c r="U267" s="558"/>
      <c r="V267" s="558"/>
      <c r="W267" s="558"/>
      <c r="X267" s="558"/>
      <c r="Y267" s="558"/>
      <c r="Z267" s="558"/>
      <c r="AA267" s="559"/>
      <c r="AB267" s="537"/>
      <c r="AC267" s="537"/>
      <c r="AD267" s="490"/>
      <c r="AE267" s="490"/>
      <c r="AF267" s="490"/>
    </row>
    <row r="268" spans="1:32" s="228" customFormat="1" ht="24" customHeight="1">
      <c r="A268" s="571" t="s">
        <v>280</v>
      </c>
      <c r="B268" s="550" t="s">
        <v>683</v>
      </c>
      <c r="C268" s="550"/>
      <c r="D268" s="550"/>
      <c r="E268" s="550"/>
      <c r="F268" s="550"/>
      <c r="G268" s="550"/>
      <c r="H268" s="550"/>
      <c r="I268" s="550"/>
      <c r="J268" s="550"/>
      <c r="K268" s="550"/>
      <c r="L268" s="550"/>
      <c r="M268" s="550"/>
      <c r="N268" s="550"/>
      <c r="O268" s="550"/>
      <c r="P268" s="550"/>
      <c r="Q268" s="550"/>
      <c r="R268" s="550"/>
      <c r="S268" s="550"/>
      <c r="T268" s="550"/>
      <c r="U268" s="550"/>
      <c r="V268" s="550"/>
      <c r="W268" s="550"/>
      <c r="X268" s="550"/>
      <c r="Y268" s="550"/>
      <c r="Z268" s="550"/>
      <c r="AA268" s="551"/>
      <c r="AB268" s="537"/>
      <c r="AC268" s="537"/>
      <c r="AD268" s="490"/>
      <c r="AE268" s="490"/>
      <c r="AF268" s="490"/>
    </row>
    <row r="269" spans="1:32" s="228" customFormat="1" ht="21" customHeight="1">
      <c r="A269" s="572"/>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9"/>
      <c r="AB269" s="537"/>
      <c r="AC269" s="537"/>
      <c r="AD269" s="490"/>
      <c r="AE269" s="490"/>
      <c r="AF269" s="490"/>
    </row>
    <row r="270" spans="1:32" s="228" customFormat="1" ht="24" customHeight="1">
      <c r="A270" s="571" t="s">
        <v>287</v>
      </c>
      <c r="B270" s="550" t="s">
        <v>684</v>
      </c>
      <c r="C270" s="550"/>
      <c r="D270" s="550"/>
      <c r="E270" s="550"/>
      <c r="F270" s="550"/>
      <c r="G270" s="550"/>
      <c r="H270" s="550"/>
      <c r="I270" s="550"/>
      <c r="J270" s="550"/>
      <c r="K270" s="550"/>
      <c r="L270" s="550"/>
      <c r="M270" s="550"/>
      <c r="N270" s="550"/>
      <c r="O270" s="550"/>
      <c r="P270" s="550"/>
      <c r="Q270" s="550"/>
      <c r="R270" s="550"/>
      <c r="S270" s="550"/>
      <c r="T270" s="550"/>
      <c r="U270" s="550"/>
      <c r="V270" s="550"/>
      <c r="W270" s="550"/>
      <c r="X270" s="550"/>
      <c r="Y270" s="550"/>
      <c r="Z270" s="550"/>
      <c r="AA270" s="551"/>
      <c r="AB270" s="537"/>
      <c r="AC270" s="537"/>
      <c r="AD270" s="490"/>
      <c r="AE270" s="490"/>
      <c r="AF270" s="490"/>
    </row>
    <row r="271" spans="1:32" s="228" customFormat="1" ht="24" customHeight="1">
      <c r="A271" s="572"/>
      <c r="B271" s="558"/>
      <c r="C271" s="558"/>
      <c r="D271" s="558"/>
      <c r="E271" s="558"/>
      <c r="F271" s="558"/>
      <c r="G271" s="558"/>
      <c r="H271" s="558"/>
      <c r="I271" s="558"/>
      <c r="J271" s="558"/>
      <c r="K271" s="558"/>
      <c r="L271" s="558"/>
      <c r="M271" s="558"/>
      <c r="N271" s="558"/>
      <c r="O271" s="558"/>
      <c r="P271" s="558"/>
      <c r="Q271" s="558"/>
      <c r="R271" s="558"/>
      <c r="S271" s="558"/>
      <c r="T271" s="558"/>
      <c r="U271" s="558"/>
      <c r="V271" s="558"/>
      <c r="W271" s="558"/>
      <c r="X271" s="558"/>
      <c r="Y271" s="558"/>
      <c r="Z271" s="558"/>
      <c r="AA271" s="559"/>
      <c r="AB271" s="537"/>
      <c r="AC271" s="537"/>
      <c r="AD271" s="490"/>
      <c r="AE271" s="490"/>
      <c r="AF271" s="490"/>
    </row>
    <row r="272" spans="1:32" s="228" customFormat="1" ht="30" customHeight="1">
      <c r="A272" s="571" t="s">
        <v>341</v>
      </c>
      <c r="B272" s="550" t="s">
        <v>685</v>
      </c>
      <c r="C272" s="550"/>
      <c r="D272" s="550"/>
      <c r="E272" s="550"/>
      <c r="F272" s="550"/>
      <c r="G272" s="550"/>
      <c r="H272" s="550"/>
      <c r="I272" s="550"/>
      <c r="J272" s="550"/>
      <c r="K272" s="550"/>
      <c r="L272" s="550"/>
      <c r="M272" s="550"/>
      <c r="N272" s="550"/>
      <c r="O272" s="550"/>
      <c r="P272" s="550"/>
      <c r="Q272" s="550"/>
      <c r="R272" s="550"/>
      <c r="S272" s="550"/>
      <c r="T272" s="550"/>
      <c r="U272" s="550"/>
      <c r="V272" s="550"/>
      <c r="W272" s="550"/>
      <c r="X272" s="550"/>
      <c r="Y272" s="550"/>
      <c r="Z272" s="550"/>
      <c r="AA272" s="551"/>
      <c r="AB272" s="537"/>
      <c r="AC272" s="537"/>
      <c r="AD272" s="490"/>
      <c r="AE272" s="490"/>
      <c r="AF272" s="490"/>
    </row>
    <row r="273" spans="1:32" s="228" customFormat="1" ht="24" customHeight="1">
      <c r="A273" s="572"/>
      <c r="B273" s="558"/>
      <c r="C273" s="558"/>
      <c r="D273" s="558"/>
      <c r="E273" s="558"/>
      <c r="F273" s="558"/>
      <c r="G273" s="558"/>
      <c r="H273" s="558"/>
      <c r="I273" s="558"/>
      <c r="J273" s="558"/>
      <c r="K273" s="558"/>
      <c r="L273" s="558"/>
      <c r="M273" s="558"/>
      <c r="N273" s="558"/>
      <c r="O273" s="558"/>
      <c r="P273" s="558"/>
      <c r="Q273" s="558"/>
      <c r="R273" s="558"/>
      <c r="S273" s="558"/>
      <c r="T273" s="558"/>
      <c r="U273" s="558"/>
      <c r="V273" s="558"/>
      <c r="W273" s="558"/>
      <c r="X273" s="558"/>
      <c r="Y273" s="558"/>
      <c r="Z273" s="558"/>
      <c r="AA273" s="559"/>
      <c r="AB273" s="537"/>
      <c r="AC273" s="537"/>
      <c r="AD273" s="490"/>
      <c r="AE273" s="490"/>
      <c r="AF273" s="490"/>
    </row>
    <row r="274" spans="1:32" s="228" customFormat="1" ht="58.5" customHeight="1">
      <c r="A274" s="571" t="s">
        <v>313</v>
      </c>
      <c r="B274" s="550" t="s">
        <v>686</v>
      </c>
      <c r="C274" s="550"/>
      <c r="D274" s="550"/>
      <c r="E274" s="550"/>
      <c r="F274" s="550"/>
      <c r="G274" s="550"/>
      <c r="H274" s="550"/>
      <c r="I274" s="550"/>
      <c r="J274" s="550"/>
      <c r="K274" s="550"/>
      <c r="L274" s="550"/>
      <c r="M274" s="550"/>
      <c r="N274" s="550"/>
      <c r="O274" s="550"/>
      <c r="P274" s="550"/>
      <c r="Q274" s="550"/>
      <c r="R274" s="550"/>
      <c r="S274" s="550"/>
      <c r="T274" s="550"/>
      <c r="U274" s="550"/>
      <c r="V274" s="550"/>
      <c r="W274" s="550"/>
      <c r="X274" s="550"/>
      <c r="Y274" s="550"/>
      <c r="Z274" s="550"/>
      <c r="AA274" s="551"/>
      <c r="AB274" s="537"/>
      <c r="AC274" s="537"/>
      <c r="AD274" s="490"/>
      <c r="AE274" s="490"/>
      <c r="AF274" s="490"/>
    </row>
    <row r="275" spans="1:32" s="228" customFormat="1" ht="58.5" customHeight="1">
      <c r="A275" s="572"/>
      <c r="B275" s="558"/>
      <c r="C275" s="558"/>
      <c r="D275" s="558"/>
      <c r="E275" s="558"/>
      <c r="F275" s="558"/>
      <c r="G275" s="558"/>
      <c r="H275" s="558"/>
      <c r="I275" s="558"/>
      <c r="J275" s="558"/>
      <c r="K275" s="558"/>
      <c r="L275" s="558"/>
      <c r="M275" s="558"/>
      <c r="N275" s="558"/>
      <c r="O275" s="558"/>
      <c r="P275" s="558"/>
      <c r="Q275" s="558"/>
      <c r="R275" s="558"/>
      <c r="S275" s="558"/>
      <c r="T275" s="558"/>
      <c r="U275" s="558"/>
      <c r="V275" s="558"/>
      <c r="W275" s="558"/>
      <c r="X275" s="558"/>
      <c r="Y275" s="558"/>
      <c r="Z275" s="558"/>
      <c r="AA275" s="559"/>
      <c r="AB275" s="537"/>
      <c r="AC275" s="537"/>
      <c r="AD275" s="490"/>
      <c r="AE275" s="490"/>
      <c r="AF275" s="490"/>
    </row>
    <row r="276" spans="1:32" s="228" customFormat="1" ht="36" customHeight="1">
      <c r="A276" s="571" t="s">
        <v>317</v>
      </c>
      <c r="B276" s="550" t="s">
        <v>687</v>
      </c>
      <c r="C276" s="550"/>
      <c r="D276" s="550"/>
      <c r="E276" s="550"/>
      <c r="F276" s="550"/>
      <c r="G276" s="550"/>
      <c r="H276" s="550"/>
      <c r="I276" s="550"/>
      <c r="J276" s="550"/>
      <c r="K276" s="550"/>
      <c r="L276" s="550"/>
      <c r="M276" s="550"/>
      <c r="N276" s="550"/>
      <c r="O276" s="550"/>
      <c r="P276" s="550"/>
      <c r="Q276" s="550"/>
      <c r="R276" s="550"/>
      <c r="S276" s="550"/>
      <c r="T276" s="550"/>
      <c r="U276" s="550"/>
      <c r="V276" s="550"/>
      <c r="W276" s="550"/>
      <c r="X276" s="550"/>
      <c r="Y276" s="550"/>
      <c r="Z276" s="550"/>
      <c r="AA276" s="551"/>
      <c r="AB276" s="537"/>
      <c r="AC276" s="537"/>
      <c r="AD276" s="490"/>
      <c r="AE276" s="490"/>
      <c r="AF276" s="490"/>
    </row>
    <row r="277" spans="1:32" s="228" customFormat="1" ht="36" customHeight="1">
      <c r="A277" s="572"/>
      <c r="B277" s="558"/>
      <c r="C277" s="558"/>
      <c r="D277" s="558"/>
      <c r="E277" s="558"/>
      <c r="F277" s="558"/>
      <c r="G277" s="558"/>
      <c r="H277" s="558"/>
      <c r="I277" s="558"/>
      <c r="J277" s="558"/>
      <c r="K277" s="558"/>
      <c r="L277" s="558"/>
      <c r="M277" s="558"/>
      <c r="N277" s="558"/>
      <c r="O277" s="558"/>
      <c r="P277" s="558"/>
      <c r="Q277" s="558"/>
      <c r="R277" s="558"/>
      <c r="S277" s="558"/>
      <c r="T277" s="558"/>
      <c r="U277" s="558"/>
      <c r="V277" s="558"/>
      <c r="W277" s="558"/>
      <c r="X277" s="558"/>
      <c r="Y277" s="558"/>
      <c r="Z277" s="558"/>
      <c r="AA277" s="559"/>
      <c r="AB277" s="537"/>
      <c r="AC277" s="537"/>
      <c r="AD277" s="490"/>
      <c r="AE277" s="490"/>
      <c r="AF277" s="490"/>
    </row>
    <row r="278" spans="1:32" s="228" customFormat="1" ht="30.75" customHeight="1">
      <c r="A278" s="571" t="s">
        <v>320</v>
      </c>
      <c r="B278" s="550" t="s">
        <v>688</v>
      </c>
      <c r="C278" s="550"/>
      <c r="D278" s="550"/>
      <c r="E278" s="550"/>
      <c r="F278" s="550"/>
      <c r="G278" s="550"/>
      <c r="H278" s="550"/>
      <c r="I278" s="550"/>
      <c r="J278" s="550"/>
      <c r="K278" s="550"/>
      <c r="L278" s="550"/>
      <c r="M278" s="550"/>
      <c r="N278" s="550"/>
      <c r="O278" s="550"/>
      <c r="P278" s="550"/>
      <c r="Q278" s="550"/>
      <c r="R278" s="550"/>
      <c r="S278" s="550"/>
      <c r="T278" s="550"/>
      <c r="U278" s="550"/>
      <c r="V278" s="550"/>
      <c r="W278" s="550"/>
      <c r="X278" s="550"/>
      <c r="Y278" s="550"/>
      <c r="Z278" s="550"/>
      <c r="AA278" s="551"/>
      <c r="AB278" s="537"/>
      <c r="AC278" s="537"/>
      <c r="AD278" s="490"/>
      <c r="AE278" s="490"/>
      <c r="AF278" s="490"/>
    </row>
    <row r="279" spans="1:32" s="228" customFormat="1" ht="30.75" customHeight="1">
      <c r="A279" s="572"/>
      <c r="B279" s="558"/>
      <c r="C279" s="558"/>
      <c r="D279" s="558"/>
      <c r="E279" s="558"/>
      <c r="F279" s="558"/>
      <c r="G279" s="558"/>
      <c r="H279" s="558"/>
      <c r="I279" s="558"/>
      <c r="J279" s="558"/>
      <c r="K279" s="558"/>
      <c r="L279" s="558"/>
      <c r="M279" s="558"/>
      <c r="N279" s="558"/>
      <c r="O279" s="558"/>
      <c r="P279" s="558"/>
      <c r="Q279" s="558"/>
      <c r="R279" s="558"/>
      <c r="S279" s="558"/>
      <c r="T279" s="558"/>
      <c r="U279" s="558"/>
      <c r="V279" s="558"/>
      <c r="W279" s="558"/>
      <c r="X279" s="558"/>
      <c r="Y279" s="558"/>
      <c r="Z279" s="558"/>
      <c r="AA279" s="559"/>
      <c r="AB279" s="537"/>
      <c r="AC279" s="537"/>
      <c r="AD279" s="490"/>
      <c r="AE279" s="490"/>
      <c r="AF279" s="490"/>
    </row>
    <row r="280" spans="1:32" s="228" customFormat="1" ht="51.75" customHeight="1">
      <c r="A280" s="571" t="s">
        <v>386</v>
      </c>
      <c r="B280" s="550" t="s">
        <v>689</v>
      </c>
      <c r="C280" s="550"/>
      <c r="D280" s="550"/>
      <c r="E280" s="550"/>
      <c r="F280" s="550"/>
      <c r="G280" s="550"/>
      <c r="H280" s="550"/>
      <c r="I280" s="550"/>
      <c r="J280" s="550"/>
      <c r="K280" s="550"/>
      <c r="L280" s="550"/>
      <c r="M280" s="550"/>
      <c r="N280" s="550"/>
      <c r="O280" s="550"/>
      <c r="P280" s="550"/>
      <c r="Q280" s="550"/>
      <c r="R280" s="550"/>
      <c r="S280" s="550"/>
      <c r="T280" s="550"/>
      <c r="U280" s="550"/>
      <c r="V280" s="550"/>
      <c r="W280" s="550"/>
      <c r="X280" s="550"/>
      <c r="Y280" s="550"/>
      <c r="Z280" s="550"/>
      <c r="AA280" s="551"/>
      <c r="AB280" s="537"/>
      <c r="AC280" s="537"/>
      <c r="AD280" s="490"/>
      <c r="AE280" s="490"/>
      <c r="AF280" s="490"/>
    </row>
    <row r="281" spans="1:32" s="228" customFormat="1" ht="51.75" customHeight="1">
      <c r="A281" s="572"/>
      <c r="B281" s="558"/>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9"/>
      <c r="AB281" s="537"/>
      <c r="AC281" s="537"/>
      <c r="AD281" s="490"/>
      <c r="AE281" s="490"/>
      <c r="AF281" s="490"/>
    </row>
    <row r="282" spans="1:32" s="228" customFormat="1" ht="45" customHeight="1">
      <c r="A282" s="571" t="s">
        <v>387</v>
      </c>
      <c r="B282" s="550" t="s">
        <v>690</v>
      </c>
      <c r="C282" s="550"/>
      <c r="D282" s="550"/>
      <c r="E282" s="550"/>
      <c r="F282" s="550"/>
      <c r="G282" s="550"/>
      <c r="H282" s="550"/>
      <c r="I282" s="550"/>
      <c r="J282" s="550"/>
      <c r="K282" s="550"/>
      <c r="L282" s="550"/>
      <c r="M282" s="550"/>
      <c r="N282" s="550"/>
      <c r="O282" s="550"/>
      <c r="P282" s="550"/>
      <c r="Q282" s="550"/>
      <c r="R282" s="550"/>
      <c r="S282" s="550"/>
      <c r="T282" s="550"/>
      <c r="U282" s="550"/>
      <c r="V282" s="550"/>
      <c r="W282" s="550"/>
      <c r="X282" s="550"/>
      <c r="Y282" s="550"/>
      <c r="Z282" s="550"/>
      <c r="AA282" s="551"/>
      <c r="AB282" s="537"/>
      <c r="AC282" s="537"/>
      <c r="AD282" s="490"/>
      <c r="AE282" s="490"/>
      <c r="AF282" s="490"/>
    </row>
    <row r="283" spans="1:32" s="228" customFormat="1" ht="45" customHeight="1">
      <c r="A283" s="572"/>
      <c r="B283" s="558"/>
      <c r="C283" s="558"/>
      <c r="D283" s="558"/>
      <c r="E283" s="558"/>
      <c r="F283" s="558"/>
      <c r="G283" s="558"/>
      <c r="H283" s="558"/>
      <c r="I283" s="558"/>
      <c r="J283" s="558"/>
      <c r="K283" s="558"/>
      <c r="L283" s="558"/>
      <c r="M283" s="558"/>
      <c r="N283" s="558"/>
      <c r="O283" s="558"/>
      <c r="P283" s="558"/>
      <c r="Q283" s="558"/>
      <c r="R283" s="558"/>
      <c r="S283" s="558"/>
      <c r="T283" s="558"/>
      <c r="U283" s="558"/>
      <c r="V283" s="558"/>
      <c r="W283" s="558"/>
      <c r="X283" s="558"/>
      <c r="Y283" s="558"/>
      <c r="Z283" s="558"/>
      <c r="AA283" s="559"/>
      <c r="AB283" s="537"/>
      <c r="AC283" s="537"/>
      <c r="AD283" s="490"/>
      <c r="AE283" s="490"/>
      <c r="AF283" s="490"/>
    </row>
    <row r="284" spans="1:32" s="228" customFormat="1" ht="24" customHeight="1">
      <c r="A284" s="571" t="s">
        <v>388</v>
      </c>
      <c r="B284" s="550" t="s">
        <v>691</v>
      </c>
      <c r="C284" s="550"/>
      <c r="D284" s="550"/>
      <c r="E284" s="550"/>
      <c r="F284" s="550"/>
      <c r="G284" s="550"/>
      <c r="H284" s="550"/>
      <c r="I284" s="550"/>
      <c r="J284" s="550"/>
      <c r="K284" s="550"/>
      <c r="L284" s="550"/>
      <c r="M284" s="550"/>
      <c r="N284" s="550"/>
      <c r="O284" s="550"/>
      <c r="P284" s="550"/>
      <c r="Q284" s="550"/>
      <c r="R284" s="550"/>
      <c r="S284" s="550"/>
      <c r="T284" s="550"/>
      <c r="U284" s="550"/>
      <c r="V284" s="550"/>
      <c r="W284" s="550"/>
      <c r="X284" s="550"/>
      <c r="Y284" s="550"/>
      <c r="Z284" s="550"/>
      <c r="AA284" s="551"/>
      <c r="AB284" s="537"/>
      <c r="AC284" s="537"/>
      <c r="AD284" s="490"/>
      <c r="AE284" s="490"/>
      <c r="AF284" s="490"/>
    </row>
    <row r="285" spans="1:32" s="228" customFormat="1" ht="24" customHeight="1">
      <c r="A285" s="572"/>
      <c r="B285" s="558"/>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9"/>
      <c r="AB285" s="537"/>
      <c r="AC285" s="537"/>
      <c r="AD285" s="490"/>
      <c r="AE285" s="490"/>
      <c r="AF285" s="490"/>
    </row>
    <row r="286" spans="1:32" s="228" customFormat="1" ht="24" customHeight="1">
      <c r="A286" s="571" t="s">
        <v>389</v>
      </c>
      <c r="B286" s="550" t="s">
        <v>692</v>
      </c>
      <c r="C286" s="550"/>
      <c r="D286" s="550"/>
      <c r="E286" s="550"/>
      <c r="F286" s="550"/>
      <c r="G286" s="550"/>
      <c r="H286" s="550"/>
      <c r="I286" s="550"/>
      <c r="J286" s="550"/>
      <c r="K286" s="550"/>
      <c r="L286" s="550"/>
      <c r="M286" s="550"/>
      <c r="N286" s="550"/>
      <c r="O286" s="550"/>
      <c r="P286" s="550"/>
      <c r="Q286" s="550"/>
      <c r="R286" s="550"/>
      <c r="S286" s="550"/>
      <c r="T286" s="550"/>
      <c r="U286" s="550"/>
      <c r="V286" s="550"/>
      <c r="W286" s="550"/>
      <c r="X286" s="550"/>
      <c r="Y286" s="550"/>
      <c r="Z286" s="550"/>
      <c r="AA286" s="551"/>
      <c r="AB286" s="537"/>
      <c r="AC286" s="537"/>
      <c r="AD286" s="490"/>
      <c r="AE286" s="490"/>
      <c r="AF286" s="490"/>
    </row>
    <row r="287" spans="1:32" s="228" customFormat="1" ht="24" customHeight="1">
      <c r="A287" s="572"/>
      <c r="B287" s="558"/>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9"/>
      <c r="AB287" s="537"/>
      <c r="AC287" s="537"/>
      <c r="AD287" s="490"/>
      <c r="AE287" s="490"/>
      <c r="AF287" s="490"/>
    </row>
    <row r="288" spans="1:32" s="228" customFormat="1" ht="28.5" customHeight="1">
      <c r="A288" s="571" t="s">
        <v>390</v>
      </c>
      <c r="B288" s="550" t="s">
        <v>693</v>
      </c>
      <c r="C288" s="550"/>
      <c r="D288" s="550"/>
      <c r="E288" s="550"/>
      <c r="F288" s="550"/>
      <c r="G288" s="550"/>
      <c r="H288" s="550"/>
      <c r="I288" s="550"/>
      <c r="J288" s="550"/>
      <c r="K288" s="550"/>
      <c r="L288" s="550"/>
      <c r="M288" s="550"/>
      <c r="N288" s="550"/>
      <c r="O288" s="550"/>
      <c r="P288" s="550"/>
      <c r="Q288" s="550"/>
      <c r="R288" s="550"/>
      <c r="S288" s="550"/>
      <c r="T288" s="550"/>
      <c r="U288" s="550"/>
      <c r="V288" s="550"/>
      <c r="W288" s="550"/>
      <c r="X288" s="550"/>
      <c r="Y288" s="550"/>
      <c r="Z288" s="550"/>
      <c r="AA288" s="551"/>
      <c r="AB288" s="537"/>
      <c r="AC288" s="537"/>
      <c r="AD288" s="490"/>
      <c r="AE288" s="490"/>
      <c r="AF288" s="490"/>
    </row>
    <row r="289" spans="1:32" s="228" customFormat="1" ht="28.5" customHeight="1">
      <c r="A289" s="572"/>
      <c r="B289" s="558"/>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9"/>
      <c r="AB289" s="537"/>
      <c r="AC289" s="537"/>
      <c r="AD289" s="490"/>
      <c r="AE289" s="490"/>
      <c r="AF289" s="490"/>
    </row>
    <row r="290" spans="1:32" s="228" customFormat="1" ht="24" customHeight="1">
      <c r="A290" s="571" t="s">
        <v>391</v>
      </c>
      <c r="B290" s="550" t="s">
        <v>694</v>
      </c>
      <c r="C290" s="550"/>
      <c r="D290" s="550"/>
      <c r="E290" s="550"/>
      <c r="F290" s="550"/>
      <c r="G290" s="550"/>
      <c r="H290" s="550"/>
      <c r="I290" s="550"/>
      <c r="J290" s="550"/>
      <c r="K290" s="550"/>
      <c r="L290" s="550"/>
      <c r="M290" s="550"/>
      <c r="N290" s="550"/>
      <c r="O290" s="550"/>
      <c r="P290" s="550"/>
      <c r="Q290" s="550"/>
      <c r="R290" s="550"/>
      <c r="S290" s="550"/>
      <c r="T290" s="550"/>
      <c r="U290" s="550"/>
      <c r="V290" s="550"/>
      <c r="W290" s="550"/>
      <c r="X290" s="550"/>
      <c r="Y290" s="550"/>
      <c r="Z290" s="550"/>
      <c r="AA290" s="551"/>
      <c r="AB290" s="537"/>
      <c r="AC290" s="537"/>
      <c r="AD290" s="490"/>
      <c r="AE290" s="490"/>
      <c r="AF290" s="490"/>
    </row>
    <row r="291" spans="1:32" s="228" customFormat="1" ht="24" customHeight="1">
      <c r="A291" s="572"/>
      <c r="B291" s="558"/>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9"/>
      <c r="AB291" s="537"/>
      <c r="AC291" s="537"/>
      <c r="AD291" s="490"/>
      <c r="AE291" s="490"/>
      <c r="AF291" s="490"/>
    </row>
    <row r="292" spans="1:32" s="228" customFormat="1" ht="15.75" customHeight="1">
      <c r="A292" s="571" t="s">
        <v>674</v>
      </c>
      <c r="B292" s="550" t="s">
        <v>968</v>
      </c>
      <c r="C292" s="550"/>
      <c r="D292" s="550"/>
      <c r="E292" s="550"/>
      <c r="F292" s="550"/>
      <c r="G292" s="550"/>
      <c r="H292" s="550"/>
      <c r="I292" s="550"/>
      <c r="J292" s="550"/>
      <c r="K292" s="550"/>
      <c r="L292" s="550"/>
      <c r="M292" s="550"/>
      <c r="N292" s="550"/>
      <c r="O292" s="550"/>
      <c r="P292" s="550"/>
      <c r="Q292" s="550"/>
      <c r="R292" s="550"/>
      <c r="S292" s="550"/>
      <c r="T292" s="550"/>
      <c r="U292" s="550"/>
      <c r="V292" s="550"/>
      <c r="W292" s="550"/>
      <c r="X292" s="550"/>
      <c r="Y292" s="550"/>
      <c r="Z292" s="550"/>
      <c r="AA292" s="551"/>
      <c r="AB292" s="537"/>
      <c r="AC292" s="537"/>
      <c r="AD292" s="490"/>
      <c r="AE292" s="490"/>
      <c r="AF292" s="490"/>
    </row>
    <row r="293" spans="1:32" s="228" customFormat="1" ht="15.75" customHeight="1">
      <c r="A293" s="572"/>
      <c r="B293" s="558"/>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9"/>
      <c r="AB293" s="537"/>
      <c r="AC293" s="537"/>
      <c r="AD293" s="490"/>
      <c r="AE293" s="490"/>
      <c r="AF293" s="490"/>
    </row>
    <row r="294" spans="1:32" s="317" customFormat="1" ht="24.75" customHeight="1">
      <c r="A294" s="571" t="s">
        <v>965</v>
      </c>
      <c r="B294" s="813" t="s">
        <v>695</v>
      </c>
      <c r="C294" s="780"/>
      <c r="D294" s="780"/>
      <c r="E294" s="780"/>
      <c r="F294" s="780"/>
      <c r="G294" s="780"/>
      <c r="H294" s="780"/>
      <c r="I294" s="780"/>
      <c r="J294" s="780"/>
      <c r="K294" s="780"/>
      <c r="L294" s="780"/>
      <c r="M294" s="780"/>
      <c r="N294" s="780"/>
      <c r="O294" s="780"/>
      <c r="P294" s="780"/>
      <c r="Q294" s="780"/>
      <c r="R294" s="780"/>
      <c r="S294" s="780"/>
      <c r="T294" s="780"/>
      <c r="U294" s="780"/>
      <c r="V294" s="780"/>
      <c r="W294" s="780"/>
      <c r="X294" s="780"/>
      <c r="Y294" s="780"/>
      <c r="Z294" s="780"/>
      <c r="AA294" s="780"/>
      <c r="AB294" s="722"/>
      <c r="AC294" s="722"/>
      <c r="AD294" s="505"/>
      <c r="AE294" s="505"/>
      <c r="AF294" s="505"/>
    </row>
    <row r="295" spans="1:32" s="317" customFormat="1" ht="18" customHeight="1">
      <c r="A295" s="601"/>
      <c r="B295" s="506" t="s">
        <v>696</v>
      </c>
      <c r="C295" s="811" t="s">
        <v>702</v>
      </c>
      <c r="D295" s="812"/>
      <c r="E295" s="812"/>
      <c r="F295" s="812"/>
      <c r="G295" s="812"/>
      <c r="H295" s="812"/>
      <c r="I295" s="812"/>
      <c r="J295" s="812"/>
      <c r="K295" s="812"/>
      <c r="L295" s="812"/>
      <c r="M295" s="812"/>
      <c r="N295" s="812"/>
      <c r="O295" s="812"/>
      <c r="P295" s="812"/>
      <c r="Q295" s="812"/>
      <c r="R295" s="812"/>
      <c r="S295" s="812"/>
      <c r="T295" s="812"/>
      <c r="U295" s="812"/>
      <c r="V295" s="812"/>
      <c r="W295" s="812"/>
      <c r="X295" s="812"/>
      <c r="Y295" s="812"/>
      <c r="Z295" s="812"/>
      <c r="AA295" s="812"/>
      <c r="AB295" s="672"/>
      <c r="AC295" s="672"/>
      <c r="AD295" s="505"/>
      <c r="AE295" s="505"/>
      <c r="AF295" s="505"/>
    </row>
    <row r="296" spans="1:32" s="317" customFormat="1" ht="18" customHeight="1">
      <c r="A296" s="816"/>
      <c r="B296" s="507" t="s">
        <v>697</v>
      </c>
      <c r="C296" s="811" t="s">
        <v>703</v>
      </c>
      <c r="D296" s="812"/>
      <c r="E296" s="812"/>
      <c r="F296" s="812"/>
      <c r="G296" s="812"/>
      <c r="H296" s="812"/>
      <c r="I296" s="812"/>
      <c r="J296" s="812"/>
      <c r="K296" s="812"/>
      <c r="L296" s="812"/>
      <c r="M296" s="812"/>
      <c r="N296" s="812"/>
      <c r="O296" s="812"/>
      <c r="P296" s="812"/>
      <c r="Q296" s="812"/>
      <c r="R296" s="812"/>
      <c r="S296" s="812"/>
      <c r="T296" s="812"/>
      <c r="U296" s="812"/>
      <c r="V296" s="812"/>
      <c r="W296" s="812"/>
      <c r="X296" s="812"/>
      <c r="Y296" s="812"/>
      <c r="Z296" s="812"/>
      <c r="AA296" s="812"/>
      <c r="AB296" s="672"/>
      <c r="AC296" s="672"/>
      <c r="AD296" s="505"/>
      <c r="AE296" s="505"/>
      <c r="AF296" s="505"/>
    </row>
    <row r="297" spans="1:32" s="317" customFormat="1" ht="18" customHeight="1">
      <c r="A297" s="816"/>
      <c r="B297" s="508" t="s">
        <v>698</v>
      </c>
      <c r="C297" s="811" t="s">
        <v>969</v>
      </c>
      <c r="D297" s="812"/>
      <c r="E297" s="812"/>
      <c r="F297" s="812"/>
      <c r="G297" s="812"/>
      <c r="H297" s="812"/>
      <c r="I297" s="812"/>
      <c r="J297" s="812"/>
      <c r="K297" s="812"/>
      <c r="L297" s="812"/>
      <c r="M297" s="812"/>
      <c r="N297" s="812"/>
      <c r="O297" s="812"/>
      <c r="P297" s="812"/>
      <c r="Q297" s="812"/>
      <c r="R297" s="812"/>
      <c r="S297" s="812"/>
      <c r="T297" s="812"/>
      <c r="U297" s="812"/>
      <c r="V297" s="812"/>
      <c r="W297" s="812"/>
      <c r="X297" s="812"/>
      <c r="Y297" s="812"/>
      <c r="Z297" s="812"/>
      <c r="AA297" s="812"/>
      <c r="AB297" s="672"/>
      <c r="AC297" s="672"/>
      <c r="AD297" s="505"/>
      <c r="AE297" s="505"/>
      <c r="AF297" s="505"/>
    </row>
    <row r="298" spans="1:32" s="317" customFormat="1" ht="18" customHeight="1">
      <c r="A298" s="816"/>
      <c r="B298" s="508" t="s">
        <v>699</v>
      </c>
      <c r="C298" s="811" t="s">
        <v>704</v>
      </c>
      <c r="D298" s="812"/>
      <c r="E298" s="812"/>
      <c r="F298" s="812"/>
      <c r="G298" s="812"/>
      <c r="H298" s="812"/>
      <c r="I298" s="812"/>
      <c r="J298" s="812"/>
      <c r="K298" s="812"/>
      <c r="L298" s="812"/>
      <c r="M298" s="812"/>
      <c r="N298" s="812"/>
      <c r="O298" s="812"/>
      <c r="P298" s="812"/>
      <c r="Q298" s="812"/>
      <c r="R298" s="812"/>
      <c r="S298" s="812"/>
      <c r="T298" s="812"/>
      <c r="U298" s="812"/>
      <c r="V298" s="812"/>
      <c r="W298" s="812"/>
      <c r="X298" s="812"/>
      <c r="Y298" s="812"/>
      <c r="Z298" s="812"/>
      <c r="AA298" s="812"/>
      <c r="AB298" s="672"/>
      <c r="AC298" s="672"/>
      <c r="AD298" s="505"/>
      <c r="AE298" s="505"/>
      <c r="AF298" s="505"/>
    </row>
    <row r="299" spans="1:32" s="317" customFormat="1" ht="18" customHeight="1">
      <c r="A299" s="816"/>
      <c r="B299" s="508" t="s">
        <v>700</v>
      </c>
      <c r="C299" s="811" t="s">
        <v>705</v>
      </c>
      <c r="D299" s="812"/>
      <c r="E299" s="812"/>
      <c r="F299" s="812"/>
      <c r="G299" s="812"/>
      <c r="H299" s="812"/>
      <c r="I299" s="812"/>
      <c r="J299" s="812"/>
      <c r="K299" s="812"/>
      <c r="L299" s="812"/>
      <c r="M299" s="812"/>
      <c r="N299" s="812"/>
      <c r="O299" s="812"/>
      <c r="P299" s="812"/>
      <c r="Q299" s="812"/>
      <c r="R299" s="812"/>
      <c r="S299" s="812"/>
      <c r="T299" s="812"/>
      <c r="U299" s="812"/>
      <c r="V299" s="812"/>
      <c r="W299" s="812"/>
      <c r="X299" s="812"/>
      <c r="Y299" s="812"/>
      <c r="Z299" s="812"/>
      <c r="AA299" s="812"/>
      <c r="AB299" s="672"/>
      <c r="AC299" s="672"/>
      <c r="AD299" s="505"/>
      <c r="AE299" s="505"/>
      <c r="AF299" s="505"/>
    </row>
    <row r="300" spans="1:32" s="317" customFormat="1" ht="18" customHeight="1">
      <c r="A300" s="776"/>
      <c r="B300" s="509" t="s">
        <v>701</v>
      </c>
      <c r="C300" s="814" t="s">
        <v>706</v>
      </c>
      <c r="D300" s="815"/>
      <c r="E300" s="815"/>
      <c r="F300" s="815"/>
      <c r="G300" s="815"/>
      <c r="H300" s="815"/>
      <c r="I300" s="815"/>
      <c r="J300" s="815"/>
      <c r="K300" s="815"/>
      <c r="L300" s="815"/>
      <c r="M300" s="815"/>
      <c r="N300" s="815"/>
      <c r="O300" s="815"/>
      <c r="P300" s="815"/>
      <c r="Q300" s="815"/>
      <c r="R300" s="815"/>
      <c r="S300" s="815"/>
      <c r="T300" s="815"/>
      <c r="U300" s="815"/>
      <c r="V300" s="815"/>
      <c r="W300" s="815"/>
      <c r="X300" s="815"/>
      <c r="Y300" s="815"/>
      <c r="Z300" s="815"/>
      <c r="AA300" s="815"/>
      <c r="AB300" s="673"/>
      <c r="AC300" s="673"/>
      <c r="AD300" s="505"/>
      <c r="AE300" s="505"/>
      <c r="AF300" s="505"/>
    </row>
    <row r="301" spans="1:32" s="228" customFormat="1" ht="24" customHeight="1">
      <c r="A301" s="571" t="s">
        <v>966</v>
      </c>
      <c r="B301" s="550" t="s">
        <v>1168</v>
      </c>
      <c r="C301" s="550"/>
      <c r="D301" s="550"/>
      <c r="E301" s="550"/>
      <c r="F301" s="550"/>
      <c r="G301" s="550"/>
      <c r="H301" s="550"/>
      <c r="I301" s="550"/>
      <c r="J301" s="550"/>
      <c r="K301" s="550"/>
      <c r="L301" s="550"/>
      <c r="M301" s="550"/>
      <c r="N301" s="550"/>
      <c r="O301" s="550"/>
      <c r="P301" s="550"/>
      <c r="Q301" s="550"/>
      <c r="R301" s="550"/>
      <c r="S301" s="550"/>
      <c r="T301" s="550"/>
      <c r="U301" s="550"/>
      <c r="V301" s="550"/>
      <c r="W301" s="550"/>
      <c r="X301" s="550"/>
      <c r="Y301" s="550"/>
      <c r="Z301" s="550"/>
      <c r="AA301" s="550"/>
      <c r="AB301" s="537"/>
      <c r="AC301" s="537"/>
      <c r="AD301" s="490"/>
      <c r="AE301" s="490"/>
      <c r="AF301" s="490"/>
    </row>
    <row r="302" spans="1:32" s="228" customFormat="1" ht="24" customHeight="1">
      <c r="A302" s="572"/>
      <c r="B302" s="558"/>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37"/>
      <c r="AC302" s="537"/>
      <c r="AD302" s="490"/>
      <c r="AE302" s="490"/>
      <c r="AF302" s="490"/>
    </row>
    <row r="303" spans="1:32" s="228" customFormat="1" ht="31.5" customHeight="1">
      <c r="A303" s="571" t="s">
        <v>675</v>
      </c>
      <c r="B303" s="550" t="s">
        <v>708</v>
      </c>
      <c r="C303" s="550"/>
      <c r="D303" s="550"/>
      <c r="E303" s="550"/>
      <c r="F303" s="550"/>
      <c r="G303" s="550"/>
      <c r="H303" s="550"/>
      <c r="I303" s="550"/>
      <c r="J303" s="550"/>
      <c r="K303" s="550"/>
      <c r="L303" s="550"/>
      <c r="M303" s="550"/>
      <c r="N303" s="550"/>
      <c r="O303" s="550"/>
      <c r="P303" s="550"/>
      <c r="Q303" s="550"/>
      <c r="R303" s="550"/>
      <c r="S303" s="550"/>
      <c r="T303" s="550"/>
      <c r="U303" s="550"/>
      <c r="V303" s="550"/>
      <c r="W303" s="550"/>
      <c r="X303" s="550"/>
      <c r="Y303" s="550"/>
      <c r="Z303" s="550"/>
      <c r="AA303" s="550"/>
      <c r="AB303" s="537"/>
      <c r="AC303" s="537"/>
      <c r="AD303" s="490"/>
      <c r="AE303" s="490"/>
      <c r="AF303" s="490"/>
    </row>
    <row r="304" spans="1:32" s="228" customFormat="1" ht="31.5" customHeight="1">
      <c r="A304" s="572"/>
      <c r="B304" s="558"/>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37"/>
      <c r="AC304" s="537"/>
      <c r="AD304" s="490"/>
      <c r="AE304" s="490"/>
      <c r="AF304" s="490"/>
    </row>
    <row r="305" spans="1:32" s="228" customFormat="1" ht="29.25" customHeight="1">
      <c r="A305" s="571" t="s">
        <v>676</v>
      </c>
      <c r="B305" s="550" t="s">
        <v>709</v>
      </c>
      <c r="C305" s="550"/>
      <c r="D305" s="550"/>
      <c r="E305" s="550"/>
      <c r="F305" s="550"/>
      <c r="G305" s="550"/>
      <c r="H305" s="550"/>
      <c r="I305" s="550"/>
      <c r="J305" s="550"/>
      <c r="K305" s="550"/>
      <c r="L305" s="550"/>
      <c r="M305" s="550"/>
      <c r="N305" s="550"/>
      <c r="O305" s="550"/>
      <c r="P305" s="550"/>
      <c r="Q305" s="550"/>
      <c r="R305" s="550"/>
      <c r="S305" s="550"/>
      <c r="T305" s="550"/>
      <c r="U305" s="550"/>
      <c r="V305" s="550"/>
      <c r="W305" s="550"/>
      <c r="X305" s="550"/>
      <c r="Y305" s="550"/>
      <c r="Z305" s="550"/>
      <c r="AA305" s="550"/>
      <c r="AB305" s="537"/>
      <c r="AC305" s="537"/>
      <c r="AD305" s="490"/>
      <c r="AE305" s="490"/>
      <c r="AF305" s="490"/>
    </row>
    <row r="306" spans="1:32" s="228" customFormat="1" ht="29.25" customHeight="1">
      <c r="A306" s="572"/>
      <c r="B306" s="558"/>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37"/>
      <c r="AC306" s="537"/>
      <c r="AD306" s="490"/>
      <c r="AE306" s="490"/>
      <c r="AF306" s="490"/>
    </row>
    <row r="307" spans="1:32" s="228" customFormat="1" ht="43.5" customHeight="1">
      <c r="A307" s="571" t="s">
        <v>677</v>
      </c>
      <c r="B307" s="549" t="s">
        <v>970</v>
      </c>
      <c r="C307" s="1079"/>
      <c r="D307" s="1079"/>
      <c r="E307" s="1079"/>
      <c r="F307" s="1079"/>
      <c r="G307" s="1079"/>
      <c r="H307" s="1079"/>
      <c r="I307" s="1079"/>
      <c r="J307" s="1079"/>
      <c r="K307" s="1079"/>
      <c r="L307" s="1079"/>
      <c r="M307" s="1079"/>
      <c r="N307" s="1079"/>
      <c r="O307" s="1079"/>
      <c r="P307" s="1079"/>
      <c r="Q307" s="1079"/>
      <c r="R307" s="1079"/>
      <c r="S307" s="1079"/>
      <c r="T307" s="1079"/>
      <c r="U307" s="1079"/>
      <c r="V307" s="1079"/>
      <c r="W307" s="1079"/>
      <c r="X307" s="1079"/>
      <c r="Y307" s="1079"/>
      <c r="Z307" s="1079"/>
      <c r="AA307" s="1079"/>
      <c r="AB307" s="722"/>
      <c r="AC307" s="722"/>
      <c r="AD307" s="490"/>
      <c r="AE307" s="490"/>
      <c r="AF307" s="490"/>
    </row>
    <row r="308" spans="1:32" s="228" customFormat="1" ht="26.25" customHeight="1">
      <c r="A308" s="601"/>
      <c r="B308" s="436" t="s">
        <v>971</v>
      </c>
      <c r="C308" s="540" t="s">
        <v>979</v>
      </c>
      <c r="D308" s="540"/>
      <c r="E308" s="540"/>
      <c r="F308" s="540"/>
      <c r="G308" s="540"/>
      <c r="H308" s="540"/>
      <c r="I308" s="540"/>
      <c r="J308" s="540"/>
      <c r="K308" s="540"/>
      <c r="L308" s="540"/>
      <c r="M308" s="540"/>
      <c r="N308" s="540"/>
      <c r="O308" s="540"/>
      <c r="P308" s="540"/>
      <c r="Q308" s="540"/>
      <c r="R308" s="540"/>
      <c r="S308" s="540"/>
      <c r="T308" s="540"/>
      <c r="U308" s="540"/>
      <c r="V308" s="540"/>
      <c r="W308" s="540"/>
      <c r="X308" s="540"/>
      <c r="Y308" s="540"/>
      <c r="Z308" s="540"/>
      <c r="AA308" s="540"/>
      <c r="AB308" s="672"/>
      <c r="AC308" s="672"/>
      <c r="AD308" s="490"/>
      <c r="AE308" s="490"/>
      <c r="AF308" s="490"/>
    </row>
    <row r="309" spans="1:32" s="228" customFormat="1" ht="26.25" customHeight="1">
      <c r="A309" s="601"/>
      <c r="B309" s="436" t="s">
        <v>972</v>
      </c>
      <c r="C309" s="540" t="s">
        <v>1191</v>
      </c>
      <c r="D309" s="540"/>
      <c r="E309" s="540"/>
      <c r="F309" s="540"/>
      <c r="G309" s="540"/>
      <c r="H309" s="540"/>
      <c r="I309" s="540"/>
      <c r="J309" s="540"/>
      <c r="K309" s="540"/>
      <c r="L309" s="540"/>
      <c r="M309" s="540"/>
      <c r="N309" s="540"/>
      <c r="O309" s="540"/>
      <c r="P309" s="540"/>
      <c r="Q309" s="540"/>
      <c r="R309" s="540"/>
      <c r="S309" s="540"/>
      <c r="T309" s="540"/>
      <c r="U309" s="540"/>
      <c r="V309" s="540"/>
      <c r="W309" s="540"/>
      <c r="X309" s="540"/>
      <c r="Y309" s="540"/>
      <c r="Z309" s="540"/>
      <c r="AA309" s="540"/>
      <c r="AB309" s="672"/>
      <c r="AC309" s="672"/>
      <c r="AD309" s="490"/>
      <c r="AE309" s="490"/>
      <c r="AF309" s="490"/>
    </row>
    <row r="310" spans="1:32" s="228" customFormat="1" ht="43.5" customHeight="1">
      <c r="A310" s="601"/>
      <c r="B310" s="818" t="s">
        <v>978</v>
      </c>
      <c r="C310" s="630" t="s">
        <v>1215</v>
      </c>
      <c r="D310" s="540"/>
      <c r="E310" s="540"/>
      <c r="F310" s="540"/>
      <c r="G310" s="540"/>
      <c r="H310" s="540"/>
      <c r="I310" s="540"/>
      <c r="J310" s="540"/>
      <c r="K310" s="540"/>
      <c r="L310" s="540"/>
      <c r="M310" s="540"/>
      <c r="N310" s="540"/>
      <c r="O310" s="540"/>
      <c r="P310" s="540"/>
      <c r="Q310" s="540"/>
      <c r="R310" s="540"/>
      <c r="S310" s="540"/>
      <c r="T310" s="540"/>
      <c r="U310" s="540"/>
      <c r="V310" s="540"/>
      <c r="W310" s="540"/>
      <c r="X310" s="540"/>
      <c r="Y310" s="540"/>
      <c r="Z310" s="540"/>
      <c r="AA310" s="540"/>
      <c r="AB310" s="672"/>
      <c r="AC310" s="672"/>
      <c r="AD310" s="490"/>
      <c r="AE310" s="490"/>
      <c r="AF310" s="490"/>
    </row>
    <row r="311" spans="1:32" s="228" customFormat="1" ht="20.25" customHeight="1">
      <c r="A311" s="601"/>
      <c r="B311" s="819"/>
      <c r="C311" s="450" t="s">
        <v>973</v>
      </c>
      <c r="D311" s="630" t="s">
        <v>980</v>
      </c>
      <c r="E311" s="540"/>
      <c r="F311" s="540"/>
      <c r="G311" s="540"/>
      <c r="H311" s="540"/>
      <c r="I311" s="540"/>
      <c r="J311" s="540"/>
      <c r="K311" s="540"/>
      <c r="L311" s="540"/>
      <c r="M311" s="540"/>
      <c r="N311" s="540"/>
      <c r="O311" s="540"/>
      <c r="P311" s="540"/>
      <c r="Q311" s="540"/>
      <c r="R311" s="540"/>
      <c r="S311" s="540"/>
      <c r="T311" s="540"/>
      <c r="U311" s="540"/>
      <c r="V311" s="540"/>
      <c r="W311" s="540"/>
      <c r="X311" s="540"/>
      <c r="Y311" s="540"/>
      <c r="Z311" s="540"/>
      <c r="AA311" s="540"/>
      <c r="AB311" s="672"/>
      <c r="AC311" s="672"/>
      <c r="AD311" s="490"/>
      <c r="AE311" s="490"/>
      <c r="AF311" s="490"/>
    </row>
    <row r="312" spans="1:32" s="228" customFormat="1" ht="32.25" customHeight="1">
      <c r="A312" s="601"/>
      <c r="B312" s="819"/>
      <c r="C312" s="450" t="s">
        <v>974</v>
      </c>
      <c r="D312" s="1042" t="s">
        <v>981</v>
      </c>
      <c r="E312" s="1085"/>
      <c r="F312" s="1085"/>
      <c r="G312" s="1085"/>
      <c r="H312" s="1085"/>
      <c r="I312" s="1085"/>
      <c r="J312" s="1085"/>
      <c r="K312" s="1085"/>
      <c r="L312" s="1085"/>
      <c r="M312" s="1085"/>
      <c r="N312" s="1085"/>
      <c r="O312" s="1085"/>
      <c r="P312" s="1085"/>
      <c r="Q312" s="1085"/>
      <c r="R312" s="1085"/>
      <c r="S312" s="1085"/>
      <c r="T312" s="1085"/>
      <c r="U312" s="1085"/>
      <c r="V312" s="1085"/>
      <c r="W312" s="1085"/>
      <c r="X312" s="1085"/>
      <c r="Y312" s="1085"/>
      <c r="Z312" s="1085"/>
      <c r="AA312" s="1085"/>
      <c r="AB312" s="672"/>
      <c r="AC312" s="672"/>
      <c r="AD312" s="490"/>
      <c r="AE312" s="490"/>
      <c r="AF312" s="490"/>
    </row>
    <row r="313" spans="1:32" s="228" customFormat="1" ht="18.75" customHeight="1">
      <c r="A313" s="601"/>
      <c r="B313" s="819"/>
      <c r="C313" s="468"/>
      <c r="D313" s="438" t="s">
        <v>975</v>
      </c>
      <c r="E313" s="630" t="s">
        <v>982</v>
      </c>
      <c r="F313" s="540"/>
      <c r="G313" s="540"/>
      <c r="H313" s="540"/>
      <c r="I313" s="540"/>
      <c r="J313" s="540"/>
      <c r="K313" s="540"/>
      <c r="L313" s="540"/>
      <c r="M313" s="540"/>
      <c r="N313" s="540"/>
      <c r="O313" s="540"/>
      <c r="P313" s="540"/>
      <c r="Q313" s="540"/>
      <c r="R313" s="540"/>
      <c r="S313" s="540"/>
      <c r="T313" s="540"/>
      <c r="U313" s="540"/>
      <c r="V313" s="540"/>
      <c r="W313" s="540"/>
      <c r="X313" s="540"/>
      <c r="Y313" s="540"/>
      <c r="Z313" s="540"/>
      <c r="AA313" s="540"/>
      <c r="AB313" s="672"/>
      <c r="AC313" s="672"/>
      <c r="AD313" s="490"/>
      <c r="AE313" s="490"/>
      <c r="AF313" s="490"/>
    </row>
    <row r="314" spans="1:32" s="228" customFormat="1" ht="19.5" customHeight="1">
      <c r="A314" s="601"/>
      <c r="B314" s="819"/>
      <c r="C314" s="468"/>
      <c r="D314" s="438" t="s">
        <v>976</v>
      </c>
      <c r="E314" s="630" t="s">
        <v>983</v>
      </c>
      <c r="F314" s="540"/>
      <c r="G314" s="540"/>
      <c r="H314" s="540"/>
      <c r="I314" s="540"/>
      <c r="J314" s="540"/>
      <c r="K314" s="540"/>
      <c r="L314" s="540"/>
      <c r="M314" s="540"/>
      <c r="N314" s="540"/>
      <c r="O314" s="540"/>
      <c r="P314" s="540"/>
      <c r="Q314" s="540"/>
      <c r="R314" s="540"/>
      <c r="S314" s="540"/>
      <c r="T314" s="540"/>
      <c r="U314" s="540"/>
      <c r="V314" s="540"/>
      <c r="W314" s="540"/>
      <c r="X314" s="540"/>
      <c r="Y314" s="540"/>
      <c r="Z314" s="540"/>
      <c r="AA314" s="540"/>
      <c r="AB314" s="672"/>
      <c r="AC314" s="672"/>
      <c r="AD314" s="490"/>
      <c r="AE314" s="490"/>
      <c r="AF314" s="490"/>
    </row>
    <row r="315" spans="1:32" s="228" customFormat="1" ht="33" customHeight="1">
      <c r="A315" s="601"/>
      <c r="B315" s="819"/>
      <c r="C315" s="295"/>
      <c r="D315" s="439" t="s">
        <v>977</v>
      </c>
      <c r="E315" s="561" t="s">
        <v>984</v>
      </c>
      <c r="F315" s="1100"/>
      <c r="G315" s="1100"/>
      <c r="H315" s="1100"/>
      <c r="I315" s="1100"/>
      <c r="J315" s="1100"/>
      <c r="K315" s="1100"/>
      <c r="L315" s="1100"/>
      <c r="M315" s="1100"/>
      <c r="N315" s="1100"/>
      <c r="O315" s="1100"/>
      <c r="P315" s="1100"/>
      <c r="Q315" s="1100"/>
      <c r="R315" s="1100"/>
      <c r="S315" s="1100"/>
      <c r="T315" s="1100"/>
      <c r="U315" s="1100"/>
      <c r="V315" s="1100"/>
      <c r="W315" s="1100"/>
      <c r="X315" s="1100"/>
      <c r="Y315" s="1100"/>
      <c r="Z315" s="1100"/>
      <c r="AA315" s="1100"/>
      <c r="AB315" s="672"/>
      <c r="AC315" s="672"/>
      <c r="AD315" s="490"/>
      <c r="AE315" s="490"/>
      <c r="AF315" s="490"/>
    </row>
    <row r="316" spans="1:32" s="228" customFormat="1" ht="15.75" customHeight="1">
      <c r="A316" s="571" t="s">
        <v>678</v>
      </c>
      <c r="B316" s="550" t="s">
        <v>710</v>
      </c>
      <c r="C316" s="550"/>
      <c r="D316" s="550"/>
      <c r="E316" s="550"/>
      <c r="F316" s="550"/>
      <c r="G316" s="550"/>
      <c r="H316" s="550"/>
      <c r="I316" s="550"/>
      <c r="J316" s="550"/>
      <c r="K316" s="550"/>
      <c r="L316" s="550"/>
      <c r="M316" s="550"/>
      <c r="N316" s="550"/>
      <c r="O316" s="550"/>
      <c r="P316" s="550"/>
      <c r="Q316" s="550"/>
      <c r="R316" s="550"/>
      <c r="S316" s="550"/>
      <c r="T316" s="550"/>
      <c r="U316" s="550"/>
      <c r="V316" s="550"/>
      <c r="W316" s="550"/>
      <c r="X316" s="550"/>
      <c r="Y316" s="550"/>
      <c r="Z316" s="550"/>
      <c r="AA316" s="550"/>
      <c r="AB316" s="537"/>
      <c r="AC316" s="537"/>
      <c r="AD316" s="490"/>
      <c r="AE316" s="490"/>
      <c r="AF316" s="490"/>
    </row>
    <row r="317" spans="1:32" s="228" customFormat="1" ht="12" customHeight="1">
      <c r="A317" s="572"/>
      <c r="B317" s="558"/>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37"/>
      <c r="AC317" s="537"/>
      <c r="AD317" s="490"/>
      <c r="AE317" s="490"/>
      <c r="AF317" s="490"/>
    </row>
    <row r="318" spans="1:32" s="228" customFormat="1" ht="42.75" customHeight="1">
      <c r="A318" s="571" t="s">
        <v>679</v>
      </c>
      <c r="B318" s="550" t="s">
        <v>1216</v>
      </c>
      <c r="C318" s="550"/>
      <c r="D318" s="550"/>
      <c r="E318" s="550"/>
      <c r="F318" s="550"/>
      <c r="G318" s="550"/>
      <c r="H318" s="550"/>
      <c r="I318" s="550"/>
      <c r="J318" s="550"/>
      <c r="K318" s="550"/>
      <c r="L318" s="550"/>
      <c r="M318" s="550"/>
      <c r="N318" s="550"/>
      <c r="O318" s="550"/>
      <c r="P318" s="550"/>
      <c r="Q318" s="550"/>
      <c r="R318" s="550"/>
      <c r="S318" s="550"/>
      <c r="T318" s="550"/>
      <c r="U318" s="550"/>
      <c r="V318" s="550"/>
      <c r="W318" s="550"/>
      <c r="X318" s="550"/>
      <c r="Y318" s="550"/>
      <c r="Z318" s="550"/>
      <c r="AA318" s="550"/>
      <c r="AB318" s="537"/>
      <c r="AC318" s="537"/>
      <c r="AD318" s="490"/>
      <c r="AE318" s="490"/>
      <c r="AF318" s="490"/>
    </row>
    <row r="319" spans="1:32" s="228" customFormat="1" ht="37.5" customHeight="1">
      <c r="A319" s="572"/>
      <c r="B319" s="558"/>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37"/>
      <c r="AC319" s="537"/>
      <c r="AD319" s="490"/>
      <c r="AE319" s="490"/>
      <c r="AF319" s="490"/>
    </row>
    <row r="320" spans="1:32" s="228" customFormat="1" ht="57.6" customHeight="1">
      <c r="A320" s="571" t="s">
        <v>680</v>
      </c>
      <c r="B320" s="550" t="s">
        <v>1177</v>
      </c>
      <c r="C320" s="550"/>
      <c r="D320" s="550"/>
      <c r="E320" s="550"/>
      <c r="F320" s="550"/>
      <c r="G320" s="550"/>
      <c r="H320" s="550"/>
      <c r="I320" s="550"/>
      <c r="J320" s="550"/>
      <c r="K320" s="550"/>
      <c r="L320" s="550"/>
      <c r="M320" s="550"/>
      <c r="N320" s="550"/>
      <c r="O320" s="550"/>
      <c r="P320" s="550"/>
      <c r="Q320" s="550"/>
      <c r="R320" s="550"/>
      <c r="S320" s="550"/>
      <c r="T320" s="550"/>
      <c r="U320" s="550"/>
      <c r="V320" s="550"/>
      <c r="W320" s="550"/>
      <c r="X320" s="550"/>
      <c r="Y320" s="550"/>
      <c r="Z320" s="550"/>
      <c r="AA320" s="550"/>
      <c r="AB320" s="537"/>
      <c r="AC320" s="537"/>
      <c r="AD320" s="490"/>
      <c r="AE320" s="490"/>
      <c r="AF320" s="490"/>
    </row>
    <row r="321" spans="1:32" s="228" customFormat="1" ht="44.25" customHeight="1">
      <c r="A321" s="572"/>
      <c r="B321" s="558"/>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37"/>
      <c r="AC321" s="537"/>
      <c r="AD321" s="490"/>
      <c r="AE321" s="490"/>
      <c r="AF321" s="490"/>
    </row>
    <row r="322" spans="1:32" s="228" customFormat="1" ht="36.75" customHeight="1">
      <c r="A322" s="571" t="s">
        <v>681</v>
      </c>
      <c r="B322" s="550" t="s">
        <v>714</v>
      </c>
      <c r="C322" s="550"/>
      <c r="D322" s="550"/>
      <c r="E322" s="550"/>
      <c r="F322" s="550"/>
      <c r="G322" s="550"/>
      <c r="H322" s="550"/>
      <c r="I322" s="550"/>
      <c r="J322" s="550"/>
      <c r="K322" s="550"/>
      <c r="L322" s="550"/>
      <c r="M322" s="550"/>
      <c r="N322" s="550"/>
      <c r="O322" s="550"/>
      <c r="P322" s="550"/>
      <c r="Q322" s="550"/>
      <c r="R322" s="550"/>
      <c r="S322" s="550"/>
      <c r="T322" s="550"/>
      <c r="U322" s="550"/>
      <c r="V322" s="550"/>
      <c r="W322" s="550"/>
      <c r="X322" s="550"/>
      <c r="Y322" s="550"/>
      <c r="Z322" s="550"/>
      <c r="AA322" s="550"/>
      <c r="AB322" s="537"/>
      <c r="AC322" s="537"/>
      <c r="AD322" s="490"/>
      <c r="AE322" s="490"/>
      <c r="AF322" s="490"/>
    </row>
    <row r="323" spans="1:32" s="228" customFormat="1" ht="29.25" customHeight="1">
      <c r="A323" s="572"/>
      <c r="B323" s="558"/>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37"/>
      <c r="AC323" s="537"/>
      <c r="AD323" s="490"/>
      <c r="AE323" s="490"/>
      <c r="AF323" s="490"/>
    </row>
    <row r="324" spans="1:32" s="228" customFormat="1" ht="30.75" customHeight="1">
      <c r="A324" s="571" t="s">
        <v>707</v>
      </c>
      <c r="B324" s="550" t="s">
        <v>715</v>
      </c>
      <c r="C324" s="550"/>
      <c r="D324" s="550"/>
      <c r="E324" s="550"/>
      <c r="F324" s="550"/>
      <c r="G324" s="550"/>
      <c r="H324" s="550"/>
      <c r="I324" s="550"/>
      <c r="J324" s="550"/>
      <c r="K324" s="550"/>
      <c r="L324" s="550"/>
      <c r="M324" s="550"/>
      <c r="N324" s="550"/>
      <c r="O324" s="550"/>
      <c r="P324" s="550"/>
      <c r="Q324" s="550"/>
      <c r="R324" s="550"/>
      <c r="S324" s="550"/>
      <c r="T324" s="550"/>
      <c r="U324" s="550"/>
      <c r="V324" s="550"/>
      <c r="W324" s="550"/>
      <c r="X324" s="550"/>
      <c r="Y324" s="550"/>
      <c r="Z324" s="550"/>
      <c r="AA324" s="550"/>
      <c r="AB324" s="537"/>
      <c r="AC324" s="537"/>
      <c r="AD324" s="490"/>
      <c r="AE324" s="490"/>
      <c r="AF324" s="490"/>
    </row>
    <row r="325" spans="1:32" s="228" customFormat="1" ht="24" customHeight="1">
      <c r="A325" s="572"/>
      <c r="B325" s="558"/>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37"/>
      <c r="AC325" s="537"/>
      <c r="AD325" s="490"/>
      <c r="AE325" s="490"/>
      <c r="AF325" s="490"/>
    </row>
    <row r="326" spans="1:32" s="228" customFormat="1" ht="58.5" customHeight="1">
      <c r="A326" s="571" t="s">
        <v>1071</v>
      </c>
      <c r="B326" s="550" t="s">
        <v>1169</v>
      </c>
      <c r="C326" s="550"/>
      <c r="D326" s="550"/>
      <c r="E326" s="550"/>
      <c r="F326" s="550"/>
      <c r="G326" s="550"/>
      <c r="H326" s="550"/>
      <c r="I326" s="550"/>
      <c r="J326" s="550"/>
      <c r="K326" s="550"/>
      <c r="L326" s="550"/>
      <c r="M326" s="550"/>
      <c r="N326" s="550"/>
      <c r="O326" s="550"/>
      <c r="P326" s="550"/>
      <c r="Q326" s="550"/>
      <c r="R326" s="550"/>
      <c r="S326" s="550"/>
      <c r="T326" s="550"/>
      <c r="U326" s="550"/>
      <c r="V326" s="550"/>
      <c r="W326" s="550"/>
      <c r="X326" s="550"/>
      <c r="Y326" s="550"/>
      <c r="Z326" s="550"/>
      <c r="AA326" s="550"/>
      <c r="AB326" s="537"/>
      <c r="AC326" s="537"/>
      <c r="AD326" s="490"/>
      <c r="AE326" s="490"/>
      <c r="AF326" s="490"/>
    </row>
    <row r="327" spans="1:32" s="228" customFormat="1" ht="58.5" customHeight="1">
      <c r="A327" s="572"/>
      <c r="B327" s="558"/>
      <c r="C327" s="558"/>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37"/>
      <c r="AC327" s="537"/>
      <c r="AD327" s="490"/>
      <c r="AE327" s="490"/>
      <c r="AF327" s="490"/>
    </row>
    <row r="328" spans="1:32" s="228" customFormat="1" ht="24" customHeight="1">
      <c r="A328" s="571" t="s">
        <v>711</v>
      </c>
      <c r="B328" s="550" t="s">
        <v>716</v>
      </c>
      <c r="C328" s="550"/>
      <c r="D328" s="550"/>
      <c r="E328" s="550"/>
      <c r="F328" s="550"/>
      <c r="G328" s="550"/>
      <c r="H328" s="550"/>
      <c r="I328" s="550"/>
      <c r="J328" s="550"/>
      <c r="K328" s="550"/>
      <c r="L328" s="550"/>
      <c r="M328" s="550"/>
      <c r="N328" s="550"/>
      <c r="O328" s="550"/>
      <c r="P328" s="550"/>
      <c r="Q328" s="550"/>
      <c r="R328" s="550"/>
      <c r="S328" s="550"/>
      <c r="T328" s="550"/>
      <c r="U328" s="550"/>
      <c r="V328" s="550"/>
      <c r="W328" s="550"/>
      <c r="X328" s="550"/>
      <c r="Y328" s="550"/>
      <c r="Z328" s="550"/>
      <c r="AA328" s="550"/>
      <c r="AB328" s="537"/>
      <c r="AC328" s="537"/>
      <c r="AD328" s="490"/>
      <c r="AE328" s="490"/>
      <c r="AF328" s="490"/>
    </row>
    <row r="329" spans="1:32" s="228" customFormat="1" ht="24" customHeight="1">
      <c r="A329" s="572"/>
      <c r="B329" s="558"/>
      <c r="C329" s="558"/>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37"/>
      <c r="AC329" s="537"/>
      <c r="AD329" s="490"/>
      <c r="AE329" s="490"/>
      <c r="AF329" s="490"/>
    </row>
    <row r="330" spans="1:32" s="228" customFormat="1" ht="45" customHeight="1">
      <c r="A330" s="571" t="s">
        <v>712</v>
      </c>
      <c r="B330" s="550" t="s">
        <v>1178</v>
      </c>
      <c r="C330" s="550"/>
      <c r="D330" s="550"/>
      <c r="E330" s="550"/>
      <c r="F330" s="550"/>
      <c r="G330" s="550"/>
      <c r="H330" s="550"/>
      <c r="I330" s="550"/>
      <c r="J330" s="550"/>
      <c r="K330" s="550"/>
      <c r="L330" s="550"/>
      <c r="M330" s="550"/>
      <c r="N330" s="550"/>
      <c r="O330" s="550"/>
      <c r="P330" s="550"/>
      <c r="Q330" s="550"/>
      <c r="R330" s="550"/>
      <c r="S330" s="550"/>
      <c r="T330" s="550"/>
      <c r="U330" s="550"/>
      <c r="V330" s="550"/>
      <c r="W330" s="550"/>
      <c r="X330" s="550"/>
      <c r="Y330" s="550"/>
      <c r="Z330" s="550"/>
      <c r="AA330" s="550"/>
      <c r="AB330" s="537"/>
      <c r="AC330" s="537"/>
      <c r="AD330" s="490"/>
      <c r="AE330" s="490"/>
      <c r="AF330" s="490"/>
    </row>
    <row r="331" spans="1:32" s="228" customFormat="1" ht="45" customHeight="1">
      <c r="A331" s="572"/>
      <c r="B331" s="558"/>
      <c r="C331" s="558"/>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37"/>
      <c r="AC331" s="537"/>
      <c r="AD331" s="490"/>
      <c r="AE331" s="490"/>
      <c r="AF331" s="490"/>
    </row>
    <row r="332" spans="1:32" s="228" customFormat="1" ht="39" customHeight="1">
      <c r="A332" s="571" t="s">
        <v>713</v>
      </c>
      <c r="B332" s="550" t="s">
        <v>719</v>
      </c>
      <c r="C332" s="550"/>
      <c r="D332" s="550"/>
      <c r="E332" s="550"/>
      <c r="F332" s="550"/>
      <c r="G332" s="550"/>
      <c r="H332" s="550"/>
      <c r="I332" s="550"/>
      <c r="J332" s="550"/>
      <c r="K332" s="550"/>
      <c r="L332" s="550"/>
      <c r="M332" s="550"/>
      <c r="N332" s="550"/>
      <c r="O332" s="550"/>
      <c r="P332" s="550"/>
      <c r="Q332" s="550"/>
      <c r="R332" s="550"/>
      <c r="S332" s="550"/>
      <c r="T332" s="550"/>
      <c r="U332" s="550"/>
      <c r="V332" s="550"/>
      <c r="W332" s="550"/>
      <c r="X332" s="550"/>
      <c r="Y332" s="550"/>
      <c r="Z332" s="550"/>
      <c r="AA332" s="550"/>
      <c r="AB332" s="537"/>
      <c r="AC332" s="537"/>
      <c r="AD332" s="490"/>
      <c r="AE332" s="490"/>
      <c r="AF332" s="490"/>
    </row>
    <row r="333" spans="1:32" s="228" customFormat="1" ht="39" customHeight="1">
      <c r="A333" s="572"/>
      <c r="B333" s="558"/>
      <c r="C333" s="558"/>
      <c r="D333" s="558"/>
      <c r="E333" s="558"/>
      <c r="F333" s="558"/>
      <c r="G333" s="558"/>
      <c r="H333" s="558"/>
      <c r="I333" s="558"/>
      <c r="J333" s="558"/>
      <c r="K333" s="558"/>
      <c r="L333" s="558"/>
      <c r="M333" s="558"/>
      <c r="N333" s="558"/>
      <c r="O333" s="558"/>
      <c r="P333" s="558"/>
      <c r="Q333" s="558"/>
      <c r="R333" s="558"/>
      <c r="S333" s="558"/>
      <c r="T333" s="558"/>
      <c r="U333" s="558"/>
      <c r="V333" s="558"/>
      <c r="W333" s="558"/>
      <c r="X333" s="558"/>
      <c r="Y333" s="558"/>
      <c r="Z333" s="558"/>
      <c r="AA333" s="558"/>
      <c r="AB333" s="537"/>
      <c r="AC333" s="537"/>
      <c r="AD333" s="490"/>
      <c r="AE333" s="490"/>
      <c r="AF333" s="490"/>
    </row>
    <row r="334" spans="1:32" s="228" customFormat="1" ht="17.25" customHeight="1">
      <c r="A334" s="571" t="s">
        <v>717</v>
      </c>
      <c r="B334" s="549" t="s">
        <v>957</v>
      </c>
      <c r="C334" s="550"/>
      <c r="D334" s="550"/>
      <c r="E334" s="550"/>
      <c r="F334" s="550"/>
      <c r="G334" s="550"/>
      <c r="H334" s="550"/>
      <c r="I334" s="550"/>
      <c r="J334" s="550"/>
      <c r="K334" s="550"/>
      <c r="L334" s="550"/>
      <c r="M334" s="550"/>
      <c r="N334" s="550"/>
      <c r="O334" s="550"/>
      <c r="P334" s="550"/>
      <c r="Q334" s="550"/>
      <c r="R334" s="550"/>
      <c r="S334" s="550"/>
      <c r="T334" s="550"/>
      <c r="U334" s="550"/>
      <c r="V334" s="550"/>
      <c r="W334" s="550"/>
      <c r="X334" s="550"/>
      <c r="Y334" s="550"/>
      <c r="Z334" s="550"/>
      <c r="AA334" s="550"/>
      <c r="AB334" s="537"/>
      <c r="AC334" s="537"/>
      <c r="AD334" s="490"/>
      <c r="AE334" s="490"/>
      <c r="AF334" s="490"/>
    </row>
    <row r="335" spans="1:32" s="228" customFormat="1" ht="59.45" customHeight="1">
      <c r="A335" s="572"/>
      <c r="B335" s="557"/>
      <c r="C335" s="558"/>
      <c r="D335" s="558"/>
      <c r="E335" s="558"/>
      <c r="F335" s="558"/>
      <c r="G335" s="558"/>
      <c r="H335" s="558"/>
      <c r="I335" s="558"/>
      <c r="J335" s="558"/>
      <c r="K335" s="558"/>
      <c r="L335" s="558"/>
      <c r="M335" s="558"/>
      <c r="N335" s="558"/>
      <c r="O335" s="558"/>
      <c r="P335" s="558"/>
      <c r="Q335" s="558"/>
      <c r="R335" s="558"/>
      <c r="S335" s="558"/>
      <c r="T335" s="558"/>
      <c r="U335" s="558"/>
      <c r="V335" s="558"/>
      <c r="W335" s="558"/>
      <c r="X335" s="558"/>
      <c r="Y335" s="558"/>
      <c r="Z335" s="558"/>
      <c r="AA335" s="558"/>
      <c r="AB335" s="537"/>
      <c r="AC335" s="537"/>
      <c r="AD335" s="490"/>
      <c r="AE335" s="490"/>
      <c r="AF335" s="490"/>
    </row>
    <row r="336" spans="1:32" s="228" customFormat="1" ht="31.5" customHeight="1">
      <c r="A336" s="571" t="s">
        <v>718</v>
      </c>
      <c r="B336" s="550" t="s">
        <v>1005</v>
      </c>
      <c r="C336" s="550"/>
      <c r="D336" s="550"/>
      <c r="E336" s="550"/>
      <c r="F336" s="550"/>
      <c r="G336" s="550"/>
      <c r="H336" s="550"/>
      <c r="I336" s="550"/>
      <c r="J336" s="550"/>
      <c r="K336" s="550"/>
      <c r="L336" s="550"/>
      <c r="M336" s="550"/>
      <c r="N336" s="550"/>
      <c r="O336" s="550"/>
      <c r="P336" s="550"/>
      <c r="Q336" s="550"/>
      <c r="R336" s="550"/>
      <c r="S336" s="550"/>
      <c r="T336" s="550"/>
      <c r="U336" s="550"/>
      <c r="V336" s="550"/>
      <c r="W336" s="550"/>
      <c r="X336" s="550"/>
      <c r="Y336" s="550"/>
      <c r="Z336" s="550"/>
      <c r="AA336" s="550"/>
      <c r="AB336" s="537"/>
      <c r="AC336" s="537"/>
      <c r="AD336" s="490"/>
      <c r="AE336" s="490"/>
      <c r="AF336" s="490"/>
    </row>
    <row r="337" spans="1:32" s="228" customFormat="1" ht="31.5" customHeight="1">
      <c r="A337" s="572"/>
      <c r="B337" s="558"/>
      <c r="C337" s="558"/>
      <c r="D337" s="558"/>
      <c r="E337" s="558"/>
      <c r="F337" s="558"/>
      <c r="G337" s="558"/>
      <c r="H337" s="558"/>
      <c r="I337" s="558"/>
      <c r="J337" s="558"/>
      <c r="K337" s="558"/>
      <c r="L337" s="558"/>
      <c r="M337" s="558"/>
      <c r="N337" s="558"/>
      <c r="O337" s="558"/>
      <c r="P337" s="558"/>
      <c r="Q337" s="558"/>
      <c r="R337" s="558"/>
      <c r="S337" s="558"/>
      <c r="T337" s="558"/>
      <c r="U337" s="558"/>
      <c r="V337" s="558"/>
      <c r="W337" s="558"/>
      <c r="X337" s="558"/>
      <c r="Y337" s="558"/>
      <c r="Z337" s="558"/>
      <c r="AA337" s="558"/>
      <c r="AB337" s="537"/>
      <c r="AC337" s="537"/>
      <c r="AD337" s="490"/>
      <c r="AE337" s="490"/>
      <c r="AF337" s="490"/>
    </row>
    <row r="338" spans="1:32" s="317" customFormat="1" ht="57" customHeight="1">
      <c r="A338" s="571" t="s">
        <v>1072</v>
      </c>
      <c r="B338" s="1035" t="s">
        <v>1170</v>
      </c>
      <c r="C338" s="780"/>
      <c r="D338" s="780"/>
      <c r="E338" s="780"/>
      <c r="F338" s="780"/>
      <c r="G338" s="780"/>
      <c r="H338" s="780"/>
      <c r="I338" s="780"/>
      <c r="J338" s="780"/>
      <c r="K338" s="780"/>
      <c r="L338" s="780"/>
      <c r="M338" s="780"/>
      <c r="N338" s="780"/>
      <c r="O338" s="780"/>
      <c r="P338" s="780"/>
      <c r="Q338" s="780"/>
      <c r="R338" s="780"/>
      <c r="S338" s="780"/>
      <c r="T338" s="780"/>
      <c r="U338" s="780"/>
      <c r="V338" s="780"/>
      <c r="W338" s="780"/>
      <c r="X338" s="780"/>
      <c r="Y338" s="780"/>
      <c r="Z338" s="780"/>
      <c r="AA338" s="780"/>
      <c r="AB338" s="545"/>
      <c r="AC338" s="545"/>
      <c r="AD338" s="505"/>
      <c r="AE338" s="505"/>
      <c r="AF338" s="505"/>
    </row>
    <row r="339" spans="1:32" s="317" customFormat="1" ht="29.25" customHeight="1">
      <c r="A339" s="601"/>
      <c r="B339" s="510" t="s">
        <v>696</v>
      </c>
      <c r="C339" s="1036" t="s">
        <v>720</v>
      </c>
      <c r="D339" s="750"/>
      <c r="E339" s="750"/>
      <c r="F339" s="750"/>
      <c r="G339" s="750"/>
      <c r="H339" s="750"/>
      <c r="I339" s="750"/>
      <c r="J339" s="750"/>
      <c r="K339" s="750"/>
      <c r="L339" s="750"/>
      <c r="M339" s="750"/>
      <c r="N339" s="750"/>
      <c r="O339" s="750"/>
      <c r="P339" s="750"/>
      <c r="Q339" s="750"/>
      <c r="R339" s="750"/>
      <c r="S339" s="750"/>
      <c r="T339" s="750"/>
      <c r="U339" s="750"/>
      <c r="V339" s="750"/>
      <c r="W339" s="750"/>
      <c r="X339" s="750"/>
      <c r="Y339" s="750"/>
      <c r="Z339" s="750"/>
      <c r="AA339" s="750"/>
      <c r="AB339" s="545"/>
      <c r="AC339" s="545"/>
      <c r="AD339" s="505"/>
      <c r="AE339" s="505"/>
      <c r="AF339" s="505"/>
    </row>
    <row r="340" spans="1:32" s="317" customFormat="1" ht="30.75" customHeight="1">
      <c r="A340" s="816"/>
      <c r="B340" s="511" t="s">
        <v>697</v>
      </c>
      <c r="C340" s="1036" t="s">
        <v>721</v>
      </c>
      <c r="D340" s="750"/>
      <c r="E340" s="750"/>
      <c r="F340" s="750"/>
      <c r="G340" s="750"/>
      <c r="H340" s="750"/>
      <c r="I340" s="750"/>
      <c r="J340" s="750"/>
      <c r="K340" s="750"/>
      <c r="L340" s="750"/>
      <c r="M340" s="750"/>
      <c r="N340" s="750"/>
      <c r="O340" s="750"/>
      <c r="P340" s="750"/>
      <c r="Q340" s="750"/>
      <c r="R340" s="750"/>
      <c r="S340" s="750"/>
      <c r="T340" s="750"/>
      <c r="U340" s="750"/>
      <c r="V340" s="750"/>
      <c r="W340" s="750"/>
      <c r="X340" s="750"/>
      <c r="Y340" s="750"/>
      <c r="Z340" s="750"/>
      <c r="AA340" s="750"/>
      <c r="AB340" s="545"/>
      <c r="AC340" s="545"/>
      <c r="AD340" s="505"/>
      <c r="AE340" s="505"/>
      <c r="AF340" s="505"/>
    </row>
    <row r="341" spans="1:32" s="317" customFormat="1" ht="43.5" customHeight="1">
      <c r="A341" s="816"/>
      <c r="B341" s="512" t="s">
        <v>698</v>
      </c>
      <c r="C341" s="1036" t="s">
        <v>722</v>
      </c>
      <c r="D341" s="750"/>
      <c r="E341" s="750"/>
      <c r="F341" s="750"/>
      <c r="G341" s="750"/>
      <c r="H341" s="750"/>
      <c r="I341" s="750"/>
      <c r="J341" s="750"/>
      <c r="K341" s="750"/>
      <c r="L341" s="750"/>
      <c r="M341" s="750"/>
      <c r="N341" s="750"/>
      <c r="O341" s="750"/>
      <c r="P341" s="750"/>
      <c r="Q341" s="750"/>
      <c r="R341" s="750"/>
      <c r="S341" s="750"/>
      <c r="T341" s="750"/>
      <c r="U341" s="750"/>
      <c r="V341" s="750"/>
      <c r="W341" s="750"/>
      <c r="X341" s="750"/>
      <c r="Y341" s="750"/>
      <c r="Z341" s="750"/>
      <c r="AA341" s="750"/>
      <c r="AB341" s="545"/>
      <c r="AC341" s="545"/>
      <c r="AD341" s="505"/>
      <c r="AE341" s="505"/>
      <c r="AF341" s="505"/>
    </row>
    <row r="342" spans="1:32" s="317" customFormat="1" ht="70.5" customHeight="1">
      <c r="A342" s="816"/>
      <c r="B342" s="817" t="s">
        <v>1217</v>
      </c>
      <c r="C342" s="812"/>
      <c r="D342" s="812"/>
      <c r="E342" s="812"/>
      <c r="F342" s="812"/>
      <c r="G342" s="812"/>
      <c r="H342" s="812"/>
      <c r="I342" s="812"/>
      <c r="J342" s="812"/>
      <c r="K342" s="812"/>
      <c r="L342" s="812"/>
      <c r="M342" s="812"/>
      <c r="N342" s="812"/>
      <c r="O342" s="812"/>
      <c r="P342" s="812"/>
      <c r="Q342" s="812"/>
      <c r="R342" s="812"/>
      <c r="S342" s="812"/>
      <c r="T342" s="812"/>
      <c r="U342" s="812"/>
      <c r="V342" s="812"/>
      <c r="W342" s="812"/>
      <c r="X342" s="812"/>
      <c r="Y342" s="812"/>
      <c r="Z342" s="812"/>
      <c r="AA342" s="812"/>
      <c r="AB342" s="545"/>
      <c r="AC342" s="545"/>
      <c r="AD342" s="505"/>
      <c r="AE342" s="505"/>
      <c r="AF342" s="505"/>
    </row>
    <row r="343" spans="1:32" s="228" customFormat="1" ht="24" customHeight="1">
      <c r="A343" s="571" t="s">
        <v>1073</v>
      </c>
      <c r="B343" s="550" t="s">
        <v>723</v>
      </c>
      <c r="C343" s="550"/>
      <c r="D343" s="550"/>
      <c r="E343" s="550"/>
      <c r="F343" s="550"/>
      <c r="G343" s="550"/>
      <c r="H343" s="550"/>
      <c r="I343" s="550"/>
      <c r="J343" s="550"/>
      <c r="K343" s="550"/>
      <c r="L343" s="550"/>
      <c r="M343" s="550"/>
      <c r="N343" s="550"/>
      <c r="O343" s="550"/>
      <c r="P343" s="550"/>
      <c r="Q343" s="550"/>
      <c r="R343" s="550"/>
      <c r="S343" s="550"/>
      <c r="T343" s="550"/>
      <c r="U343" s="550"/>
      <c r="V343" s="550"/>
      <c r="W343" s="550"/>
      <c r="X343" s="550"/>
      <c r="Y343" s="550"/>
      <c r="Z343" s="550"/>
      <c r="AA343" s="550"/>
      <c r="AB343" s="537"/>
      <c r="AC343" s="537"/>
      <c r="AD343" s="490"/>
      <c r="AE343" s="490"/>
      <c r="AF343" s="490"/>
    </row>
    <row r="344" spans="1:32" s="228" customFormat="1" ht="24" customHeight="1">
      <c r="A344" s="572"/>
      <c r="B344" s="558"/>
      <c r="C344" s="558"/>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37"/>
      <c r="AC344" s="537"/>
      <c r="AD344" s="490"/>
      <c r="AE344" s="490"/>
      <c r="AF344" s="490"/>
    </row>
    <row r="345" spans="1:32" s="228" customFormat="1" ht="37.5" customHeight="1">
      <c r="A345" s="571" t="s">
        <v>985</v>
      </c>
      <c r="B345" s="550" t="s">
        <v>724</v>
      </c>
      <c r="C345" s="550"/>
      <c r="D345" s="550"/>
      <c r="E345" s="550"/>
      <c r="F345" s="550"/>
      <c r="G345" s="550"/>
      <c r="H345" s="550"/>
      <c r="I345" s="550"/>
      <c r="J345" s="550"/>
      <c r="K345" s="550"/>
      <c r="L345" s="550"/>
      <c r="M345" s="550"/>
      <c r="N345" s="550"/>
      <c r="O345" s="550"/>
      <c r="P345" s="550"/>
      <c r="Q345" s="550"/>
      <c r="R345" s="550"/>
      <c r="S345" s="550"/>
      <c r="T345" s="550"/>
      <c r="U345" s="550"/>
      <c r="V345" s="550"/>
      <c r="W345" s="550"/>
      <c r="X345" s="550"/>
      <c r="Y345" s="550"/>
      <c r="Z345" s="550"/>
      <c r="AA345" s="550"/>
      <c r="AB345" s="537"/>
      <c r="AC345" s="537"/>
      <c r="AD345" s="490"/>
      <c r="AE345" s="490"/>
      <c r="AF345" s="490"/>
    </row>
    <row r="346" spans="1:32" s="228" customFormat="1" ht="37.5" customHeight="1">
      <c r="A346" s="572"/>
      <c r="B346" s="558"/>
      <c r="C346" s="558"/>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37"/>
      <c r="AC346" s="537"/>
      <c r="AD346" s="490"/>
      <c r="AE346" s="490"/>
      <c r="AF346" s="490"/>
    </row>
    <row r="347" spans="1:32" s="228" customFormat="1" ht="51" customHeight="1">
      <c r="A347" s="571" t="s">
        <v>967</v>
      </c>
      <c r="B347" s="550" t="s">
        <v>725</v>
      </c>
      <c r="C347" s="550"/>
      <c r="D347" s="550"/>
      <c r="E347" s="550"/>
      <c r="F347" s="550"/>
      <c r="G347" s="550"/>
      <c r="H347" s="550"/>
      <c r="I347" s="550"/>
      <c r="J347" s="550"/>
      <c r="K347" s="550"/>
      <c r="L347" s="550"/>
      <c r="M347" s="550"/>
      <c r="N347" s="550"/>
      <c r="O347" s="550"/>
      <c r="P347" s="550"/>
      <c r="Q347" s="550"/>
      <c r="R347" s="550"/>
      <c r="S347" s="550"/>
      <c r="T347" s="550"/>
      <c r="U347" s="550"/>
      <c r="V347" s="550"/>
      <c r="W347" s="550"/>
      <c r="X347" s="550"/>
      <c r="Y347" s="550"/>
      <c r="Z347" s="550"/>
      <c r="AA347" s="550"/>
      <c r="AB347" s="537"/>
      <c r="AC347" s="537"/>
      <c r="AD347" s="490"/>
      <c r="AE347" s="490"/>
      <c r="AF347" s="490"/>
    </row>
    <row r="348" spans="1:32" s="228" customFormat="1" ht="51" customHeight="1">
      <c r="A348" s="572"/>
      <c r="B348" s="558"/>
      <c r="C348" s="558"/>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37"/>
      <c r="AC348" s="537"/>
      <c r="AD348" s="490"/>
      <c r="AE348" s="490"/>
      <c r="AF348" s="490"/>
    </row>
    <row r="349" spans="1:32" s="237" customFormat="1" ht="6" customHeight="1">
      <c r="A349" s="220"/>
      <c r="B349" s="485"/>
      <c r="C349" s="238"/>
      <c r="D349" s="238"/>
      <c r="E349" s="238"/>
      <c r="F349" s="238"/>
      <c r="G349" s="238"/>
      <c r="H349" s="238"/>
      <c r="I349" s="238"/>
      <c r="J349" s="238"/>
      <c r="K349" s="239"/>
      <c r="L349" s="239"/>
      <c r="M349" s="239"/>
      <c r="N349" s="239"/>
      <c r="O349" s="239"/>
      <c r="P349" s="239"/>
      <c r="Q349" s="239"/>
      <c r="R349" s="239"/>
      <c r="S349" s="239"/>
      <c r="T349" s="239"/>
      <c r="U349" s="239"/>
      <c r="V349" s="238"/>
      <c r="W349" s="238"/>
      <c r="X349" s="238"/>
      <c r="Y349" s="238"/>
      <c r="Z349" s="238"/>
      <c r="AA349" s="238"/>
      <c r="AB349" s="238"/>
      <c r="AC349" s="234"/>
      <c r="AD349" s="210"/>
    </row>
    <row r="350" spans="1:32" s="220" customFormat="1" ht="12.95" customHeight="1">
      <c r="A350" s="236" t="s">
        <v>662</v>
      </c>
      <c r="B350" s="480"/>
      <c r="C350" s="485"/>
      <c r="D350" s="485"/>
      <c r="E350" s="485"/>
      <c r="F350" s="485"/>
      <c r="G350" s="485"/>
      <c r="H350" s="485"/>
      <c r="I350" s="485"/>
      <c r="J350" s="211"/>
      <c r="K350" s="212"/>
      <c r="L350" s="212"/>
      <c r="M350" s="212"/>
      <c r="N350" s="212"/>
      <c r="O350" s="212"/>
      <c r="P350" s="212"/>
      <c r="Q350" s="212"/>
      <c r="R350" s="212"/>
      <c r="S350" s="212"/>
      <c r="T350" s="212"/>
      <c r="U350" s="212"/>
      <c r="V350" s="211"/>
      <c r="W350" s="211"/>
      <c r="X350" s="211"/>
      <c r="Y350" s="211"/>
      <c r="Z350" s="211"/>
      <c r="AA350" s="211"/>
      <c r="AB350" s="211"/>
      <c r="AC350" s="233"/>
    </row>
    <row r="351" spans="1:32" ht="24" customHeight="1">
      <c r="A351" s="555" t="s">
        <v>276</v>
      </c>
      <c r="B351" s="549" t="s">
        <v>1074</v>
      </c>
      <c r="C351" s="550"/>
      <c r="D351" s="550"/>
      <c r="E351" s="550"/>
      <c r="F351" s="550"/>
      <c r="G351" s="550"/>
      <c r="H351" s="550"/>
      <c r="I351" s="550"/>
      <c r="J351" s="550"/>
      <c r="K351" s="550"/>
      <c r="L351" s="550"/>
      <c r="M351" s="550"/>
      <c r="N351" s="550"/>
      <c r="O351" s="550"/>
      <c r="P351" s="550"/>
      <c r="Q351" s="550"/>
      <c r="R351" s="550"/>
      <c r="S351" s="550"/>
      <c r="T351" s="550"/>
      <c r="U351" s="550"/>
      <c r="V351" s="550"/>
      <c r="W351" s="550"/>
      <c r="X351" s="550"/>
      <c r="Y351" s="550"/>
      <c r="Z351" s="550"/>
      <c r="AA351" s="551"/>
      <c r="AB351" s="682"/>
      <c r="AC351" s="683"/>
      <c r="AD351" s="211"/>
    </row>
    <row r="352" spans="1:32" s="237" customFormat="1" ht="24" customHeight="1">
      <c r="A352" s="556"/>
      <c r="B352" s="557"/>
      <c r="C352" s="558"/>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9"/>
      <c r="AB352" s="684"/>
      <c r="AC352" s="685"/>
    </row>
    <row r="353" spans="1:30" s="237" customFormat="1" ht="6" customHeight="1">
      <c r="A353" s="220"/>
      <c r="B353" s="485"/>
      <c r="C353" s="238"/>
      <c r="D353" s="238"/>
      <c r="E353" s="238"/>
      <c r="F353" s="238"/>
      <c r="G353" s="238"/>
      <c r="H353" s="238"/>
      <c r="I353" s="238"/>
      <c r="J353" s="238"/>
      <c r="K353" s="239"/>
      <c r="L353" s="239"/>
      <c r="M353" s="239"/>
      <c r="N353" s="239"/>
      <c r="O353" s="239"/>
      <c r="P353" s="239"/>
      <c r="Q353" s="239"/>
      <c r="R353" s="239"/>
      <c r="S353" s="239"/>
      <c r="T353" s="239"/>
      <c r="U353" s="239"/>
      <c r="V353" s="238"/>
      <c r="W353" s="238"/>
      <c r="X353" s="238"/>
      <c r="Y353" s="238"/>
      <c r="Z353" s="238"/>
      <c r="AA353" s="238"/>
      <c r="AB353" s="238"/>
      <c r="AC353" s="234"/>
      <c r="AD353" s="210"/>
    </row>
    <row r="354" spans="1:30" s="220" customFormat="1" ht="12.95" customHeight="1">
      <c r="A354" s="236" t="s">
        <v>663</v>
      </c>
      <c r="B354" s="480"/>
      <c r="C354" s="485"/>
      <c r="D354" s="485"/>
      <c r="E354" s="485"/>
      <c r="F354" s="485"/>
      <c r="G354" s="485"/>
      <c r="H354" s="485"/>
      <c r="I354" s="485"/>
      <c r="J354" s="211"/>
      <c r="K354" s="212"/>
      <c r="L354" s="212"/>
      <c r="M354" s="212"/>
      <c r="N354" s="212"/>
      <c r="O354" s="212"/>
      <c r="P354" s="212"/>
      <c r="Q354" s="212"/>
      <c r="R354" s="212"/>
      <c r="S354" s="212"/>
      <c r="T354" s="212"/>
      <c r="U354" s="212"/>
      <c r="V354" s="211"/>
      <c r="W354" s="211"/>
      <c r="X354" s="211"/>
      <c r="Y354" s="211"/>
      <c r="Z354" s="211"/>
      <c r="AA354" s="211"/>
      <c r="AB354" s="211"/>
      <c r="AC354" s="233"/>
    </row>
    <row r="355" spans="1:30" ht="24" customHeight="1">
      <c r="A355" s="555" t="s">
        <v>276</v>
      </c>
      <c r="B355" s="549" t="s">
        <v>393</v>
      </c>
      <c r="C355" s="550"/>
      <c r="D355" s="550"/>
      <c r="E355" s="550"/>
      <c r="F355" s="550"/>
      <c r="G355" s="550"/>
      <c r="H355" s="550"/>
      <c r="I355" s="550"/>
      <c r="J355" s="550"/>
      <c r="K355" s="550"/>
      <c r="L355" s="550"/>
      <c r="M355" s="550"/>
      <c r="N355" s="550"/>
      <c r="O355" s="550"/>
      <c r="P355" s="550"/>
      <c r="Q355" s="550"/>
      <c r="R355" s="550"/>
      <c r="S355" s="550"/>
      <c r="T355" s="550"/>
      <c r="U355" s="550"/>
      <c r="V355" s="550"/>
      <c r="W355" s="550"/>
      <c r="X355" s="550"/>
      <c r="Y355" s="550"/>
      <c r="Z355" s="550"/>
      <c r="AA355" s="551"/>
      <c r="AB355" s="537"/>
      <c r="AC355" s="537"/>
      <c r="AD355" s="211"/>
    </row>
    <row r="356" spans="1:30" s="237" customFormat="1" ht="24" customHeight="1">
      <c r="A356" s="556"/>
      <c r="B356" s="557"/>
      <c r="C356" s="558"/>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9"/>
      <c r="AB356" s="537"/>
      <c r="AC356" s="537"/>
    </row>
    <row r="357" spans="1:30" s="237" customFormat="1" ht="8.25" customHeight="1">
      <c r="A357" s="485"/>
      <c r="B357" s="238"/>
      <c r="C357" s="238"/>
      <c r="D357" s="238"/>
      <c r="E357" s="238"/>
      <c r="F357" s="238"/>
      <c r="G357" s="238"/>
      <c r="H357" s="238"/>
      <c r="I357" s="238"/>
      <c r="J357" s="239"/>
      <c r="K357" s="239"/>
      <c r="L357" s="239"/>
      <c r="M357" s="239"/>
      <c r="N357" s="239"/>
      <c r="O357" s="239"/>
      <c r="P357" s="239"/>
      <c r="Q357" s="239"/>
      <c r="R357" s="239"/>
      <c r="S357" s="239"/>
      <c r="T357" s="239"/>
      <c r="U357" s="238"/>
      <c r="V357" s="238"/>
      <c r="W357" s="238"/>
      <c r="X357" s="238"/>
      <c r="Y357" s="238"/>
      <c r="Z357" s="238"/>
      <c r="AA357" s="238"/>
      <c r="AB357" s="234"/>
      <c r="AC357" s="210"/>
    </row>
    <row r="358" spans="1:30" s="220" customFormat="1" ht="15" customHeight="1">
      <c r="A358" s="236" t="s">
        <v>664</v>
      </c>
      <c r="B358" s="480"/>
      <c r="C358" s="485"/>
      <c r="D358" s="485"/>
      <c r="E358" s="485"/>
      <c r="F358" s="485"/>
      <c r="G358" s="485"/>
      <c r="H358" s="485"/>
      <c r="I358" s="485"/>
      <c r="J358" s="211"/>
      <c r="K358" s="212"/>
      <c r="L358" s="212"/>
      <c r="M358" s="212"/>
      <c r="N358" s="212"/>
      <c r="O358" s="212"/>
      <c r="P358" s="212"/>
      <c r="Q358" s="212"/>
      <c r="R358" s="212"/>
      <c r="S358" s="212"/>
      <c r="T358" s="212"/>
      <c r="U358" s="212"/>
      <c r="V358" s="211"/>
      <c r="W358" s="211"/>
      <c r="X358" s="211"/>
      <c r="Y358" s="211"/>
      <c r="Z358" s="211"/>
      <c r="AA358" s="211"/>
      <c r="AB358" s="211"/>
      <c r="AC358" s="233"/>
      <c r="AD358" s="210"/>
    </row>
    <row r="359" spans="1:30" ht="15" customHeight="1">
      <c r="A359" s="555" t="s">
        <v>276</v>
      </c>
      <c r="B359" s="824" t="s">
        <v>394</v>
      </c>
      <c r="C359" s="825"/>
      <c r="D359" s="825"/>
      <c r="E359" s="825"/>
      <c r="F359" s="825"/>
      <c r="G359" s="825"/>
      <c r="H359" s="825"/>
      <c r="I359" s="825"/>
      <c r="J359" s="825"/>
      <c r="K359" s="825"/>
      <c r="L359" s="825"/>
      <c r="M359" s="825"/>
      <c r="N359" s="825"/>
      <c r="O359" s="825"/>
      <c r="P359" s="825"/>
      <c r="Q359" s="825"/>
      <c r="R359" s="825"/>
      <c r="S359" s="825"/>
      <c r="T359" s="825"/>
      <c r="U359" s="825"/>
      <c r="V359" s="825"/>
      <c r="W359" s="825"/>
      <c r="X359" s="825"/>
      <c r="Y359" s="825"/>
      <c r="Z359" s="825"/>
      <c r="AA359" s="826"/>
      <c r="AB359" s="537"/>
      <c r="AC359" s="537"/>
      <c r="AD359" s="211"/>
    </row>
    <row r="360" spans="1:30" s="237" customFormat="1" ht="15" customHeight="1">
      <c r="A360" s="556"/>
      <c r="B360" s="827"/>
      <c r="C360" s="828"/>
      <c r="D360" s="828"/>
      <c r="E360" s="828"/>
      <c r="F360" s="828"/>
      <c r="G360" s="828"/>
      <c r="H360" s="828"/>
      <c r="I360" s="828"/>
      <c r="J360" s="828"/>
      <c r="K360" s="828"/>
      <c r="L360" s="828"/>
      <c r="M360" s="828"/>
      <c r="N360" s="828"/>
      <c r="O360" s="828"/>
      <c r="P360" s="828"/>
      <c r="Q360" s="828"/>
      <c r="R360" s="828"/>
      <c r="S360" s="828"/>
      <c r="T360" s="828"/>
      <c r="U360" s="828"/>
      <c r="V360" s="828"/>
      <c r="W360" s="828"/>
      <c r="X360" s="828"/>
      <c r="Y360" s="828"/>
      <c r="Z360" s="828"/>
      <c r="AA360" s="829"/>
      <c r="AB360" s="537"/>
      <c r="AC360" s="537"/>
    </row>
    <row r="361" spans="1:30" s="237" customFormat="1" ht="18" customHeight="1">
      <c r="A361" s="555" t="s">
        <v>278</v>
      </c>
      <c r="B361" s="549" t="s">
        <v>1185</v>
      </c>
      <c r="C361" s="550"/>
      <c r="D361" s="550"/>
      <c r="E361" s="550"/>
      <c r="F361" s="550"/>
      <c r="G361" s="550"/>
      <c r="H361" s="550"/>
      <c r="I361" s="550"/>
      <c r="J361" s="550"/>
      <c r="K361" s="550"/>
      <c r="L361" s="550"/>
      <c r="M361" s="550"/>
      <c r="N361" s="550"/>
      <c r="O361" s="550"/>
      <c r="P361" s="550"/>
      <c r="Q361" s="550"/>
      <c r="R361" s="550"/>
      <c r="S361" s="550"/>
      <c r="T361" s="550"/>
      <c r="U361" s="550"/>
      <c r="V361" s="550"/>
      <c r="W361" s="550"/>
      <c r="X361" s="550"/>
      <c r="Y361" s="550"/>
      <c r="Z361" s="550"/>
      <c r="AA361" s="551"/>
      <c r="AB361" s="537"/>
      <c r="AC361" s="537"/>
    </row>
    <row r="362" spans="1:30" s="237" customFormat="1" ht="18" customHeight="1">
      <c r="A362" s="556"/>
      <c r="B362" s="557"/>
      <c r="C362" s="558"/>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9"/>
      <c r="AB362" s="537"/>
      <c r="AC362" s="537"/>
    </row>
    <row r="363" spans="1:30" s="237" customFormat="1" ht="30" customHeight="1">
      <c r="A363" s="555" t="s">
        <v>280</v>
      </c>
      <c r="B363" s="549" t="s">
        <v>395</v>
      </c>
      <c r="C363" s="550"/>
      <c r="D363" s="550"/>
      <c r="E363" s="550"/>
      <c r="F363" s="550"/>
      <c r="G363" s="550"/>
      <c r="H363" s="550"/>
      <c r="I363" s="550"/>
      <c r="J363" s="550"/>
      <c r="K363" s="550"/>
      <c r="L363" s="550"/>
      <c r="M363" s="550"/>
      <c r="N363" s="550"/>
      <c r="O363" s="550"/>
      <c r="P363" s="550"/>
      <c r="Q363" s="550"/>
      <c r="R363" s="550"/>
      <c r="S363" s="550"/>
      <c r="T363" s="550"/>
      <c r="U363" s="550"/>
      <c r="V363" s="550"/>
      <c r="W363" s="550"/>
      <c r="X363" s="550"/>
      <c r="Y363" s="550"/>
      <c r="Z363" s="550"/>
      <c r="AA363" s="551"/>
      <c r="AB363" s="537"/>
      <c r="AC363" s="537"/>
    </row>
    <row r="364" spans="1:30" s="220" customFormat="1" ht="30" customHeight="1">
      <c r="A364" s="556"/>
      <c r="B364" s="557"/>
      <c r="C364" s="558"/>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9"/>
      <c r="AB364" s="537"/>
      <c r="AC364" s="537"/>
    </row>
    <row r="365" spans="1:30" ht="18" customHeight="1">
      <c r="A365" s="555" t="s">
        <v>287</v>
      </c>
      <c r="B365" s="549" t="s">
        <v>986</v>
      </c>
      <c r="C365" s="550"/>
      <c r="D365" s="550"/>
      <c r="E365" s="550"/>
      <c r="F365" s="550"/>
      <c r="G365" s="550"/>
      <c r="H365" s="550"/>
      <c r="I365" s="550"/>
      <c r="J365" s="550"/>
      <c r="K365" s="550"/>
      <c r="L365" s="550"/>
      <c r="M365" s="550"/>
      <c r="N365" s="550"/>
      <c r="O365" s="550"/>
      <c r="P365" s="550"/>
      <c r="Q365" s="550"/>
      <c r="R365" s="550"/>
      <c r="S365" s="550"/>
      <c r="T365" s="550"/>
      <c r="U365" s="550"/>
      <c r="V365" s="550"/>
      <c r="W365" s="550"/>
      <c r="X365" s="550"/>
      <c r="Y365" s="550"/>
      <c r="Z365" s="550"/>
      <c r="AA365" s="551"/>
      <c r="AB365" s="537"/>
      <c r="AC365" s="537"/>
      <c r="AD365" s="211"/>
    </row>
    <row r="366" spans="1:30" s="237" customFormat="1" ht="18" customHeight="1">
      <c r="A366" s="556"/>
      <c r="B366" s="557"/>
      <c r="C366" s="558"/>
      <c r="D366" s="558"/>
      <c r="E366" s="558"/>
      <c r="F366" s="558"/>
      <c r="G366" s="558"/>
      <c r="H366" s="558"/>
      <c r="I366" s="558"/>
      <c r="J366" s="558"/>
      <c r="K366" s="558"/>
      <c r="L366" s="558"/>
      <c r="M366" s="558"/>
      <c r="N366" s="558"/>
      <c r="O366" s="558"/>
      <c r="P366" s="558"/>
      <c r="Q366" s="558"/>
      <c r="R366" s="558"/>
      <c r="S366" s="558"/>
      <c r="T366" s="558"/>
      <c r="U366" s="558"/>
      <c r="V366" s="558"/>
      <c r="W366" s="558"/>
      <c r="X366" s="558"/>
      <c r="Y366" s="558"/>
      <c r="Z366" s="558"/>
      <c r="AA366" s="559"/>
      <c r="AB366" s="537"/>
      <c r="AC366" s="537"/>
    </row>
    <row r="367" spans="1:30" s="237" customFormat="1" ht="15" customHeight="1">
      <c r="A367" s="555" t="s">
        <v>341</v>
      </c>
      <c r="B367" s="549" t="s">
        <v>1186</v>
      </c>
      <c r="C367" s="550"/>
      <c r="D367" s="550"/>
      <c r="E367" s="550"/>
      <c r="F367" s="550"/>
      <c r="G367" s="550"/>
      <c r="H367" s="550"/>
      <c r="I367" s="550"/>
      <c r="J367" s="550"/>
      <c r="K367" s="550"/>
      <c r="L367" s="550"/>
      <c r="M367" s="550"/>
      <c r="N367" s="550"/>
      <c r="O367" s="550"/>
      <c r="P367" s="550"/>
      <c r="Q367" s="550"/>
      <c r="R367" s="550"/>
      <c r="S367" s="550"/>
      <c r="T367" s="550"/>
      <c r="U367" s="550"/>
      <c r="V367" s="550"/>
      <c r="W367" s="550"/>
      <c r="X367" s="550"/>
      <c r="Y367" s="550"/>
      <c r="Z367" s="550"/>
      <c r="AA367" s="551"/>
      <c r="AB367" s="537"/>
      <c r="AC367" s="537"/>
    </row>
    <row r="368" spans="1:30" s="237" customFormat="1" ht="15" customHeight="1">
      <c r="A368" s="556"/>
      <c r="B368" s="557"/>
      <c r="C368" s="558"/>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9"/>
      <c r="AB368" s="537"/>
      <c r="AC368" s="537"/>
    </row>
    <row r="369" spans="1:30" s="237" customFormat="1" ht="18" customHeight="1">
      <c r="A369" s="555" t="s">
        <v>313</v>
      </c>
      <c r="B369" s="549" t="s">
        <v>396</v>
      </c>
      <c r="C369" s="550"/>
      <c r="D369" s="550"/>
      <c r="E369" s="550"/>
      <c r="F369" s="550"/>
      <c r="G369" s="550"/>
      <c r="H369" s="550"/>
      <c r="I369" s="550"/>
      <c r="J369" s="550"/>
      <c r="K369" s="550"/>
      <c r="L369" s="550"/>
      <c r="M369" s="550"/>
      <c r="N369" s="550"/>
      <c r="O369" s="550"/>
      <c r="P369" s="550"/>
      <c r="Q369" s="550"/>
      <c r="R369" s="550"/>
      <c r="S369" s="550"/>
      <c r="T369" s="550"/>
      <c r="U369" s="550"/>
      <c r="V369" s="550"/>
      <c r="W369" s="550"/>
      <c r="X369" s="550"/>
      <c r="Y369" s="550"/>
      <c r="Z369" s="550"/>
      <c r="AA369" s="551"/>
      <c r="AB369" s="537"/>
      <c r="AC369" s="537"/>
    </row>
    <row r="370" spans="1:30" s="237" customFormat="1" ht="18" customHeight="1">
      <c r="A370" s="556"/>
      <c r="B370" s="557"/>
      <c r="C370" s="558"/>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9"/>
      <c r="AB370" s="537"/>
      <c r="AC370" s="537"/>
    </row>
    <row r="371" spans="1:30" s="237" customFormat="1" ht="30" customHeight="1">
      <c r="A371" s="459" t="s">
        <v>397</v>
      </c>
      <c r="B371" s="657" t="s">
        <v>398</v>
      </c>
      <c r="C371" s="658"/>
      <c r="D371" s="658"/>
      <c r="E371" s="658"/>
      <c r="F371" s="658"/>
      <c r="G371" s="658"/>
      <c r="H371" s="658"/>
      <c r="I371" s="658"/>
      <c r="J371" s="658"/>
      <c r="K371" s="658"/>
      <c r="L371" s="658"/>
      <c r="M371" s="658"/>
      <c r="N371" s="658"/>
      <c r="O371" s="658"/>
      <c r="P371" s="658"/>
      <c r="Q371" s="658"/>
      <c r="R371" s="658"/>
      <c r="S371" s="658"/>
      <c r="T371" s="658"/>
      <c r="U371" s="658"/>
      <c r="V371" s="658"/>
      <c r="W371" s="658"/>
      <c r="X371" s="658"/>
      <c r="Y371" s="658"/>
      <c r="Z371" s="658"/>
      <c r="AA371" s="659"/>
      <c r="AB371" s="537"/>
      <c r="AC371" s="537"/>
    </row>
    <row r="372" spans="1:30" s="237" customFormat="1" ht="30" customHeight="1">
      <c r="A372" s="459" t="s">
        <v>399</v>
      </c>
      <c r="B372" s="657" t="s">
        <v>1210</v>
      </c>
      <c r="C372" s="658"/>
      <c r="D372" s="658"/>
      <c r="E372" s="658"/>
      <c r="F372" s="658"/>
      <c r="G372" s="658"/>
      <c r="H372" s="658"/>
      <c r="I372" s="658"/>
      <c r="J372" s="658"/>
      <c r="K372" s="658"/>
      <c r="L372" s="658"/>
      <c r="M372" s="658"/>
      <c r="N372" s="658"/>
      <c r="O372" s="658"/>
      <c r="P372" s="658"/>
      <c r="Q372" s="658"/>
      <c r="R372" s="658"/>
      <c r="S372" s="658"/>
      <c r="T372" s="658"/>
      <c r="U372" s="658"/>
      <c r="V372" s="658"/>
      <c r="W372" s="658"/>
      <c r="X372" s="658"/>
      <c r="Y372" s="658"/>
      <c r="Z372" s="658"/>
      <c r="AA372" s="659"/>
      <c r="AB372" s="537"/>
      <c r="AC372" s="537"/>
    </row>
    <row r="373" spans="1:30" s="237" customFormat="1" ht="60" customHeight="1">
      <c r="A373" s="459" t="s">
        <v>508</v>
      </c>
      <c r="B373" s="657" t="s">
        <v>400</v>
      </c>
      <c r="C373" s="658"/>
      <c r="D373" s="658"/>
      <c r="E373" s="658"/>
      <c r="F373" s="658"/>
      <c r="G373" s="658"/>
      <c r="H373" s="658"/>
      <c r="I373" s="658"/>
      <c r="J373" s="658"/>
      <c r="K373" s="658"/>
      <c r="L373" s="658"/>
      <c r="M373" s="658"/>
      <c r="N373" s="658"/>
      <c r="O373" s="658"/>
      <c r="P373" s="658"/>
      <c r="Q373" s="658"/>
      <c r="R373" s="658"/>
      <c r="S373" s="658"/>
      <c r="T373" s="658"/>
      <c r="U373" s="658"/>
      <c r="V373" s="658"/>
      <c r="W373" s="658"/>
      <c r="X373" s="658"/>
      <c r="Y373" s="658"/>
      <c r="Z373" s="658"/>
      <c r="AA373" s="659"/>
      <c r="AB373" s="537"/>
      <c r="AC373" s="537"/>
    </row>
    <row r="374" spans="1:30" s="237" customFormat="1" ht="6" customHeight="1">
      <c r="A374" s="220"/>
      <c r="B374" s="485"/>
      <c r="C374" s="238"/>
      <c r="D374" s="238"/>
      <c r="E374" s="238"/>
      <c r="F374" s="238"/>
      <c r="G374" s="238"/>
      <c r="H374" s="238"/>
      <c r="I374" s="238"/>
      <c r="J374" s="238"/>
      <c r="K374" s="239"/>
      <c r="L374" s="239"/>
      <c r="M374" s="239"/>
      <c r="N374" s="239"/>
      <c r="O374" s="239"/>
      <c r="P374" s="239"/>
      <c r="Q374" s="239"/>
      <c r="R374" s="239"/>
      <c r="S374" s="239"/>
      <c r="T374" s="239"/>
      <c r="U374" s="239"/>
      <c r="V374" s="238"/>
      <c r="W374" s="238"/>
      <c r="X374" s="238"/>
      <c r="Y374" s="238"/>
      <c r="Z374" s="238"/>
      <c r="AA374" s="238"/>
      <c r="AB374" s="238"/>
      <c r="AC374" s="234"/>
      <c r="AD374" s="210"/>
    </row>
    <row r="375" spans="1:30" s="220" customFormat="1" ht="12.75" customHeight="1">
      <c r="A375" s="236" t="s">
        <v>665</v>
      </c>
      <c r="B375" s="480"/>
      <c r="C375" s="485"/>
      <c r="D375" s="485"/>
      <c r="E375" s="485"/>
      <c r="F375" s="485"/>
      <c r="G375" s="485"/>
      <c r="H375" s="485"/>
      <c r="I375" s="485"/>
      <c r="J375" s="211"/>
      <c r="K375" s="212"/>
      <c r="L375" s="212"/>
      <c r="M375" s="212"/>
      <c r="N375" s="212"/>
      <c r="O375" s="212"/>
      <c r="P375" s="212"/>
      <c r="Q375" s="212"/>
      <c r="R375" s="212"/>
      <c r="S375" s="212"/>
      <c r="T375" s="212"/>
      <c r="U375" s="212"/>
      <c r="V375" s="211"/>
      <c r="W375" s="211"/>
      <c r="X375" s="211"/>
      <c r="Y375" s="211"/>
      <c r="Z375" s="211"/>
      <c r="AA375" s="211"/>
      <c r="AB375" s="211"/>
      <c r="AC375" s="233"/>
    </row>
    <row r="376" spans="1:30" ht="36" customHeight="1">
      <c r="A376" s="555" t="s">
        <v>276</v>
      </c>
      <c r="B376" s="549" t="s">
        <v>726</v>
      </c>
      <c r="C376" s="550"/>
      <c r="D376" s="550"/>
      <c r="E376" s="550"/>
      <c r="F376" s="550"/>
      <c r="G376" s="550"/>
      <c r="H376" s="550"/>
      <c r="I376" s="550"/>
      <c r="J376" s="550"/>
      <c r="K376" s="550"/>
      <c r="L376" s="550"/>
      <c r="M376" s="550"/>
      <c r="N376" s="550"/>
      <c r="O376" s="550"/>
      <c r="P376" s="550"/>
      <c r="Q376" s="550"/>
      <c r="R376" s="550"/>
      <c r="S376" s="550"/>
      <c r="T376" s="550"/>
      <c r="U376" s="550"/>
      <c r="V376" s="550"/>
      <c r="W376" s="550"/>
      <c r="X376" s="550"/>
      <c r="Y376" s="550"/>
      <c r="Z376" s="550"/>
      <c r="AA376" s="551"/>
      <c r="AB376" s="537"/>
      <c r="AC376" s="537"/>
      <c r="AD376" s="211"/>
    </row>
    <row r="377" spans="1:30" s="237" customFormat="1" ht="36" customHeight="1">
      <c r="A377" s="556"/>
      <c r="B377" s="557"/>
      <c r="C377" s="558"/>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9"/>
      <c r="AB377" s="537"/>
      <c r="AC377" s="537"/>
    </row>
    <row r="378" spans="1:30" ht="24" customHeight="1">
      <c r="A378" s="555" t="s">
        <v>278</v>
      </c>
      <c r="B378" s="549" t="s">
        <v>727</v>
      </c>
      <c r="C378" s="550"/>
      <c r="D378" s="550"/>
      <c r="E378" s="550"/>
      <c r="F378" s="550"/>
      <c r="G378" s="550"/>
      <c r="H378" s="550"/>
      <c r="I378" s="550"/>
      <c r="J378" s="550"/>
      <c r="K378" s="550"/>
      <c r="L378" s="550"/>
      <c r="M378" s="550"/>
      <c r="N378" s="550"/>
      <c r="O378" s="550"/>
      <c r="P378" s="550"/>
      <c r="Q378" s="550"/>
      <c r="R378" s="550"/>
      <c r="S378" s="550"/>
      <c r="T378" s="550"/>
      <c r="U378" s="550"/>
      <c r="V378" s="550"/>
      <c r="W378" s="550"/>
      <c r="X378" s="550"/>
      <c r="Y378" s="550"/>
      <c r="Z378" s="550"/>
      <c r="AA378" s="551"/>
      <c r="AB378" s="537"/>
      <c r="AC378" s="537"/>
      <c r="AD378" s="211"/>
    </row>
    <row r="379" spans="1:30" s="237" customFormat="1" ht="24" customHeight="1">
      <c r="A379" s="556"/>
      <c r="B379" s="557"/>
      <c r="C379" s="558"/>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9"/>
      <c r="AB379" s="537"/>
      <c r="AC379" s="537"/>
    </row>
    <row r="380" spans="1:30" s="237" customFormat="1" ht="18" customHeight="1">
      <c r="A380" s="555" t="s">
        <v>280</v>
      </c>
      <c r="B380" s="549" t="s">
        <v>401</v>
      </c>
      <c r="C380" s="550"/>
      <c r="D380" s="550"/>
      <c r="E380" s="550"/>
      <c r="F380" s="550"/>
      <c r="G380" s="550"/>
      <c r="H380" s="550"/>
      <c r="I380" s="550"/>
      <c r="J380" s="550"/>
      <c r="K380" s="550"/>
      <c r="L380" s="550"/>
      <c r="M380" s="550"/>
      <c r="N380" s="550"/>
      <c r="O380" s="550"/>
      <c r="P380" s="550"/>
      <c r="Q380" s="550"/>
      <c r="R380" s="550"/>
      <c r="S380" s="550"/>
      <c r="T380" s="550"/>
      <c r="U380" s="550"/>
      <c r="V380" s="550"/>
      <c r="W380" s="550"/>
      <c r="X380" s="550"/>
      <c r="Y380" s="550"/>
      <c r="Z380" s="550"/>
      <c r="AA380" s="551"/>
      <c r="AB380" s="537"/>
      <c r="AC380" s="537"/>
    </row>
    <row r="381" spans="1:30" s="220" customFormat="1" ht="18" customHeight="1">
      <c r="A381" s="556"/>
      <c r="B381" s="557"/>
      <c r="C381" s="558"/>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9"/>
      <c r="AB381" s="537"/>
      <c r="AC381" s="537"/>
    </row>
    <row r="382" spans="1:30" ht="6" customHeight="1">
      <c r="A382" s="220"/>
      <c r="B382" s="220"/>
      <c r="C382" s="220"/>
      <c r="D382" s="220"/>
      <c r="E382" s="220"/>
      <c r="F382" s="220"/>
      <c r="G382" s="220"/>
      <c r="H382" s="220"/>
      <c r="I382" s="220"/>
      <c r="J382" s="220"/>
      <c r="V382" s="220"/>
      <c r="W382" s="220"/>
      <c r="X382" s="220"/>
      <c r="Y382" s="220"/>
      <c r="Z382" s="220"/>
      <c r="AA382" s="220"/>
      <c r="AB382" s="220"/>
      <c r="AC382" s="233"/>
    </row>
    <row r="383" spans="1:30" s="237" customFormat="1" ht="15" customHeight="1">
      <c r="A383" s="236" t="s">
        <v>666</v>
      </c>
      <c r="B383" s="480"/>
      <c r="C383" s="485"/>
      <c r="D383" s="485"/>
      <c r="E383" s="485"/>
      <c r="F383" s="485"/>
      <c r="G383" s="485"/>
      <c r="H383" s="485"/>
      <c r="I383" s="485"/>
      <c r="J383" s="211"/>
      <c r="K383" s="212"/>
      <c r="L383" s="212"/>
      <c r="M383" s="212"/>
      <c r="N383" s="212"/>
      <c r="O383" s="212"/>
      <c r="P383" s="212"/>
      <c r="Q383" s="212"/>
      <c r="R383" s="212"/>
      <c r="S383" s="212"/>
      <c r="T383" s="212"/>
      <c r="U383" s="212"/>
      <c r="V383" s="211"/>
      <c r="W383" s="211"/>
      <c r="X383" s="211"/>
      <c r="Y383" s="211"/>
      <c r="Z383" s="211"/>
      <c r="AA383" s="211"/>
      <c r="AB383" s="211"/>
      <c r="AC383" s="233"/>
      <c r="AD383" s="210" t="s">
        <v>402</v>
      </c>
    </row>
    <row r="384" spans="1:30" s="237" customFormat="1" ht="18" customHeight="1">
      <c r="A384" s="555" t="s">
        <v>276</v>
      </c>
      <c r="B384" s="549" t="s">
        <v>403</v>
      </c>
      <c r="C384" s="550"/>
      <c r="D384" s="550"/>
      <c r="E384" s="550"/>
      <c r="F384" s="550"/>
      <c r="G384" s="550"/>
      <c r="H384" s="550"/>
      <c r="I384" s="550"/>
      <c r="J384" s="550"/>
      <c r="K384" s="550"/>
      <c r="L384" s="550"/>
      <c r="M384" s="550"/>
      <c r="N384" s="550"/>
      <c r="O384" s="550"/>
      <c r="P384" s="550"/>
      <c r="Q384" s="550"/>
      <c r="R384" s="550"/>
      <c r="S384" s="550"/>
      <c r="T384" s="550"/>
      <c r="U384" s="550"/>
      <c r="V384" s="550"/>
      <c r="W384" s="550"/>
      <c r="X384" s="550"/>
      <c r="Y384" s="550"/>
      <c r="Z384" s="550"/>
      <c r="AA384" s="551"/>
      <c r="AB384" s="537"/>
      <c r="AC384" s="537"/>
    </row>
    <row r="385" spans="1:30" s="237" customFormat="1" ht="18" customHeight="1">
      <c r="A385" s="556"/>
      <c r="B385" s="557"/>
      <c r="C385" s="558"/>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9"/>
      <c r="AB385" s="537"/>
      <c r="AC385" s="537"/>
    </row>
    <row r="386" spans="1:30" s="237" customFormat="1" ht="18" customHeight="1">
      <c r="A386" s="555" t="s">
        <v>278</v>
      </c>
      <c r="B386" s="549" t="s">
        <v>404</v>
      </c>
      <c r="C386" s="550"/>
      <c r="D386" s="550"/>
      <c r="E386" s="550"/>
      <c r="F386" s="550"/>
      <c r="G386" s="550"/>
      <c r="H386" s="550"/>
      <c r="I386" s="550"/>
      <c r="J386" s="550"/>
      <c r="K386" s="550"/>
      <c r="L386" s="550"/>
      <c r="M386" s="550"/>
      <c r="N386" s="550"/>
      <c r="O386" s="550"/>
      <c r="P386" s="550"/>
      <c r="Q386" s="550"/>
      <c r="R386" s="550"/>
      <c r="S386" s="550"/>
      <c r="T386" s="550"/>
      <c r="U386" s="550"/>
      <c r="V386" s="550"/>
      <c r="W386" s="550"/>
      <c r="X386" s="550"/>
      <c r="Y386" s="550"/>
      <c r="Z386" s="550"/>
      <c r="AA386" s="551"/>
      <c r="AB386" s="537"/>
      <c r="AC386" s="537"/>
    </row>
    <row r="387" spans="1:30" s="220" customFormat="1" ht="18" customHeight="1">
      <c r="A387" s="556"/>
      <c r="B387" s="557"/>
      <c r="C387" s="558"/>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9"/>
      <c r="AB387" s="537"/>
      <c r="AC387" s="537"/>
    </row>
    <row r="388" spans="1:30" s="237" customFormat="1" ht="18" customHeight="1">
      <c r="A388" s="555" t="s">
        <v>280</v>
      </c>
      <c r="B388" s="549" t="s">
        <v>405</v>
      </c>
      <c r="C388" s="550"/>
      <c r="D388" s="550"/>
      <c r="E388" s="550"/>
      <c r="F388" s="550"/>
      <c r="G388" s="550"/>
      <c r="H388" s="550"/>
      <c r="I388" s="550"/>
      <c r="J388" s="550"/>
      <c r="K388" s="550"/>
      <c r="L388" s="550"/>
      <c r="M388" s="550"/>
      <c r="N388" s="550"/>
      <c r="O388" s="550"/>
      <c r="P388" s="550"/>
      <c r="Q388" s="550"/>
      <c r="R388" s="550"/>
      <c r="S388" s="550"/>
      <c r="T388" s="550"/>
      <c r="U388" s="550"/>
      <c r="V388" s="550"/>
      <c r="W388" s="550"/>
      <c r="X388" s="550"/>
      <c r="Y388" s="550"/>
      <c r="Z388" s="550"/>
      <c r="AA388" s="551"/>
      <c r="AB388" s="537"/>
      <c r="AC388" s="537"/>
    </row>
    <row r="389" spans="1:30" s="220" customFormat="1" ht="18" customHeight="1">
      <c r="A389" s="556"/>
      <c r="B389" s="557"/>
      <c r="C389" s="558"/>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9"/>
      <c r="AB389" s="537"/>
      <c r="AC389" s="537"/>
    </row>
    <row r="390" spans="1:30" ht="15" customHeight="1">
      <c r="A390" s="555" t="s">
        <v>287</v>
      </c>
      <c r="B390" s="549" t="s">
        <v>406</v>
      </c>
      <c r="C390" s="550"/>
      <c r="D390" s="550"/>
      <c r="E390" s="550"/>
      <c r="F390" s="550"/>
      <c r="G390" s="550"/>
      <c r="H390" s="550"/>
      <c r="I390" s="550"/>
      <c r="J390" s="550"/>
      <c r="K390" s="550"/>
      <c r="L390" s="550"/>
      <c r="M390" s="550"/>
      <c r="N390" s="550"/>
      <c r="O390" s="550"/>
      <c r="P390" s="550"/>
      <c r="Q390" s="550"/>
      <c r="R390" s="550"/>
      <c r="S390" s="550"/>
      <c r="T390" s="550"/>
      <c r="U390" s="550"/>
      <c r="V390" s="550"/>
      <c r="W390" s="550"/>
      <c r="X390" s="550"/>
      <c r="Y390" s="550"/>
      <c r="Z390" s="550"/>
      <c r="AA390" s="551"/>
      <c r="AB390" s="537"/>
      <c r="AC390" s="537"/>
      <c r="AD390" s="211"/>
    </row>
    <row r="391" spans="1:30" ht="15" customHeight="1">
      <c r="A391" s="556"/>
      <c r="B391" s="557"/>
      <c r="C391" s="558"/>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9"/>
      <c r="AB391" s="537"/>
      <c r="AC391" s="537"/>
      <c r="AD391" s="211"/>
    </row>
    <row r="392" spans="1:30" s="237" customFormat="1" ht="6" customHeight="1">
      <c r="A392" s="220"/>
      <c r="B392" s="485"/>
      <c r="C392" s="238"/>
      <c r="D392" s="238"/>
      <c r="E392" s="238"/>
      <c r="F392" s="238"/>
      <c r="G392" s="238"/>
      <c r="H392" s="238"/>
      <c r="I392" s="238"/>
      <c r="J392" s="238"/>
      <c r="K392" s="239"/>
      <c r="L392" s="239"/>
      <c r="M392" s="239"/>
      <c r="N392" s="239"/>
      <c r="O392" s="239"/>
      <c r="P392" s="239"/>
      <c r="Q392" s="239"/>
      <c r="R392" s="239"/>
      <c r="S392" s="239"/>
      <c r="T392" s="239"/>
      <c r="U392" s="239"/>
      <c r="V392" s="238"/>
      <c r="W392" s="238"/>
      <c r="X392" s="238"/>
      <c r="Y392" s="238"/>
      <c r="Z392" s="238"/>
      <c r="AA392" s="238"/>
      <c r="AB392" s="238"/>
      <c r="AC392" s="234"/>
      <c r="AD392" s="210"/>
    </row>
    <row r="393" spans="1:30" s="220" customFormat="1" ht="12.95" customHeight="1">
      <c r="A393" s="236" t="s">
        <v>667</v>
      </c>
      <c r="B393" s="480"/>
      <c r="C393" s="485"/>
      <c r="D393" s="485"/>
      <c r="E393" s="485"/>
      <c r="F393" s="485"/>
      <c r="G393" s="485"/>
      <c r="H393" s="485"/>
      <c r="I393" s="485"/>
      <c r="J393" s="211"/>
      <c r="K393" s="212"/>
      <c r="L393" s="212"/>
      <c r="M393" s="212"/>
      <c r="N393" s="212"/>
      <c r="O393" s="212"/>
      <c r="P393" s="212"/>
      <c r="Q393" s="212"/>
      <c r="R393" s="212"/>
      <c r="S393" s="212"/>
      <c r="T393" s="212"/>
      <c r="U393" s="212"/>
      <c r="V393" s="211"/>
      <c r="W393" s="211"/>
      <c r="X393" s="211"/>
      <c r="Y393" s="211"/>
      <c r="Z393" s="211"/>
      <c r="AA393" s="211"/>
      <c r="AB393" s="211"/>
      <c r="AC393" s="233"/>
    </row>
    <row r="394" spans="1:30" ht="36" customHeight="1">
      <c r="A394" s="463" t="s">
        <v>276</v>
      </c>
      <c r="B394" s="549" t="s">
        <v>407</v>
      </c>
      <c r="C394" s="550"/>
      <c r="D394" s="550"/>
      <c r="E394" s="550"/>
      <c r="F394" s="550"/>
      <c r="G394" s="550"/>
      <c r="H394" s="550"/>
      <c r="I394" s="550"/>
      <c r="J394" s="550"/>
      <c r="K394" s="550"/>
      <c r="L394" s="550"/>
      <c r="M394" s="550"/>
      <c r="N394" s="550"/>
      <c r="O394" s="550"/>
      <c r="P394" s="550"/>
      <c r="Q394" s="550"/>
      <c r="R394" s="550"/>
      <c r="S394" s="550"/>
      <c r="T394" s="550"/>
      <c r="U394" s="550"/>
      <c r="V394" s="550"/>
      <c r="W394" s="550"/>
      <c r="X394" s="550"/>
      <c r="Y394" s="550"/>
      <c r="Z394" s="550"/>
      <c r="AA394" s="551"/>
      <c r="AB394" s="537"/>
      <c r="AC394" s="537"/>
      <c r="AD394" s="211"/>
    </row>
    <row r="395" spans="1:30" s="237" customFormat="1" ht="18" customHeight="1">
      <c r="A395" s="555" t="s">
        <v>278</v>
      </c>
      <c r="B395" s="549" t="s">
        <v>408</v>
      </c>
      <c r="C395" s="550"/>
      <c r="D395" s="550"/>
      <c r="E395" s="550"/>
      <c r="F395" s="550"/>
      <c r="G395" s="550"/>
      <c r="H395" s="550"/>
      <c r="I395" s="550"/>
      <c r="J395" s="550"/>
      <c r="K395" s="550"/>
      <c r="L395" s="550"/>
      <c r="M395" s="550"/>
      <c r="N395" s="550"/>
      <c r="O395" s="550"/>
      <c r="P395" s="550"/>
      <c r="Q395" s="550"/>
      <c r="R395" s="550"/>
      <c r="S395" s="550"/>
      <c r="T395" s="550"/>
      <c r="U395" s="550"/>
      <c r="V395" s="550"/>
      <c r="W395" s="550"/>
      <c r="X395" s="550"/>
      <c r="Y395" s="550"/>
      <c r="Z395" s="550"/>
      <c r="AA395" s="551"/>
      <c r="AB395" s="537"/>
      <c r="AC395" s="537"/>
    </row>
    <row r="396" spans="1:30" s="220" customFormat="1" ht="18" customHeight="1">
      <c r="A396" s="556"/>
      <c r="B396" s="557"/>
      <c r="C396" s="558"/>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9"/>
      <c r="AB396" s="537"/>
      <c r="AC396" s="537"/>
    </row>
    <row r="397" spans="1:30" ht="6" customHeight="1">
      <c r="A397" s="220"/>
      <c r="B397" s="220"/>
      <c r="C397" s="220"/>
      <c r="D397" s="220"/>
      <c r="E397" s="220"/>
      <c r="F397" s="220"/>
      <c r="G397" s="220"/>
      <c r="H397" s="220"/>
      <c r="I397" s="220"/>
      <c r="J397" s="220"/>
      <c r="V397" s="220"/>
      <c r="W397" s="220"/>
      <c r="X397" s="220"/>
      <c r="Y397" s="233"/>
      <c r="Z397" s="233"/>
      <c r="AA397" s="233"/>
      <c r="AB397" s="220"/>
      <c r="AC397" s="220"/>
      <c r="AD397" s="211"/>
    </row>
    <row r="398" spans="1:30" ht="12" customHeight="1">
      <c r="A398" s="236" t="s">
        <v>668</v>
      </c>
      <c r="B398" s="480"/>
      <c r="C398" s="485"/>
      <c r="D398" s="485"/>
      <c r="E398" s="485"/>
      <c r="F398" s="485"/>
      <c r="G398" s="485"/>
      <c r="H398" s="485"/>
      <c r="I398" s="485"/>
      <c r="Y398" s="233"/>
      <c r="Z398" s="233"/>
      <c r="AA398" s="233"/>
      <c r="AC398" s="211"/>
      <c r="AD398" s="211"/>
    </row>
    <row r="399" spans="1:30" ht="51" customHeight="1">
      <c r="A399" s="555" t="s">
        <v>276</v>
      </c>
      <c r="B399" s="549" t="s">
        <v>728</v>
      </c>
      <c r="C399" s="550"/>
      <c r="D399" s="550"/>
      <c r="E399" s="550"/>
      <c r="F399" s="550"/>
      <c r="G399" s="550"/>
      <c r="H399" s="550"/>
      <c r="I399" s="550"/>
      <c r="J399" s="550"/>
      <c r="K399" s="550"/>
      <c r="L399" s="550"/>
      <c r="M399" s="550"/>
      <c r="N399" s="550"/>
      <c r="O399" s="550"/>
      <c r="P399" s="550"/>
      <c r="Q399" s="550"/>
      <c r="R399" s="550"/>
      <c r="S399" s="550"/>
      <c r="T399" s="550"/>
      <c r="U399" s="550"/>
      <c r="V399" s="550"/>
      <c r="W399" s="550"/>
      <c r="X399" s="550"/>
      <c r="Y399" s="550"/>
      <c r="Z399" s="550"/>
      <c r="AA399" s="551"/>
      <c r="AB399" s="537"/>
      <c r="AC399" s="537"/>
      <c r="AD399" s="211"/>
    </row>
    <row r="400" spans="1:30" ht="51" customHeight="1">
      <c r="A400" s="556"/>
      <c r="B400" s="557"/>
      <c r="C400" s="558"/>
      <c r="D400" s="558"/>
      <c r="E400" s="558"/>
      <c r="F400" s="558"/>
      <c r="G400" s="558"/>
      <c r="H400" s="558"/>
      <c r="I400" s="558"/>
      <c r="J400" s="558"/>
      <c r="K400" s="558"/>
      <c r="L400" s="558"/>
      <c r="M400" s="558"/>
      <c r="N400" s="558"/>
      <c r="O400" s="558"/>
      <c r="P400" s="558"/>
      <c r="Q400" s="558"/>
      <c r="R400" s="558"/>
      <c r="S400" s="558"/>
      <c r="T400" s="558"/>
      <c r="U400" s="558"/>
      <c r="V400" s="558"/>
      <c r="W400" s="558"/>
      <c r="X400" s="558"/>
      <c r="Y400" s="558"/>
      <c r="Z400" s="558"/>
      <c r="AA400" s="559"/>
      <c r="AB400" s="537"/>
      <c r="AC400" s="537"/>
      <c r="AD400" s="211"/>
    </row>
    <row r="401" spans="1:30" ht="6" customHeight="1">
      <c r="A401" s="220"/>
      <c r="B401" s="485"/>
      <c r="C401" s="238"/>
      <c r="D401" s="238"/>
      <c r="E401" s="238"/>
      <c r="F401" s="238"/>
      <c r="G401" s="238"/>
      <c r="H401" s="238"/>
      <c r="I401" s="238"/>
      <c r="J401" s="238"/>
      <c r="K401" s="239"/>
      <c r="L401" s="239"/>
      <c r="M401" s="239"/>
      <c r="N401" s="239"/>
      <c r="O401" s="239"/>
      <c r="P401" s="239"/>
      <c r="Q401" s="239"/>
      <c r="R401" s="239"/>
      <c r="S401" s="239"/>
      <c r="T401" s="239"/>
      <c r="U401" s="239"/>
      <c r="V401" s="238"/>
      <c r="W401" s="238"/>
      <c r="X401" s="238"/>
      <c r="Y401" s="238"/>
      <c r="Z401" s="238"/>
      <c r="AA401" s="238"/>
      <c r="AB401" s="238"/>
      <c r="AC401" s="234"/>
      <c r="AD401" s="211"/>
    </row>
    <row r="402" spans="1:30" ht="15" customHeight="1">
      <c r="A402" s="236" t="s">
        <v>669</v>
      </c>
      <c r="B402" s="480"/>
      <c r="C402" s="485"/>
      <c r="D402" s="485"/>
      <c r="E402" s="485"/>
      <c r="F402" s="485"/>
      <c r="G402" s="485"/>
      <c r="H402" s="485"/>
      <c r="I402" s="485"/>
      <c r="AC402" s="233"/>
      <c r="AD402" s="211"/>
    </row>
    <row r="403" spans="1:30" ht="18" customHeight="1">
      <c r="A403" s="555" t="s">
        <v>276</v>
      </c>
      <c r="B403" s="549" t="s">
        <v>409</v>
      </c>
      <c r="C403" s="550"/>
      <c r="D403" s="550"/>
      <c r="E403" s="550"/>
      <c r="F403" s="550"/>
      <c r="G403" s="550"/>
      <c r="H403" s="550"/>
      <c r="I403" s="550"/>
      <c r="J403" s="550"/>
      <c r="K403" s="550"/>
      <c r="L403" s="550"/>
      <c r="M403" s="550"/>
      <c r="N403" s="550"/>
      <c r="O403" s="550"/>
      <c r="P403" s="550"/>
      <c r="Q403" s="550"/>
      <c r="R403" s="550"/>
      <c r="S403" s="550"/>
      <c r="T403" s="550"/>
      <c r="U403" s="550"/>
      <c r="V403" s="550"/>
      <c r="W403" s="550"/>
      <c r="X403" s="550"/>
      <c r="Y403" s="550"/>
      <c r="Z403" s="550"/>
      <c r="AA403" s="551"/>
      <c r="AB403" s="537"/>
      <c r="AC403" s="537"/>
      <c r="AD403" s="211"/>
    </row>
    <row r="404" spans="1:30" ht="18" customHeight="1">
      <c r="A404" s="556"/>
      <c r="B404" s="557"/>
      <c r="C404" s="558"/>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9"/>
      <c r="AB404" s="537"/>
      <c r="AC404" s="537"/>
      <c r="AD404" s="211"/>
    </row>
    <row r="405" spans="1:30" ht="15" customHeight="1">
      <c r="A405" s="555" t="s">
        <v>278</v>
      </c>
      <c r="B405" s="688" t="s">
        <v>410</v>
      </c>
      <c r="C405" s="689"/>
      <c r="D405" s="689"/>
      <c r="E405" s="689"/>
      <c r="F405" s="689"/>
      <c r="G405" s="689"/>
      <c r="H405" s="689"/>
      <c r="I405" s="689"/>
      <c r="J405" s="689"/>
      <c r="K405" s="689"/>
      <c r="L405" s="689"/>
      <c r="M405" s="689"/>
      <c r="N405" s="689"/>
      <c r="O405" s="689"/>
      <c r="P405" s="689"/>
      <c r="Q405" s="689"/>
      <c r="R405" s="689"/>
      <c r="S405" s="689"/>
      <c r="T405" s="689"/>
      <c r="U405" s="689"/>
      <c r="V405" s="689"/>
      <c r="W405" s="689"/>
      <c r="X405" s="689"/>
      <c r="Y405" s="689"/>
      <c r="Z405" s="689"/>
      <c r="AA405" s="690"/>
      <c r="AB405" s="537"/>
      <c r="AC405" s="537"/>
      <c r="AD405" s="211"/>
    </row>
    <row r="406" spans="1:30" ht="15" customHeight="1">
      <c r="A406" s="556"/>
      <c r="B406" s="691"/>
      <c r="C406" s="692"/>
      <c r="D406" s="692"/>
      <c r="E406" s="692"/>
      <c r="F406" s="692"/>
      <c r="G406" s="692"/>
      <c r="H406" s="692"/>
      <c r="I406" s="692"/>
      <c r="J406" s="692"/>
      <c r="K406" s="692"/>
      <c r="L406" s="692"/>
      <c r="M406" s="692"/>
      <c r="N406" s="692"/>
      <c r="O406" s="692"/>
      <c r="P406" s="692"/>
      <c r="Q406" s="692"/>
      <c r="R406" s="692"/>
      <c r="S406" s="692"/>
      <c r="T406" s="692"/>
      <c r="U406" s="692"/>
      <c r="V406" s="692"/>
      <c r="W406" s="692"/>
      <c r="X406" s="692"/>
      <c r="Y406" s="692"/>
      <c r="Z406" s="692"/>
      <c r="AA406" s="693"/>
      <c r="AB406" s="537"/>
      <c r="AC406" s="537"/>
      <c r="AD406" s="211"/>
    </row>
    <row r="407" spans="1:30" ht="15" customHeight="1">
      <c r="A407" s="555" t="s">
        <v>280</v>
      </c>
      <c r="B407" s="549" t="s">
        <v>411</v>
      </c>
      <c r="C407" s="550"/>
      <c r="D407" s="550"/>
      <c r="E407" s="550"/>
      <c r="F407" s="550"/>
      <c r="G407" s="550"/>
      <c r="H407" s="550"/>
      <c r="I407" s="550"/>
      <c r="J407" s="550"/>
      <c r="K407" s="550"/>
      <c r="L407" s="550"/>
      <c r="M407" s="550"/>
      <c r="N407" s="550"/>
      <c r="O407" s="550"/>
      <c r="P407" s="550"/>
      <c r="Q407" s="550"/>
      <c r="R407" s="550"/>
      <c r="S407" s="550"/>
      <c r="T407" s="550"/>
      <c r="U407" s="550"/>
      <c r="V407" s="550"/>
      <c r="W407" s="550"/>
      <c r="X407" s="550"/>
      <c r="Y407" s="550"/>
      <c r="Z407" s="550"/>
      <c r="AA407" s="551"/>
      <c r="AB407" s="537"/>
      <c r="AC407" s="537"/>
      <c r="AD407" s="211"/>
    </row>
    <row r="408" spans="1:30" ht="15" customHeight="1">
      <c r="A408" s="556"/>
      <c r="B408" s="557"/>
      <c r="C408" s="558"/>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9"/>
      <c r="AB408" s="537"/>
      <c r="AC408" s="537"/>
      <c r="AD408" s="211"/>
    </row>
    <row r="409" spans="1:30" ht="17.25" customHeight="1">
      <c r="A409" s="555" t="s">
        <v>287</v>
      </c>
      <c r="B409" s="549" t="s">
        <v>412</v>
      </c>
      <c r="C409" s="550"/>
      <c r="D409" s="550"/>
      <c r="E409" s="550"/>
      <c r="F409" s="550"/>
      <c r="G409" s="550"/>
      <c r="H409" s="550"/>
      <c r="I409" s="550"/>
      <c r="J409" s="550"/>
      <c r="K409" s="550"/>
      <c r="L409" s="550"/>
      <c r="M409" s="550"/>
      <c r="N409" s="550"/>
      <c r="O409" s="550"/>
      <c r="P409" s="550"/>
      <c r="Q409" s="550"/>
      <c r="R409" s="550"/>
      <c r="S409" s="550"/>
      <c r="T409" s="550"/>
      <c r="U409" s="550"/>
      <c r="V409" s="550"/>
      <c r="W409" s="550"/>
      <c r="X409" s="550"/>
      <c r="Y409" s="550"/>
      <c r="Z409" s="550"/>
      <c r="AA409" s="551"/>
      <c r="AB409" s="537"/>
      <c r="AC409" s="537"/>
      <c r="AD409" s="211"/>
    </row>
    <row r="410" spans="1:30" ht="18" customHeight="1">
      <c r="A410" s="556"/>
      <c r="B410" s="557"/>
      <c r="C410" s="558"/>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9"/>
      <c r="AB410" s="537"/>
      <c r="AC410" s="537"/>
      <c r="AD410" s="211"/>
    </row>
    <row r="411" spans="1:30" ht="12" customHeight="1">
      <c r="A411" s="555" t="s">
        <v>341</v>
      </c>
      <c r="B411" s="549" t="s">
        <v>413</v>
      </c>
      <c r="C411" s="550"/>
      <c r="D411" s="550"/>
      <c r="E411" s="550"/>
      <c r="F411" s="550"/>
      <c r="G411" s="550"/>
      <c r="H411" s="550"/>
      <c r="I411" s="550"/>
      <c r="J411" s="550"/>
      <c r="K411" s="550"/>
      <c r="L411" s="550"/>
      <c r="M411" s="550"/>
      <c r="N411" s="550"/>
      <c r="O411" s="550"/>
      <c r="P411" s="550"/>
      <c r="Q411" s="550"/>
      <c r="R411" s="550"/>
      <c r="S411" s="550"/>
      <c r="T411" s="550"/>
      <c r="U411" s="550"/>
      <c r="V411" s="550"/>
      <c r="W411" s="550"/>
      <c r="X411" s="550"/>
      <c r="Y411" s="550"/>
      <c r="Z411" s="550"/>
      <c r="AA411" s="551"/>
      <c r="AB411" s="537"/>
      <c r="AC411" s="537"/>
      <c r="AD411" s="211"/>
    </row>
    <row r="412" spans="1:30" ht="12" customHeight="1">
      <c r="A412" s="556"/>
      <c r="B412" s="557"/>
      <c r="C412" s="558"/>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9"/>
      <c r="AB412" s="537"/>
      <c r="AC412" s="537"/>
      <c r="AD412" s="211"/>
    </row>
    <row r="413" spans="1:30" ht="6" customHeight="1">
      <c r="A413" s="220"/>
      <c r="B413" s="485"/>
      <c r="C413" s="238"/>
      <c r="D413" s="238"/>
      <c r="E413" s="238"/>
      <c r="F413" s="238"/>
      <c r="G413" s="238"/>
      <c r="H413" s="238"/>
      <c r="I413" s="238"/>
      <c r="J413" s="238"/>
      <c r="K413" s="239"/>
      <c r="L413" s="239"/>
      <c r="M413" s="239"/>
      <c r="N413" s="239"/>
      <c r="O413" s="239"/>
      <c r="P413" s="239"/>
      <c r="Q413" s="239"/>
      <c r="R413" s="239"/>
      <c r="S413" s="239"/>
      <c r="T413" s="239"/>
      <c r="U413" s="239"/>
      <c r="V413" s="238"/>
      <c r="W413" s="238"/>
      <c r="X413" s="238"/>
      <c r="Y413" s="238"/>
      <c r="Z413" s="238"/>
      <c r="AA413" s="238"/>
      <c r="AB413" s="238"/>
      <c r="AC413" s="234"/>
      <c r="AD413" s="211"/>
    </row>
    <row r="414" spans="1:30" ht="16.899999999999999" customHeight="1">
      <c r="A414" s="236" t="s">
        <v>670</v>
      </c>
      <c r="B414" s="283"/>
      <c r="C414" s="485"/>
      <c r="D414" s="485"/>
      <c r="E414" s="485"/>
      <c r="F414" s="485"/>
      <c r="G414" s="485"/>
      <c r="H414" s="485"/>
      <c r="I414" s="485"/>
      <c r="Y414" s="233"/>
      <c r="Z414" s="233"/>
      <c r="AA414" s="233"/>
      <c r="AC414" s="211"/>
      <c r="AD414" s="211"/>
    </row>
    <row r="415" spans="1:30" ht="18" customHeight="1">
      <c r="A415" s="555" t="s">
        <v>276</v>
      </c>
      <c r="B415" s="549" t="s">
        <v>1218</v>
      </c>
      <c r="C415" s="550"/>
      <c r="D415" s="550"/>
      <c r="E415" s="550"/>
      <c r="F415" s="550"/>
      <c r="G415" s="550"/>
      <c r="H415" s="550"/>
      <c r="I415" s="550"/>
      <c r="J415" s="550"/>
      <c r="K415" s="550"/>
      <c r="L415" s="550"/>
      <c r="M415" s="550"/>
      <c r="N415" s="550"/>
      <c r="O415" s="550"/>
      <c r="P415" s="550"/>
      <c r="Q415" s="550"/>
      <c r="R415" s="550"/>
      <c r="S415" s="550"/>
      <c r="T415" s="550"/>
      <c r="U415" s="550"/>
      <c r="V415" s="550"/>
      <c r="W415" s="550"/>
      <c r="X415" s="550"/>
      <c r="Y415" s="550"/>
      <c r="Z415" s="550"/>
      <c r="AA415" s="551"/>
      <c r="AB415" s="536"/>
      <c r="AC415" s="536"/>
      <c r="AD415" s="211"/>
    </row>
    <row r="416" spans="1:30" ht="18" customHeight="1">
      <c r="A416" s="560"/>
      <c r="B416" s="552"/>
      <c r="C416" s="553"/>
      <c r="D416" s="553"/>
      <c r="E416" s="553"/>
      <c r="F416" s="553"/>
      <c r="G416" s="553"/>
      <c r="H416" s="553"/>
      <c r="I416" s="553"/>
      <c r="J416" s="553"/>
      <c r="K416" s="553"/>
      <c r="L416" s="553"/>
      <c r="M416" s="553"/>
      <c r="N416" s="553"/>
      <c r="O416" s="553"/>
      <c r="P416" s="553"/>
      <c r="Q416" s="553"/>
      <c r="R416" s="553"/>
      <c r="S416" s="553"/>
      <c r="T416" s="553"/>
      <c r="U416" s="553"/>
      <c r="V416" s="553"/>
      <c r="W416" s="553"/>
      <c r="X416" s="553"/>
      <c r="Y416" s="553"/>
      <c r="Z416" s="553"/>
      <c r="AA416" s="554"/>
      <c r="AB416" s="721"/>
      <c r="AC416" s="721"/>
      <c r="AD416" s="211"/>
    </row>
    <row r="417" spans="1:30" ht="18" customHeight="1">
      <c r="A417" s="560"/>
      <c r="B417" s="443" t="s">
        <v>1094</v>
      </c>
      <c r="C417" s="1037" t="s">
        <v>1119</v>
      </c>
      <c r="D417" s="750"/>
      <c r="E417" s="750"/>
      <c r="F417" s="750"/>
      <c r="G417" s="750"/>
      <c r="H417" s="750"/>
      <c r="I417" s="750"/>
      <c r="J417" s="750"/>
      <c r="K417" s="750"/>
      <c r="L417" s="750"/>
      <c r="M417" s="750"/>
      <c r="N417" s="750"/>
      <c r="O417" s="750"/>
      <c r="P417" s="750"/>
      <c r="Q417" s="750"/>
      <c r="R417" s="750"/>
      <c r="S417" s="750"/>
      <c r="T417" s="750"/>
      <c r="U417" s="750"/>
      <c r="V417" s="750"/>
      <c r="W417" s="750"/>
      <c r="X417" s="750"/>
      <c r="Y417" s="750"/>
      <c r="Z417" s="750"/>
      <c r="AA417" s="751"/>
      <c r="AB417" s="672"/>
      <c r="AC417" s="672"/>
      <c r="AD417" s="211"/>
    </row>
    <row r="418" spans="1:30" ht="18" customHeight="1">
      <c r="A418" s="560"/>
      <c r="B418" s="443" t="s">
        <v>1095</v>
      </c>
      <c r="C418" s="1037" t="s">
        <v>1120</v>
      </c>
      <c r="D418" s="750"/>
      <c r="E418" s="750"/>
      <c r="F418" s="750"/>
      <c r="G418" s="750"/>
      <c r="H418" s="750"/>
      <c r="I418" s="750"/>
      <c r="J418" s="750"/>
      <c r="K418" s="750"/>
      <c r="L418" s="750"/>
      <c r="M418" s="750"/>
      <c r="N418" s="750"/>
      <c r="O418" s="750"/>
      <c r="P418" s="750"/>
      <c r="Q418" s="750"/>
      <c r="R418" s="750"/>
      <c r="S418" s="750"/>
      <c r="T418" s="750"/>
      <c r="U418" s="750"/>
      <c r="V418" s="750"/>
      <c r="W418" s="750"/>
      <c r="X418" s="750"/>
      <c r="Y418" s="750"/>
      <c r="Z418" s="750"/>
      <c r="AA418" s="751"/>
      <c r="AB418" s="672"/>
      <c r="AC418" s="672"/>
      <c r="AD418" s="211"/>
    </row>
    <row r="419" spans="1:30" ht="18" customHeight="1">
      <c r="A419" s="560"/>
      <c r="B419" s="443" t="s">
        <v>1096</v>
      </c>
      <c r="C419" s="1037" t="s">
        <v>1121</v>
      </c>
      <c r="D419" s="750"/>
      <c r="E419" s="750"/>
      <c r="F419" s="750"/>
      <c r="G419" s="750"/>
      <c r="H419" s="750"/>
      <c r="I419" s="750"/>
      <c r="J419" s="750"/>
      <c r="K419" s="750"/>
      <c r="L419" s="750"/>
      <c r="M419" s="750"/>
      <c r="N419" s="750"/>
      <c r="O419" s="750"/>
      <c r="P419" s="750"/>
      <c r="Q419" s="750"/>
      <c r="R419" s="750"/>
      <c r="S419" s="750"/>
      <c r="T419" s="750"/>
      <c r="U419" s="750"/>
      <c r="V419" s="750"/>
      <c r="W419" s="750"/>
      <c r="X419" s="750"/>
      <c r="Y419" s="750"/>
      <c r="Z419" s="750"/>
      <c r="AA419" s="751"/>
      <c r="AB419" s="672"/>
      <c r="AC419" s="672"/>
      <c r="AD419" s="211"/>
    </row>
    <row r="420" spans="1:30" ht="18" customHeight="1">
      <c r="A420" s="560"/>
      <c r="B420" s="443" t="s">
        <v>1106</v>
      </c>
      <c r="C420" s="1037" t="s">
        <v>1122</v>
      </c>
      <c r="D420" s="750"/>
      <c r="E420" s="750"/>
      <c r="F420" s="750"/>
      <c r="G420" s="750"/>
      <c r="H420" s="750"/>
      <c r="I420" s="750"/>
      <c r="J420" s="750"/>
      <c r="K420" s="750"/>
      <c r="L420" s="750"/>
      <c r="M420" s="750"/>
      <c r="N420" s="750"/>
      <c r="O420" s="750"/>
      <c r="P420" s="750"/>
      <c r="Q420" s="750"/>
      <c r="R420" s="750"/>
      <c r="S420" s="750"/>
      <c r="T420" s="750"/>
      <c r="U420" s="750"/>
      <c r="V420" s="750"/>
      <c r="W420" s="750"/>
      <c r="X420" s="750"/>
      <c r="Y420" s="750"/>
      <c r="Z420" s="750"/>
      <c r="AA420" s="751"/>
      <c r="AB420" s="672"/>
      <c r="AC420" s="672"/>
      <c r="AD420" s="211"/>
    </row>
    <row r="421" spans="1:30" s="237" customFormat="1" ht="18" customHeight="1">
      <c r="A421" s="560"/>
      <c r="B421" s="443" t="s">
        <v>1107</v>
      </c>
      <c r="C421" s="1037" t="s">
        <v>1123</v>
      </c>
      <c r="D421" s="750"/>
      <c r="E421" s="750"/>
      <c r="F421" s="750"/>
      <c r="G421" s="750"/>
      <c r="H421" s="750"/>
      <c r="I421" s="750"/>
      <c r="J421" s="750"/>
      <c r="K421" s="750"/>
      <c r="L421" s="750"/>
      <c r="M421" s="750"/>
      <c r="N421" s="750"/>
      <c r="O421" s="750"/>
      <c r="P421" s="750"/>
      <c r="Q421" s="750"/>
      <c r="R421" s="750"/>
      <c r="S421" s="750"/>
      <c r="T421" s="750"/>
      <c r="U421" s="750"/>
      <c r="V421" s="750"/>
      <c r="W421" s="750"/>
      <c r="X421" s="750"/>
      <c r="Y421" s="750"/>
      <c r="Z421" s="750"/>
      <c r="AA421" s="751"/>
      <c r="AB421" s="672"/>
      <c r="AC421" s="672"/>
    </row>
    <row r="422" spans="1:30" s="237" customFormat="1" ht="18" customHeight="1">
      <c r="A422" s="560"/>
      <c r="B422" s="443" t="s">
        <v>1113</v>
      </c>
      <c r="C422" s="1037" t="s">
        <v>1124</v>
      </c>
      <c r="D422" s="750"/>
      <c r="E422" s="750"/>
      <c r="F422" s="750"/>
      <c r="G422" s="750"/>
      <c r="H422" s="750"/>
      <c r="I422" s="750"/>
      <c r="J422" s="750"/>
      <c r="K422" s="750"/>
      <c r="L422" s="750"/>
      <c r="M422" s="750"/>
      <c r="N422" s="750"/>
      <c r="O422" s="750"/>
      <c r="P422" s="750"/>
      <c r="Q422" s="750"/>
      <c r="R422" s="750"/>
      <c r="S422" s="750"/>
      <c r="T422" s="750"/>
      <c r="U422" s="750"/>
      <c r="V422" s="750"/>
      <c r="W422" s="750"/>
      <c r="X422" s="750"/>
      <c r="Y422" s="750"/>
      <c r="Z422" s="750"/>
      <c r="AA422" s="751"/>
      <c r="AB422" s="672"/>
      <c r="AC422" s="672"/>
    </row>
    <row r="423" spans="1:30" s="237" customFormat="1" ht="18" customHeight="1">
      <c r="A423" s="560"/>
      <c r="B423" s="443" t="s">
        <v>1114</v>
      </c>
      <c r="C423" s="1037" t="s">
        <v>1125</v>
      </c>
      <c r="D423" s="750"/>
      <c r="E423" s="750"/>
      <c r="F423" s="750"/>
      <c r="G423" s="750"/>
      <c r="H423" s="750"/>
      <c r="I423" s="750"/>
      <c r="J423" s="750"/>
      <c r="K423" s="750"/>
      <c r="L423" s="750"/>
      <c r="M423" s="750"/>
      <c r="N423" s="750"/>
      <c r="O423" s="750"/>
      <c r="P423" s="750"/>
      <c r="Q423" s="750"/>
      <c r="R423" s="750"/>
      <c r="S423" s="750"/>
      <c r="T423" s="750"/>
      <c r="U423" s="750"/>
      <c r="V423" s="750"/>
      <c r="W423" s="750"/>
      <c r="X423" s="750"/>
      <c r="Y423" s="750"/>
      <c r="Z423" s="750"/>
      <c r="AA423" s="751"/>
      <c r="AB423" s="672"/>
      <c r="AC423" s="672"/>
    </row>
    <row r="424" spans="1:30" s="237" customFormat="1" ht="18" customHeight="1">
      <c r="A424" s="560"/>
      <c r="B424" s="443" t="s">
        <v>1115</v>
      </c>
      <c r="C424" s="1037" t="s">
        <v>1126</v>
      </c>
      <c r="D424" s="750"/>
      <c r="E424" s="750"/>
      <c r="F424" s="750"/>
      <c r="G424" s="750"/>
      <c r="H424" s="750"/>
      <c r="I424" s="750"/>
      <c r="J424" s="750"/>
      <c r="K424" s="750"/>
      <c r="L424" s="750"/>
      <c r="M424" s="750"/>
      <c r="N424" s="750"/>
      <c r="O424" s="750"/>
      <c r="P424" s="750"/>
      <c r="Q424" s="750"/>
      <c r="R424" s="750"/>
      <c r="S424" s="750"/>
      <c r="T424" s="750"/>
      <c r="U424" s="750"/>
      <c r="V424" s="750"/>
      <c r="W424" s="750"/>
      <c r="X424" s="750"/>
      <c r="Y424" s="750"/>
      <c r="Z424" s="750"/>
      <c r="AA424" s="751"/>
      <c r="AB424" s="672"/>
      <c r="AC424" s="672"/>
    </row>
    <row r="425" spans="1:30" s="237" customFormat="1" ht="18" customHeight="1">
      <c r="A425" s="560"/>
      <c r="B425" s="443" t="s">
        <v>1116</v>
      </c>
      <c r="C425" s="1037" t="s">
        <v>1171</v>
      </c>
      <c r="D425" s="750"/>
      <c r="E425" s="750"/>
      <c r="F425" s="750"/>
      <c r="G425" s="750"/>
      <c r="H425" s="750"/>
      <c r="I425" s="750"/>
      <c r="J425" s="750"/>
      <c r="K425" s="750"/>
      <c r="L425" s="750"/>
      <c r="M425" s="750"/>
      <c r="N425" s="750"/>
      <c r="O425" s="750"/>
      <c r="P425" s="750"/>
      <c r="Q425" s="750"/>
      <c r="R425" s="750"/>
      <c r="S425" s="750"/>
      <c r="T425" s="750"/>
      <c r="U425" s="750"/>
      <c r="V425" s="750"/>
      <c r="W425" s="750"/>
      <c r="X425" s="750"/>
      <c r="Y425" s="750"/>
      <c r="Z425" s="750"/>
      <c r="AA425" s="751"/>
      <c r="AB425" s="672"/>
      <c r="AC425" s="672"/>
    </row>
    <row r="426" spans="1:30" s="237" customFormat="1" ht="18" customHeight="1">
      <c r="A426" s="560"/>
      <c r="B426" s="444" t="s">
        <v>1117</v>
      </c>
      <c r="C426" s="1038" t="s">
        <v>1127</v>
      </c>
      <c r="D426" s="1039"/>
      <c r="E426" s="1039"/>
      <c r="F426" s="1039"/>
      <c r="G426" s="1039"/>
      <c r="H426" s="1039"/>
      <c r="I426" s="1039"/>
      <c r="J426" s="1039"/>
      <c r="K426" s="1039"/>
      <c r="L426" s="1039"/>
      <c r="M426" s="1039"/>
      <c r="N426" s="1039"/>
      <c r="O426" s="1039"/>
      <c r="P426" s="1039"/>
      <c r="Q426" s="1039"/>
      <c r="R426" s="1039"/>
      <c r="S426" s="1039"/>
      <c r="T426" s="1039"/>
      <c r="U426" s="1039"/>
      <c r="V426" s="1039"/>
      <c r="W426" s="1039"/>
      <c r="X426" s="1039"/>
      <c r="Y426" s="1039"/>
      <c r="Z426" s="1039"/>
      <c r="AA426" s="1040"/>
      <c r="AB426" s="1044"/>
      <c r="AC426" s="1045"/>
    </row>
    <row r="427" spans="1:30" s="220" customFormat="1" ht="17.25" customHeight="1">
      <c r="A427" s="560"/>
      <c r="B427" s="444"/>
      <c r="C427" s="747" t="s">
        <v>987</v>
      </c>
      <c r="D427" s="747"/>
      <c r="E427" s="747"/>
      <c r="F427" s="747"/>
      <c r="G427" s="747"/>
      <c r="H427" s="747"/>
      <c r="I427" s="747"/>
      <c r="J427" s="747"/>
      <c r="K427" s="747"/>
      <c r="L427" s="747"/>
      <c r="M427" s="747"/>
      <c r="N427" s="747"/>
      <c r="O427" s="747"/>
      <c r="P427" s="747"/>
      <c r="Q427" s="747"/>
      <c r="R427" s="747"/>
      <c r="S427" s="747"/>
      <c r="T427" s="747"/>
      <c r="U427" s="747"/>
      <c r="V427" s="747"/>
      <c r="W427" s="747"/>
      <c r="X427" s="747"/>
      <c r="Y427" s="747"/>
      <c r="Z427" s="747"/>
      <c r="AA427" s="1041"/>
      <c r="AB427" s="646"/>
      <c r="AC427" s="647"/>
    </row>
    <row r="428" spans="1:30" ht="17.25" customHeight="1">
      <c r="A428" s="560"/>
      <c r="B428" s="444"/>
      <c r="C428" s="1042"/>
      <c r="D428" s="1042"/>
      <c r="E428" s="1042"/>
      <c r="F428" s="1042"/>
      <c r="G428" s="1042"/>
      <c r="H428" s="1042"/>
      <c r="I428" s="1042"/>
      <c r="J428" s="1042"/>
      <c r="K428" s="1042"/>
      <c r="L428" s="1042"/>
      <c r="M428" s="1042"/>
      <c r="N428" s="1042"/>
      <c r="O428" s="1042"/>
      <c r="P428" s="1042"/>
      <c r="Q428" s="1042"/>
      <c r="R428" s="1042"/>
      <c r="S428" s="1042"/>
      <c r="T428" s="1042"/>
      <c r="U428" s="1042"/>
      <c r="V428" s="1042"/>
      <c r="W428" s="1042"/>
      <c r="X428" s="1042"/>
      <c r="Y428" s="1042"/>
      <c r="Z428" s="1042"/>
      <c r="AA428" s="1043"/>
      <c r="AB428" s="1046"/>
      <c r="AC428" s="1047"/>
      <c r="AD428" s="211"/>
    </row>
    <row r="429" spans="1:30" s="237" customFormat="1" ht="18" customHeight="1">
      <c r="A429" s="560"/>
      <c r="B429" s="445" t="s">
        <v>1118</v>
      </c>
      <c r="C429" s="805" t="s">
        <v>1128</v>
      </c>
      <c r="D429" s="748"/>
      <c r="E429" s="748"/>
      <c r="F429" s="748"/>
      <c r="G429" s="748"/>
      <c r="H429" s="748"/>
      <c r="I429" s="748"/>
      <c r="J429" s="748"/>
      <c r="K429" s="748"/>
      <c r="L429" s="748"/>
      <c r="M429" s="748"/>
      <c r="N429" s="748"/>
      <c r="O429" s="748"/>
      <c r="P429" s="748"/>
      <c r="Q429" s="748"/>
      <c r="R429" s="748"/>
      <c r="S429" s="748"/>
      <c r="T429" s="748"/>
      <c r="U429" s="748"/>
      <c r="V429" s="748"/>
      <c r="W429" s="748"/>
      <c r="X429" s="748"/>
      <c r="Y429" s="748"/>
      <c r="Z429" s="748"/>
      <c r="AA429" s="749"/>
      <c r="AB429" s="646"/>
      <c r="AC429" s="647"/>
    </row>
    <row r="430" spans="1:30" s="220" customFormat="1" ht="31.5" customHeight="1">
      <c r="A430" s="560"/>
      <c r="B430" s="446"/>
      <c r="C430" s="668" t="s">
        <v>414</v>
      </c>
      <c r="D430" s="668"/>
      <c r="E430" s="668"/>
      <c r="F430" s="668"/>
      <c r="G430" s="668"/>
      <c r="H430" s="668"/>
      <c r="I430" s="668"/>
      <c r="J430" s="668"/>
      <c r="K430" s="668"/>
      <c r="L430" s="668"/>
      <c r="M430" s="668"/>
      <c r="N430" s="668"/>
      <c r="O430" s="668"/>
      <c r="P430" s="668"/>
      <c r="Q430" s="668"/>
      <c r="R430" s="668"/>
      <c r="S430" s="668"/>
      <c r="T430" s="668"/>
      <c r="U430" s="668"/>
      <c r="V430" s="668"/>
      <c r="W430" s="668"/>
      <c r="X430" s="668"/>
      <c r="Y430" s="668"/>
      <c r="Z430" s="668"/>
      <c r="AA430" s="652"/>
      <c r="AB430" s="640"/>
      <c r="AC430" s="641"/>
    </row>
    <row r="431" spans="1:30" ht="24" customHeight="1">
      <c r="A431" s="555" t="s">
        <v>278</v>
      </c>
      <c r="B431" s="549" t="s">
        <v>729</v>
      </c>
      <c r="C431" s="689"/>
      <c r="D431" s="689"/>
      <c r="E431" s="689"/>
      <c r="F431" s="689"/>
      <c r="G431" s="689"/>
      <c r="H431" s="689"/>
      <c r="I431" s="689"/>
      <c r="J431" s="689"/>
      <c r="K431" s="689"/>
      <c r="L431" s="689"/>
      <c r="M431" s="689"/>
      <c r="N431" s="689"/>
      <c r="O431" s="689"/>
      <c r="P431" s="689"/>
      <c r="Q431" s="689"/>
      <c r="R431" s="689"/>
      <c r="S431" s="689"/>
      <c r="T431" s="689"/>
      <c r="U431" s="689"/>
      <c r="V431" s="689"/>
      <c r="W431" s="689"/>
      <c r="X431" s="689"/>
      <c r="Y431" s="689"/>
      <c r="Z431" s="689"/>
      <c r="AA431" s="690"/>
      <c r="AB431" s="537"/>
      <c r="AC431" s="537"/>
      <c r="AD431" s="211"/>
    </row>
    <row r="432" spans="1:30" s="237" customFormat="1" ht="24" customHeight="1">
      <c r="A432" s="556"/>
      <c r="B432" s="691"/>
      <c r="C432" s="692"/>
      <c r="D432" s="692"/>
      <c r="E432" s="692"/>
      <c r="F432" s="692"/>
      <c r="G432" s="692"/>
      <c r="H432" s="692"/>
      <c r="I432" s="692"/>
      <c r="J432" s="692"/>
      <c r="K432" s="692"/>
      <c r="L432" s="692"/>
      <c r="M432" s="692"/>
      <c r="N432" s="692"/>
      <c r="O432" s="692"/>
      <c r="P432" s="692"/>
      <c r="Q432" s="692"/>
      <c r="R432" s="692"/>
      <c r="S432" s="692"/>
      <c r="T432" s="692"/>
      <c r="U432" s="692"/>
      <c r="V432" s="692"/>
      <c r="W432" s="692"/>
      <c r="X432" s="692"/>
      <c r="Y432" s="692"/>
      <c r="Z432" s="692"/>
      <c r="AA432" s="693"/>
      <c r="AB432" s="537"/>
      <c r="AC432" s="537"/>
    </row>
    <row r="433" spans="1:30" ht="15" customHeight="1">
      <c r="A433" s="555" t="s">
        <v>280</v>
      </c>
      <c r="B433" s="549" t="s">
        <v>415</v>
      </c>
      <c r="C433" s="689"/>
      <c r="D433" s="689"/>
      <c r="E433" s="689"/>
      <c r="F433" s="689"/>
      <c r="G433" s="689"/>
      <c r="H433" s="689"/>
      <c r="I433" s="689"/>
      <c r="J433" s="689"/>
      <c r="K433" s="689"/>
      <c r="L433" s="689"/>
      <c r="M433" s="689"/>
      <c r="N433" s="689"/>
      <c r="O433" s="689"/>
      <c r="P433" s="689"/>
      <c r="Q433" s="689"/>
      <c r="R433" s="689"/>
      <c r="S433" s="689"/>
      <c r="T433" s="689"/>
      <c r="U433" s="689"/>
      <c r="V433" s="689"/>
      <c r="W433" s="689"/>
      <c r="X433" s="689"/>
      <c r="Y433" s="689"/>
      <c r="Z433" s="689"/>
      <c r="AA433" s="690"/>
      <c r="AB433" s="537"/>
      <c r="AC433" s="537"/>
      <c r="AD433" s="211"/>
    </row>
    <row r="434" spans="1:30" s="237" customFormat="1" ht="15" customHeight="1">
      <c r="A434" s="556"/>
      <c r="B434" s="691"/>
      <c r="C434" s="692"/>
      <c r="D434" s="692"/>
      <c r="E434" s="692"/>
      <c r="F434" s="692"/>
      <c r="G434" s="692"/>
      <c r="H434" s="692"/>
      <c r="I434" s="692"/>
      <c r="J434" s="692"/>
      <c r="K434" s="692"/>
      <c r="L434" s="692"/>
      <c r="M434" s="692"/>
      <c r="N434" s="692"/>
      <c r="O434" s="692"/>
      <c r="P434" s="692"/>
      <c r="Q434" s="692"/>
      <c r="R434" s="692"/>
      <c r="S434" s="692"/>
      <c r="T434" s="692"/>
      <c r="U434" s="692"/>
      <c r="V434" s="692"/>
      <c r="W434" s="692"/>
      <c r="X434" s="692"/>
      <c r="Y434" s="692"/>
      <c r="Z434" s="692"/>
      <c r="AA434" s="693"/>
      <c r="AB434" s="537"/>
      <c r="AC434" s="537"/>
    </row>
    <row r="435" spans="1:30" s="237" customFormat="1" ht="12" customHeight="1">
      <c r="A435" s="211"/>
      <c r="B435" s="482"/>
      <c r="C435" s="491"/>
      <c r="D435" s="491"/>
      <c r="E435" s="491"/>
      <c r="F435" s="491"/>
      <c r="G435" s="491"/>
      <c r="H435" s="491"/>
      <c r="I435" s="491"/>
      <c r="J435" s="491"/>
      <c r="K435" s="225"/>
      <c r="L435" s="225"/>
      <c r="M435" s="225"/>
      <c r="N435" s="225"/>
      <c r="O435" s="225"/>
      <c r="P435" s="225"/>
      <c r="Q435" s="225"/>
      <c r="R435" s="225"/>
      <c r="S435" s="225"/>
      <c r="T435" s="225"/>
      <c r="U435" s="225"/>
      <c r="V435" s="491"/>
      <c r="W435" s="491"/>
      <c r="X435" s="491"/>
      <c r="Y435" s="491"/>
      <c r="Z435" s="491"/>
      <c r="AA435" s="491"/>
      <c r="AB435" s="491"/>
      <c r="AC435" s="482"/>
      <c r="AD435" s="210"/>
    </row>
    <row r="436" spans="1:30" s="237" customFormat="1" ht="16.5" customHeight="1">
      <c r="A436" s="236" t="s">
        <v>671</v>
      </c>
      <c r="B436" s="480"/>
      <c r="C436" s="485"/>
      <c r="D436" s="485"/>
      <c r="E436" s="485"/>
      <c r="F436" s="485"/>
      <c r="G436" s="485"/>
      <c r="H436" s="485"/>
      <c r="I436" s="485"/>
      <c r="J436" s="211"/>
      <c r="K436" s="212"/>
      <c r="L436" s="212"/>
      <c r="M436" s="212"/>
      <c r="N436" s="212"/>
      <c r="O436" s="212"/>
      <c r="P436" s="212"/>
      <c r="Q436" s="212"/>
      <c r="R436" s="212"/>
      <c r="S436" s="212"/>
      <c r="T436" s="212"/>
      <c r="U436" s="212"/>
      <c r="V436" s="211"/>
      <c r="W436" s="211"/>
      <c r="X436" s="211"/>
      <c r="Y436" s="211"/>
      <c r="Z436" s="211"/>
      <c r="AA436" s="211"/>
      <c r="AB436" s="211"/>
      <c r="AC436" s="233"/>
      <c r="AD436" s="210"/>
    </row>
    <row r="437" spans="1:30" s="237" customFormat="1" ht="12" customHeight="1">
      <c r="A437" s="555" t="s">
        <v>416</v>
      </c>
      <c r="B437" s="688" t="s">
        <v>417</v>
      </c>
      <c r="C437" s="689"/>
      <c r="D437" s="689"/>
      <c r="E437" s="689"/>
      <c r="F437" s="689"/>
      <c r="G437" s="689"/>
      <c r="H437" s="689"/>
      <c r="I437" s="689"/>
      <c r="J437" s="689"/>
      <c r="K437" s="689"/>
      <c r="L437" s="689"/>
      <c r="M437" s="689"/>
      <c r="N437" s="689"/>
      <c r="O437" s="689"/>
      <c r="P437" s="689"/>
      <c r="Q437" s="689"/>
      <c r="R437" s="689"/>
      <c r="S437" s="689"/>
      <c r="T437" s="689"/>
      <c r="U437" s="689"/>
      <c r="V437" s="689"/>
      <c r="W437" s="689"/>
      <c r="X437" s="689"/>
      <c r="Y437" s="689"/>
      <c r="Z437" s="689"/>
      <c r="AA437" s="690"/>
      <c r="AB437" s="537"/>
      <c r="AC437" s="537"/>
    </row>
    <row r="438" spans="1:30" s="237" customFormat="1" ht="12" customHeight="1">
      <c r="A438" s="556"/>
      <c r="B438" s="691"/>
      <c r="C438" s="692"/>
      <c r="D438" s="692"/>
      <c r="E438" s="692"/>
      <c r="F438" s="692"/>
      <c r="G438" s="692"/>
      <c r="H438" s="692"/>
      <c r="I438" s="692"/>
      <c r="J438" s="692"/>
      <c r="K438" s="692"/>
      <c r="L438" s="692"/>
      <c r="M438" s="692"/>
      <c r="N438" s="692"/>
      <c r="O438" s="692"/>
      <c r="P438" s="692"/>
      <c r="Q438" s="692"/>
      <c r="R438" s="692"/>
      <c r="S438" s="692"/>
      <c r="T438" s="692"/>
      <c r="U438" s="692"/>
      <c r="V438" s="692"/>
      <c r="W438" s="692"/>
      <c r="X438" s="692"/>
      <c r="Y438" s="692"/>
      <c r="Z438" s="692"/>
      <c r="AA438" s="693"/>
      <c r="AB438" s="537"/>
      <c r="AC438" s="537"/>
    </row>
    <row r="439" spans="1:30" s="237" customFormat="1" ht="15" customHeight="1">
      <c r="A439" s="555" t="s">
        <v>418</v>
      </c>
      <c r="B439" s="549" t="s">
        <v>1075</v>
      </c>
      <c r="C439" s="550"/>
      <c r="D439" s="550"/>
      <c r="E439" s="550"/>
      <c r="F439" s="550"/>
      <c r="G439" s="550"/>
      <c r="H439" s="550"/>
      <c r="I439" s="550"/>
      <c r="J439" s="550"/>
      <c r="K439" s="550"/>
      <c r="L439" s="550"/>
      <c r="M439" s="550"/>
      <c r="N439" s="550"/>
      <c r="O439" s="550"/>
      <c r="P439" s="550"/>
      <c r="Q439" s="550"/>
      <c r="R439" s="550"/>
      <c r="S439" s="550"/>
      <c r="T439" s="550"/>
      <c r="U439" s="550"/>
      <c r="V439" s="550"/>
      <c r="W439" s="550"/>
      <c r="X439" s="550"/>
      <c r="Y439" s="550"/>
      <c r="Z439" s="550"/>
      <c r="AA439" s="551"/>
      <c r="AB439" s="537"/>
      <c r="AC439" s="537"/>
    </row>
    <row r="440" spans="1:30" s="237" customFormat="1" ht="15" customHeight="1">
      <c r="A440" s="556"/>
      <c r="B440" s="557"/>
      <c r="C440" s="558"/>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9"/>
      <c r="AB440" s="537"/>
      <c r="AC440" s="537"/>
    </row>
    <row r="441" spans="1:30" s="237" customFormat="1" ht="24" customHeight="1">
      <c r="A441" s="555" t="s">
        <v>419</v>
      </c>
      <c r="B441" s="549" t="s">
        <v>730</v>
      </c>
      <c r="C441" s="689"/>
      <c r="D441" s="689"/>
      <c r="E441" s="689"/>
      <c r="F441" s="689"/>
      <c r="G441" s="689"/>
      <c r="H441" s="689"/>
      <c r="I441" s="689"/>
      <c r="J441" s="689"/>
      <c r="K441" s="689"/>
      <c r="L441" s="689"/>
      <c r="M441" s="689"/>
      <c r="N441" s="689"/>
      <c r="O441" s="689"/>
      <c r="P441" s="689"/>
      <c r="Q441" s="689"/>
      <c r="R441" s="689"/>
      <c r="S441" s="689"/>
      <c r="T441" s="689"/>
      <c r="U441" s="689"/>
      <c r="V441" s="689"/>
      <c r="W441" s="689"/>
      <c r="X441" s="689"/>
      <c r="Y441" s="689"/>
      <c r="Z441" s="689"/>
      <c r="AA441" s="690"/>
      <c r="AB441" s="537"/>
      <c r="AC441" s="537"/>
    </row>
    <row r="442" spans="1:30" s="237" customFormat="1" ht="24" customHeight="1">
      <c r="A442" s="556"/>
      <c r="B442" s="691"/>
      <c r="C442" s="692"/>
      <c r="D442" s="692"/>
      <c r="E442" s="692"/>
      <c r="F442" s="692"/>
      <c r="G442" s="692"/>
      <c r="H442" s="692"/>
      <c r="I442" s="692"/>
      <c r="J442" s="692"/>
      <c r="K442" s="692"/>
      <c r="L442" s="692"/>
      <c r="M442" s="692"/>
      <c r="N442" s="692"/>
      <c r="O442" s="692"/>
      <c r="P442" s="692"/>
      <c r="Q442" s="692"/>
      <c r="R442" s="692"/>
      <c r="S442" s="692"/>
      <c r="T442" s="692"/>
      <c r="U442" s="692"/>
      <c r="V442" s="692"/>
      <c r="W442" s="692"/>
      <c r="X442" s="692"/>
      <c r="Y442" s="692"/>
      <c r="Z442" s="692"/>
      <c r="AA442" s="693"/>
      <c r="AB442" s="537"/>
      <c r="AC442" s="537"/>
    </row>
    <row r="443" spans="1:30" s="237" customFormat="1" ht="15" customHeight="1">
      <c r="A443" s="555" t="s">
        <v>420</v>
      </c>
      <c r="B443" s="688" t="s">
        <v>421</v>
      </c>
      <c r="C443" s="689"/>
      <c r="D443" s="689"/>
      <c r="E443" s="689"/>
      <c r="F443" s="689"/>
      <c r="G443" s="689"/>
      <c r="H443" s="689"/>
      <c r="I443" s="689"/>
      <c r="J443" s="689"/>
      <c r="K443" s="689"/>
      <c r="L443" s="689"/>
      <c r="M443" s="689"/>
      <c r="N443" s="689"/>
      <c r="O443" s="689"/>
      <c r="P443" s="689"/>
      <c r="Q443" s="689"/>
      <c r="R443" s="689"/>
      <c r="S443" s="689"/>
      <c r="T443" s="689"/>
      <c r="U443" s="689"/>
      <c r="V443" s="689"/>
      <c r="W443" s="689"/>
      <c r="X443" s="689"/>
      <c r="Y443" s="689"/>
      <c r="Z443" s="689"/>
      <c r="AA443" s="690"/>
      <c r="AB443" s="537"/>
      <c r="AC443" s="537"/>
    </row>
    <row r="444" spans="1:30" s="237" customFormat="1" ht="15" customHeight="1">
      <c r="A444" s="556"/>
      <c r="B444" s="691"/>
      <c r="C444" s="692"/>
      <c r="D444" s="692"/>
      <c r="E444" s="692"/>
      <c r="F444" s="692"/>
      <c r="G444" s="692"/>
      <c r="H444" s="692"/>
      <c r="I444" s="692"/>
      <c r="J444" s="692"/>
      <c r="K444" s="692"/>
      <c r="L444" s="692"/>
      <c r="M444" s="692"/>
      <c r="N444" s="692"/>
      <c r="O444" s="692"/>
      <c r="P444" s="692"/>
      <c r="Q444" s="692"/>
      <c r="R444" s="692"/>
      <c r="S444" s="692"/>
      <c r="T444" s="692"/>
      <c r="U444" s="692"/>
      <c r="V444" s="692"/>
      <c r="W444" s="692"/>
      <c r="X444" s="692"/>
      <c r="Y444" s="692"/>
      <c r="Z444" s="692"/>
      <c r="AA444" s="693"/>
      <c r="AB444" s="537"/>
      <c r="AC444" s="537"/>
    </row>
    <row r="445" spans="1:30" s="237" customFormat="1" ht="17.25" customHeight="1">
      <c r="A445" s="555" t="s">
        <v>341</v>
      </c>
      <c r="B445" s="535" t="s">
        <v>732</v>
      </c>
      <c r="C445" s="535"/>
      <c r="D445" s="535"/>
      <c r="E445" s="535"/>
      <c r="F445" s="535"/>
      <c r="G445" s="535"/>
      <c r="H445" s="535"/>
      <c r="I445" s="535"/>
      <c r="J445" s="535"/>
      <c r="K445" s="535"/>
      <c r="L445" s="535"/>
      <c r="M445" s="535"/>
      <c r="N445" s="535"/>
      <c r="O445" s="535"/>
      <c r="P445" s="535"/>
      <c r="Q445" s="535"/>
      <c r="R445" s="535"/>
      <c r="S445" s="535"/>
      <c r="T445" s="535"/>
      <c r="U445" s="535"/>
      <c r="V445" s="535"/>
      <c r="W445" s="535"/>
      <c r="X445" s="570"/>
      <c r="Y445" s="570"/>
      <c r="Z445" s="570"/>
      <c r="AA445" s="570"/>
      <c r="AB445" s="537"/>
      <c r="AC445" s="537"/>
    </row>
    <row r="446" spans="1:30" s="237" customFormat="1" ht="17.25" customHeight="1">
      <c r="A446" s="556"/>
      <c r="B446" s="535"/>
      <c r="C446" s="535"/>
      <c r="D446" s="535"/>
      <c r="E446" s="535"/>
      <c r="F446" s="535"/>
      <c r="G446" s="535"/>
      <c r="H446" s="535"/>
      <c r="I446" s="535"/>
      <c r="J446" s="535"/>
      <c r="K446" s="535"/>
      <c r="L446" s="535"/>
      <c r="M446" s="535"/>
      <c r="N446" s="535"/>
      <c r="O446" s="535"/>
      <c r="P446" s="535"/>
      <c r="Q446" s="535"/>
      <c r="R446" s="535"/>
      <c r="S446" s="535"/>
      <c r="T446" s="535"/>
      <c r="U446" s="535"/>
      <c r="V446" s="535"/>
      <c r="W446" s="535"/>
      <c r="X446" s="570"/>
      <c r="Y446" s="570"/>
      <c r="Z446" s="570"/>
      <c r="AA446" s="570"/>
      <c r="AB446" s="537"/>
      <c r="AC446" s="537"/>
    </row>
    <row r="447" spans="1:30" s="237" customFormat="1" ht="51" customHeight="1">
      <c r="A447" s="555" t="s">
        <v>313</v>
      </c>
      <c r="B447" s="535" t="s">
        <v>959</v>
      </c>
      <c r="C447" s="535"/>
      <c r="D447" s="535"/>
      <c r="E447" s="535"/>
      <c r="F447" s="535"/>
      <c r="G447" s="535"/>
      <c r="H447" s="535"/>
      <c r="I447" s="535"/>
      <c r="J447" s="535"/>
      <c r="K447" s="535"/>
      <c r="L447" s="535"/>
      <c r="M447" s="535"/>
      <c r="N447" s="535"/>
      <c r="O447" s="535"/>
      <c r="P447" s="535"/>
      <c r="Q447" s="535"/>
      <c r="R447" s="535"/>
      <c r="S447" s="535"/>
      <c r="T447" s="535"/>
      <c r="U447" s="535"/>
      <c r="V447" s="535"/>
      <c r="W447" s="535"/>
      <c r="X447" s="570"/>
      <c r="Y447" s="570"/>
      <c r="Z447" s="570"/>
      <c r="AA447" s="570"/>
      <c r="AB447" s="537"/>
      <c r="AC447" s="537"/>
    </row>
    <row r="448" spans="1:30" s="237" customFormat="1" ht="39.6" customHeight="1">
      <c r="A448" s="556"/>
      <c r="B448" s="535"/>
      <c r="C448" s="535"/>
      <c r="D448" s="535"/>
      <c r="E448" s="535"/>
      <c r="F448" s="535"/>
      <c r="G448" s="535"/>
      <c r="H448" s="535"/>
      <c r="I448" s="535"/>
      <c r="J448" s="535"/>
      <c r="K448" s="535"/>
      <c r="L448" s="535"/>
      <c r="M448" s="535"/>
      <c r="N448" s="535"/>
      <c r="O448" s="535"/>
      <c r="P448" s="535"/>
      <c r="Q448" s="535"/>
      <c r="R448" s="535"/>
      <c r="S448" s="535"/>
      <c r="T448" s="535"/>
      <c r="U448" s="535"/>
      <c r="V448" s="535"/>
      <c r="W448" s="535"/>
      <c r="X448" s="570"/>
      <c r="Y448" s="570"/>
      <c r="Z448" s="570"/>
      <c r="AA448" s="570"/>
      <c r="AB448" s="537"/>
      <c r="AC448" s="537"/>
    </row>
    <row r="449" spans="1:29" s="237" customFormat="1" ht="24.75" customHeight="1">
      <c r="A449" s="555" t="s">
        <v>317</v>
      </c>
      <c r="B449" s="535" t="s">
        <v>958</v>
      </c>
      <c r="C449" s="535"/>
      <c r="D449" s="535"/>
      <c r="E449" s="535"/>
      <c r="F449" s="535"/>
      <c r="G449" s="535"/>
      <c r="H449" s="535"/>
      <c r="I449" s="535"/>
      <c r="J449" s="535"/>
      <c r="K449" s="535"/>
      <c r="L449" s="535"/>
      <c r="M449" s="535"/>
      <c r="N449" s="535"/>
      <c r="O449" s="535"/>
      <c r="P449" s="535"/>
      <c r="Q449" s="535"/>
      <c r="R449" s="535"/>
      <c r="S449" s="535"/>
      <c r="T449" s="535"/>
      <c r="U449" s="535"/>
      <c r="V449" s="535"/>
      <c r="W449" s="535"/>
      <c r="X449" s="830"/>
      <c r="Y449" s="830"/>
      <c r="Z449" s="830"/>
      <c r="AA449" s="830"/>
      <c r="AB449" s="537"/>
      <c r="AC449" s="537"/>
    </row>
    <row r="450" spans="1:29" s="237" customFormat="1" ht="13.15" customHeight="1">
      <c r="A450" s="556"/>
      <c r="B450" s="535"/>
      <c r="C450" s="535"/>
      <c r="D450" s="535"/>
      <c r="E450" s="535"/>
      <c r="F450" s="535"/>
      <c r="G450" s="535"/>
      <c r="H450" s="535"/>
      <c r="I450" s="535"/>
      <c r="J450" s="535"/>
      <c r="K450" s="535"/>
      <c r="L450" s="535"/>
      <c r="M450" s="535"/>
      <c r="N450" s="535"/>
      <c r="O450" s="535"/>
      <c r="P450" s="535"/>
      <c r="Q450" s="535"/>
      <c r="R450" s="535"/>
      <c r="S450" s="535"/>
      <c r="T450" s="535"/>
      <c r="U450" s="535"/>
      <c r="V450" s="535"/>
      <c r="W450" s="535"/>
      <c r="X450" s="830"/>
      <c r="Y450" s="830"/>
      <c r="Z450" s="830"/>
      <c r="AA450" s="830"/>
      <c r="AB450" s="537"/>
      <c r="AC450" s="537"/>
    </row>
    <row r="451" spans="1:29" s="237" customFormat="1" ht="36" customHeight="1">
      <c r="A451" s="555" t="s">
        <v>320</v>
      </c>
      <c r="B451" s="535" t="s">
        <v>731</v>
      </c>
      <c r="C451" s="535"/>
      <c r="D451" s="535"/>
      <c r="E451" s="535"/>
      <c r="F451" s="535"/>
      <c r="G451" s="535"/>
      <c r="H451" s="535"/>
      <c r="I451" s="535"/>
      <c r="J451" s="535"/>
      <c r="K451" s="535"/>
      <c r="L451" s="535"/>
      <c r="M451" s="535"/>
      <c r="N451" s="535"/>
      <c r="O451" s="535"/>
      <c r="P451" s="535"/>
      <c r="Q451" s="535"/>
      <c r="R451" s="535"/>
      <c r="S451" s="535"/>
      <c r="T451" s="535"/>
      <c r="U451" s="535"/>
      <c r="V451" s="535"/>
      <c r="W451" s="535"/>
      <c r="X451" s="830"/>
      <c r="Y451" s="830"/>
      <c r="Z451" s="830"/>
      <c r="AA451" s="830"/>
      <c r="AB451" s="537"/>
      <c r="AC451" s="537"/>
    </row>
    <row r="452" spans="1:29" s="237" customFormat="1" ht="36" customHeight="1">
      <c r="A452" s="556"/>
      <c r="B452" s="535"/>
      <c r="C452" s="535"/>
      <c r="D452" s="535"/>
      <c r="E452" s="535"/>
      <c r="F452" s="535"/>
      <c r="G452" s="535"/>
      <c r="H452" s="535"/>
      <c r="I452" s="535"/>
      <c r="J452" s="535"/>
      <c r="K452" s="535"/>
      <c r="L452" s="535"/>
      <c r="M452" s="535"/>
      <c r="N452" s="535"/>
      <c r="O452" s="535"/>
      <c r="P452" s="535"/>
      <c r="Q452" s="535"/>
      <c r="R452" s="535"/>
      <c r="S452" s="535"/>
      <c r="T452" s="535"/>
      <c r="U452" s="535"/>
      <c r="V452" s="535"/>
      <c r="W452" s="535"/>
      <c r="X452" s="830"/>
      <c r="Y452" s="830"/>
      <c r="Z452" s="830"/>
      <c r="AA452" s="830"/>
      <c r="AB452" s="537"/>
      <c r="AC452" s="537"/>
    </row>
    <row r="453" spans="1:29" s="237" customFormat="1" ht="32.25" customHeight="1">
      <c r="A453" s="555" t="s">
        <v>386</v>
      </c>
      <c r="B453" s="535" t="s">
        <v>988</v>
      </c>
      <c r="C453" s="535"/>
      <c r="D453" s="535"/>
      <c r="E453" s="535"/>
      <c r="F453" s="535"/>
      <c r="G453" s="535"/>
      <c r="H453" s="535"/>
      <c r="I453" s="535"/>
      <c r="J453" s="535"/>
      <c r="K453" s="535"/>
      <c r="L453" s="535"/>
      <c r="M453" s="535"/>
      <c r="N453" s="535"/>
      <c r="O453" s="535"/>
      <c r="P453" s="535"/>
      <c r="Q453" s="535"/>
      <c r="R453" s="535"/>
      <c r="S453" s="535"/>
      <c r="T453" s="535"/>
      <c r="U453" s="535"/>
      <c r="V453" s="535"/>
      <c r="W453" s="535"/>
      <c r="X453" s="830"/>
      <c r="Y453" s="830"/>
      <c r="Z453" s="830"/>
      <c r="AA453" s="830"/>
      <c r="AB453" s="537"/>
      <c r="AC453" s="537"/>
    </row>
    <row r="454" spans="1:29" s="237" customFormat="1" ht="32.25" customHeight="1">
      <c r="A454" s="556"/>
      <c r="B454" s="535"/>
      <c r="C454" s="535"/>
      <c r="D454" s="535"/>
      <c r="E454" s="535"/>
      <c r="F454" s="535"/>
      <c r="G454" s="535"/>
      <c r="H454" s="535"/>
      <c r="I454" s="535"/>
      <c r="J454" s="535"/>
      <c r="K454" s="535"/>
      <c r="L454" s="535"/>
      <c r="M454" s="535"/>
      <c r="N454" s="535"/>
      <c r="O454" s="535"/>
      <c r="P454" s="535"/>
      <c r="Q454" s="535"/>
      <c r="R454" s="535"/>
      <c r="S454" s="535"/>
      <c r="T454" s="535"/>
      <c r="U454" s="535"/>
      <c r="V454" s="535"/>
      <c r="W454" s="535"/>
      <c r="X454" s="830"/>
      <c r="Y454" s="830"/>
      <c r="Z454" s="830"/>
      <c r="AA454" s="830"/>
      <c r="AB454" s="537"/>
      <c r="AC454" s="537"/>
    </row>
    <row r="455" spans="1:29" s="237" customFormat="1" ht="15" customHeight="1">
      <c r="A455" s="571" t="s">
        <v>387</v>
      </c>
      <c r="B455" s="535" t="s">
        <v>990</v>
      </c>
      <c r="C455" s="535"/>
      <c r="D455" s="535"/>
      <c r="E455" s="535"/>
      <c r="F455" s="535"/>
      <c r="G455" s="535"/>
      <c r="H455" s="535"/>
      <c r="I455" s="535"/>
      <c r="J455" s="535"/>
      <c r="K455" s="535"/>
      <c r="L455" s="535"/>
      <c r="M455" s="535"/>
      <c r="N455" s="535"/>
      <c r="O455" s="535"/>
      <c r="P455" s="535"/>
      <c r="Q455" s="535"/>
      <c r="R455" s="535"/>
      <c r="S455" s="535"/>
      <c r="T455" s="535"/>
      <c r="U455" s="535"/>
      <c r="V455" s="535"/>
      <c r="W455" s="535"/>
      <c r="X455" s="830"/>
      <c r="Y455" s="830"/>
      <c r="Z455" s="830"/>
      <c r="AA455" s="830"/>
      <c r="AB455" s="537"/>
      <c r="AC455" s="537"/>
    </row>
    <row r="456" spans="1:29" s="237" customFormat="1" ht="15" customHeight="1">
      <c r="A456" s="572"/>
      <c r="B456" s="535"/>
      <c r="C456" s="535"/>
      <c r="D456" s="535"/>
      <c r="E456" s="535"/>
      <c r="F456" s="535"/>
      <c r="G456" s="535"/>
      <c r="H456" s="535"/>
      <c r="I456" s="535"/>
      <c r="J456" s="535"/>
      <c r="K456" s="535"/>
      <c r="L456" s="535"/>
      <c r="M456" s="535"/>
      <c r="N456" s="535"/>
      <c r="O456" s="535"/>
      <c r="P456" s="535"/>
      <c r="Q456" s="535"/>
      <c r="R456" s="535"/>
      <c r="S456" s="535"/>
      <c r="T456" s="535"/>
      <c r="U456" s="535"/>
      <c r="V456" s="535"/>
      <c r="W456" s="535"/>
      <c r="X456" s="830"/>
      <c r="Y456" s="830"/>
      <c r="Z456" s="830"/>
      <c r="AA456" s="830"/>
      <c r="AB456" s="537"/>
      <c r="AC456" s="537"/>
    </row>
    <row r="457" spans="1:29" s="237" customFormat="1" ht="15" customHeight="1">
      <c r="A457" s="571" t="s">
        <v>388</v>
      </c>
      <c r="B457" s="535" t="s">
        <v>989</v>
      </c>
      <c r="C457" s="535"/>
      <c r="D457" s="535"/>
      <c r="E457" s="535"/>
      <c r="F457" s="535"/>
      <c r="G457" s="535"/>
      <c r="H457" s="535"/>
      <c r="I457" s="535"/>
      <c r="J457" s="535"/>
      <c r="K457" s="535"/>
      <c r="L457" s="535"/>
      <c r="M457" s="535"/>
      <c r="N457" s="535"/>
      <c r="O457" s="535"/>
      <c r="P457" s="535"/>
      <c r="Q457" s="535"/>
      <c r="R457" s="535"/>
      <c r="S457" s="535"/>
      <c r="T457" s="535"/>
      <c r="U457" s="535"/>
      <c r="V457" s="535"/>
      <c r="W457" s="535"/>
      <c r="X457" s="830"/>
      <c r="Y457" s="830"/>
      <c r="Z457" s="830"/>
      <c r="AA457" s="830"/>
      <c r="AB457" s="537"/>
      <c r="AC457" s="537"/>
    </row>
    <row r="458" spans="1:29" s="237" customFormat="1" ht="18" customHeight="1">
      <c r="A458" s="572"/>
      <c r="B458" s="535"/>
      <c r="C458" s="535"/>
      <c r="D458" s="535"/>
      <c r="E458" s="535"/>
      <c r="F458" s="535"/>
      <c r="G458" s="535"/>
      <c r="H458" s="535"/>
      <c r="I458" s="535"/>
      <c r="J458" s="535"/>
      <c r="K458" s="535"/>
      <c r="L458" s="535"/>
      <c r="M458" s="535"/>
      <c r="N458" s="535"/>
      <c r="O458" s="535"/>
      <c r="P458" s="535"/>
      <c r="Q458" s="535"/>
      <c r="R458" s="535"/>
      <c r="S458" s="535"/>
      <c r="T458" s="535"/>
      <c r="U458" s="535"/>
      <c r="V458" s="535"/>
      <c r="W458" s="535"/>
      <c r="X458" s="830"/>
      <c r="Y458" s="830"/>
      <c r="Z458" s="830"/>
      <c r="AA458" s="830"/>
      <c r="AB458" s="537"/>
      <c r="AC458" s="537"/>
    </row>
    <row r="459" spans="1:29" s="237" customFormat="1" ht="15" customHeight="1">
      <c r="A459" s="571" t="s">
        <v>389</v>
      </c>
      <c r="B459" s="535" t="s">
        <v>991</v>
      </c>
      <c r="C459" s="535"/>
      <c r="D459" s="535"/>
      <c r="E459" s="535"/>
      <c r="F459" s="535"/>
      <c r="G459" s="535"/>
      <c r="H459" s="535"/>
      <c r="I459" s="535"/>
      <c r="J459" s="535"/>
      <c r="K459" s="535"/>
      <c r="L459" s="535"/>
      <c r="M459" s="535"/>
      <c r="N459" s="535"/>
      <c r="O459" s="535"/>
      <c r="P459" s="535"/>
      <c r="Q459" s="535"/>
      <c r="R459" s="535"/>
      <c r="S459" s="535"/>
      <c r="T459" s="535"/>
      <c r="U459" s="535"/>
      <c r="V459" s="535"/>
      <c r="W459" s="535"/>
      <c r="X459" s="830"/>
      <c r="Y459" s="830"/>
      <c r="Z459" s="830"/>
      <c r="AA459" s="830"/>
      <c r="AB459" s="537"/>
      <c r="AC459" s="537"/>
    </row>
    <row r="460" spans="1:29" s="237" customFormat="1" ht="18" customHeight="1">
      <c r="A460" s="601"/>
      <c r="B460" s="582"/>
      <c r="C460" s="582"/>
      <c r="D460" s="582"/>
      <c r="E460" s="582"/>
      <c r="F460" s="582"/>
      <c r="G460" s="582"/>
      <c r="H460" s="582"/>
      <c r="I460" s="582"/>
      <c r="J460" s="582"/>
      <c r="K460" s="582"/>
      <c r="L460" s="582"/>
      <c r="M460" s="582"/>
      <c r="N460" s="582"/>
      <c r="O460" s="582"/>
      <c r="P460" s="582"/>
      <c r="Q460" s="582"/>
      <c r="R460" s="582"/>
      <c r="S460" s="582"/>
      <c r="T460" s="582"/>
      <c r="U460" s="582"/>
      <c r="V460" s="582"/>
      <c r="W460" s="582"/>
      <c r="X460" s="583"/>
      <c r="Y460" s="583"/>
      <c r="Z460" s="583"/>
      <c r="AA460" s="583"/>
      <c r="AB460" s="546"/>
      <c r="AC460" s="546"/>
    </row>
    <row r="461" spans="1:29" s="237" customFormat="1" ht="15" customHeight="1">
      <c r="A461" s="601"/>
      <c r="B461" s="442" t="s">
        <v>1079</v>
      </c>
      <c r="C461" s="630" t="s">
        <v>1082</v>
      </c>
      <c r="D461" s="630"/>
      <c r="E461" s="630"/>
      <c r="F461" s="630"/>
      <c r="G461" s="630"/>
      <c r="H461" s="630"/>
      <c r="I461" s="630"/>
      <c r="J461" s="630"/>
      <c r="K461" s="630"/>
      <c r="L461" s="630"/>
      <c r="M461" s="630"/>
      <c r="N461" s="630"/>
      <c r="O461" s="630"/>
      <c r="P461" s="630"/>
      <c r="Q461" s="630"/>
      <c r="R461" s="630"/>
      <c r="S461" s="630"/>
      <c r="T461" s="630"/>
      <c r="U461" s="630"/>
      <c r="V461" s="630"/>
      <c r="W461" s="630"/>
      <c r="X461" s="630"/>
      <c r="Y461" s="630"/>
      <c r="Z461" s="630"/>
      <c r="AA461" s="631"/>
      <c r="AB461" s="547"/>
      <c r="AC461" s="547"/>
    </row>
    <row r="462" spans="1:29" s="237" customFormat="1" ht="27.75" customHeight="1">
      <c r="A462" s="601"/>
      <c r="B462" s="442" t="s">
        <v>1080</v>
      </c>
      <c r="C462" s="630" t="s">
        <v>1083</v>
      </c>
      <c r="D462" s="630"/>
      <c r="E462" s="630"/>
      <c r="F462" s="630"/>
      <c r="G462" s="630"/>
      <c r="H462" s="630"/>
      <c r="I462" s="630"/>
      <c r="J462" s="630"/>
      <c r="K462" s="630"/>
      <c r="L462" s="630"/>
      <c r="M462" s="630"/>
      <c r="N462" s="630"/>
      <c r="O462" s="630"/>
      <c r="P462" s="630"/>
      <c r="Q462" s="630"/>
      <c r="R462" s="630"/>
      <c r="S462" s="630"/>
      <c r="T462" s="630"/>
      <c r="U462" s="630"/>
      <c r="V462" s="630"/>
      <c r="W462" s="630"/>
      <c r="X462" s="630"/>
      <c r="Y462" s="630"/>
      <c r="Z462" s="630"/>
      <c r="AA462" s="631"/>
      <c r="AB462" s="547"/>
      <c r="AC462" s="547"/>
    </row>
    <row r="463" spans="1:29" s="237" customFormat="1" ht="15" customHeight="1">
      <c r="A463" s="601"/>
      <c r="B463" s="474" t="s">
        <v>1081</v>
      </c>
      <c r="C463" s="558" t="s">
        <v>1084</v>
      </c>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9"/>
      <c r="AB463" s="548"/>
      <c r="AC463" s="548"/>
    </row>
    <row r="464" spans="1:29" s="237" customFormat="1" ht="15" customHeight="1">
      <c r="A464" s="571" t="s">
        <v>390</v>
      </c>
      <c r="B464" s="535" t="s">
        <v>992</v>
      </c>
      <c r="C464" s="535"/>
      <c r="D464" s="535"/>
      <c r="E464" s="535"/>
      <c r="F464" s="535"/>
      <c r="G464" s="535"/>
      <c r="H464" s="535"/>
      <c r="I464" s="535"/>
      <c r="J464" s="535"/>
      <c r="K464" s="535"/>
      <c r="L464" s="535"/>
      <c r="M464" s="535"/>
      <c r="N464" s="535"/>
      <c r="O464" s="535"/>
      <c r="P464" s="535"/>
      <c r="Q464" s="535"/>
      <c r="R464" s="535"/>
      <c r="S464" s="535"/>
      <c r="T464" s="535"/>
      <c r="U464" s="535"/>
      <c r="V464" s="535"/>
      <c r="W464" s="535"/>
      <c r="X464" s="830"/>
      <c r="Y464" s="830"/>
      <c r="Z464" s="830"/>
      <c r="AA464" s="830"/>
      <c r="AB464" s="537"/>
      <c r="AC464" s="537"/>
    </row>
    <row r="465" spans="1:31" s="237" customFormat="1" ht="18" customHeight="1">
      <c r="A465" s="572"/>
      <c r="B465" s="535"/>
      <c r="C465" s="535"/>
      <c r="D465" s="535"/>
      <c r="E465" s="535"/>
      <c r="F465" s="535"/>
      <c r="G465" s="535"/>
      <c r="H465" s="535"/>
      <c r="I465" s="535"/>
      <c r="J465" s="535"/>
      <c r="K465" s="535"/>
      <c r="L465" s="535"/>
      <c r="M465" s="535"/>
      <c r="N465" s="535"/>
      <c r="O465" s="535"/>
      <c r="P465" s="535"/>
      <c r="Q465" s="535"/>
      <c r="R465" s="535"/>
      <c r="S465" s="535"/>
      <c r="T465" s="535"/>
      <c r="U465" s="535"/>
      <c r="V465" s="535"/>
      <c r="W465" s="535"/>
      <c r="X465" s="830"/>
      <c r="Y465" s="830"/>
      <c r="Z465" s="830"/>
      <c r="AA465" s="830"/>
      <c r="AB465" s="537"/>
      <c r="AC465" s="537"/>
    </row>
    <row r="466" spans="1:31" s="237" customFormat="1" ht="15" customHeight="1">
      <c r="A466" s="571" t="s">
        <v>391</v>
      </c>
      <c r="B466" s="535" t="s">
        <v>1076</v>
      </c>
      <c r="C466" s="535"/>
      <c r="D466" s="535"/>
      <c r="E466" s="535"/>
      <c r="F466" s="535"/>
      <c r="G466" s="535"/>
      <c r="H466" s="535"/>
      <c r="I466" s="535"/>
      <c r="J466" s="535"/>
      <c r="K466" s="535"/>
      <c r="L466" s="535"/>
      <c r="M466" s="535"/>
      <c r="N466" s="535"/>
      <c r="O466" s="535"/>
      <c r="P466" s="535"/>
      <c r="Q466" s="535"/>
      <c r="R466" s="535"/>
      <c r="S466" s="535"/>
      <c r="T466" s="535"/>
      <c r="U466" s="535"/>
      <c r="V466" s="535"/>
      <c r="W466" s="535"/>
      <c r="X466" s="830"/>
      <c r="Y466" s="830"/>
      <c r="Z466" s="830"/>
      <c r="AA466" s="830"/>
      <c r="AB466" s="537"/>
      <c r="AC466" s="537"/>
    </row>
    <row r="467" spans="1:31" s="237" customFormat="1" ht="15" customHeight="1">
      <c r="A467" s="572"/>
      <c r="B467" s="535"/>
      <c r="C467" s="535"/>
      <c r="D467" s="535"/>
      <c r="E467" s="535"/>
      <c r="F467" s="535"/>
      <c r="G467" s="535"/>
      <c r="H467" s="535"/>
      <c r="I467" s="535"/>
      <c r="J467" s="535"/>
      <c r="K467" s="535"/>
      <c r="L467" s="535"/>
      <c r="M467" s="535"/>
      <c r="N467" s="535"/>
      <c r="O467" s="535"/>
      <c r="P467" s="535"/>
      <c r="Q467" s="535"/>
      <c r="R467" s="535"/>
      <c r="S467" s="535"/>
      <c r="T467" s="535"/>
      <c r="U467" s="535"/>
      <c r="V467" s="535"/>
      <c r="W467" s="535"/>
      <c r="X467" s="830"/>
      <c r="Y467" s="830"/>
      <c r="Z467" s="830"/>
      <c r="AA467" s="830"/>
      <c r="AB467" s="537"/>
      <c r="AC467" s="537"/>
    </row>
    <row r="468" spans="1:31" s="237" customFormat="1" ht="15" customHeight="1">
      <c r="A468" s="571" t="s">
        <v>674</v>
      </c>
      <c r="B468" s="688" t="s">
        <v>422</v>
      </c>
      <c r="C468" s="689"/>
      <c r="D468" s="689"/>
      <c r="E468" s="689"/>
      <c r="F468" s="689"/>
      <c r="G468" s="689"/>
      <c r="H468" s="689"/>
      <c r="I468" s="689"/>
      <c r="J468" s="689"/>
      <c r="K468" s="689"/>
      <c r="L468" s="689"/>
      <c r="M468" s="689"/>
      <c r="N468" s="689"/>
      <c r="O468" s="689"/>
      <c r="P468" s="689"/>
      <c r="Q468" s="689"/>
      <c r="R468" s="689"/>
      <c r="S468" s="689"/>
      <c r="T468" s="689"/>
      <c r="U468" s="689"/>
      <c r="V468" s="689"/>
      <c r="W468" s="689"/>
      <c r="X468" s="689"/>
      <c r="Y468" s="689"/>
      <c r="Z468" s="689"/>
      <c r="AA468" s="690"/>
      <c r="AB468" s="537"/>
      <c r="AC468" s="537"/>
    </row>
    <row r="469" spans="1:31" s="237" customFormat="1" ht="15" customHeight="1">
      <c r="A469" s="572"/>
      <c r="B469" s="691"/>
      <c r="C469" s="692"/>
      <c r="D469" s="692"/>
      <c r="E469" s="692"/>
      <c r="F469" s="692"/>
      <c r="G469" s="692"/>
      <c r="H469" s="692"/>
      <c r="I469" s="692"/>
      <c r="J469" s="692"/>
      <c r="K469" s="692"/>
      <c r="L469" s="692"/>
      <c r="M469" s="692"/>
      <c r="N469" s="692"/>
      <c r="O469" s="692"/>
      <c r="P469" s="692"/>
      <c r="Q469" s="692"/>
      <c r="R469" s="692"/>
      <c r="S469" s="692"/>
      <c r="T469" s="692"/>
      <c r="U469" s="692"/>
      <c r="V469" s="692"/>
      <c r="W469" s="692"/>
      <c r="X469" s="692"/>
      <c r="Y469" s="692"/>
      <c r="Z469" s="692"/>
      <c r="AA469" s="693"/>
      <c r="AB469" s="537"/>
      <c r="AC469" s="537"/>
    </row>
    <row r="470" spans="1:31" s="284" customFormat="1" ht="6" customHeight="1">
      <c r="A470" s="220"/>
      <c r="B470" s="220"/>
      <c r="C470" s="220"/>
      <c r="D470" s="220"/>
      <c r="E470" s="220"/>
      <c r="F470" s="220"/>
      <c r="G470" s="220"/>
      <c r="H470" s="220"/>
      <c r="I470" s="220"/>
      <c r="J470" s="220"/>
      <c r="K470" s="212"/>
      <c r="L470" s="212"/>
      <c r="M470" s="212"/>
      <c r="N470" s="212"/>
      <c r="O470" s="212"/>
      <c r="P470" s="212"/>
      <c r="Q470" s="212"/>
      <c r="R470" s="212"/>
      <c r="S470" s="212"/>
      <c r="T470" s="212"/>
      <c r="U470" s="212"/>
      <c r="V470" s="220"/>
      <c r="W470" s="220"/>
      <c r="X470" s="220"/>
      <c r="Y470" s="220"/>
      <c r="Z470" s="220"/>
      <c r="AA470" s="220"/>
      <c r="AB470" s="220"/>
      <c r="AC470" s="233"/>
      <c r="AE470" s="285"/>
    </row>
    <row r="471" spans="1:31" s="284" customFormat="1" ht="18" customHeight="1">
      <c r="A471" s="236" t="s">
        <v>672</v>
      </c>
      <c r="B471" s="480"/>
      <c r="C471" s="485"/>
      <c r="D471" s="485"/>
      <c r="E471" s="485"/>
      <c r="F471" s="485"/>
      <c r="G471" s="485"/>
      <c r="H471" s="485"/>
      <c r="I471" s="485"/>
      <c r="J471" s="211"/>
      <c r="K471" s="212"/>
      <c r="L471" s="212"/>
      <c r="M471" s="212"/>
      <c r="N471" s="212"/>
      <c r="O471" s="212"/>
      <c r="P471" s="212"/>
      <c r="Q471" s="212"/>
      <c r="R471" s="212"/>
      <c r="S471" s="212"/>
      <c r="T471" s="212"/>
      <c r="U471" s="212"/>
      <c r="V471" s="211"/>
      <c r="W471" s="211"/>
      <c r="X471" s="211"/>
      <c r="Y471" s="211"/>
      <c r="Z471" s="211"/>
      <c r="AA471" s="211"/>
      <c r="AB471" s="211"/>
      <c r="AC471" s="233"/>
      <c r="AD471" s="286"/>
      <c r="AE471" s="285"/>
    </row>
    <row r="472" spans="1:31" s="284" customFormat="1" ht="47.25" customHeight="1">
      <c r="A472" s="555" t="s">
        <v>276</v>
      </c>
      <c r="B472" s="549" t="s">
        <v>423</v>
      </c>
      <c r="C472" s="550"/>
      <c r="D472" s="550"/>
      <c r="E472" s="550"/>
      <c r="F472" s="550"/>
      <c r="G472" s="550"/>
      <c r="H472" s="550"/>
      <c r="I472" s="550"/>
      <c r="J472" s="550"/>
      <c r="K472" s="550"/>
      <c r="L472" s="550"/>
      <c r="M472" s="550"/>
      <c r="N472" s="550"/>
      <c r="O472" s="550"/>
      <c r="P472" s="550"/>
      <c r="Q472" s="550"/>
      <c r="R472" s="550"/>
      <c r="S472" s="550"/>
      <c r="T472" s="550"/>
      <c r="U472" s="550"/>
      <c r="V472" s="550"/>
      <c r="W472" s="550"/>
      <c r="X472" s="550"/>
      <c r="Y472" s="550"/>
      <c r="Z472" s="550"/>
      <c r="AA472" s="550"/>
      <c r="AB472" s="682"/>
      <c r="AC472" s="683"/>
      <c r="AD472" s="285"/>
    </row>
    <row r="473" spans="1:31" s="284" customFormat="1" ht="21.75" customHeight="1">
      <c r="A473" s="560"/>
      <c r="B473" s="552" t="s">
        <v>1093</v>
      </c>
      <c r="C473" s="808"/>
      <c r="D473" s="808"/>
      <c r="E473" s="808"/>
      <c r="F473" s="808"/>
      <c r="G473" s="808"/>
      <c r="H473" s="808"/>
      <c r="I473" s="808"/>
      <c r="J473" s="808"/>
      <c r="K473" s="808"/>
      <c r="L473" s="808"/>
      <c r="M473" s="808"/>
      <c r="N473" s="808"/>
      <c r="O473" s="808"/>
      <c r="P473" s="808"/>
      <c r="Q473" s="808"/>
      <c r="R473" s="808"/>
      <c r="S473" s="808"/>
      <c r="T473" s="808"/>
      <c r="U473" s="808"/>
      <c r="V473" s="808"/>
      <c r="W473" s="808"/>
      <c r="X473" s="808"/>
      <c r="Y473" s="808"/>
      <c r="Z473" s="808"/>
      <c r="AA473" s="808"/>
      <c r="AB473" s="694"/>
      <c r="AC473" s="695"/>
      <c r="AD473" s="285"/>
    </row>
    <row r="474" spans="1:31" ht="28.5" customHeight="1">
      <c r="A474" s="560"/>
      <c r="B474" s="444" t="s">
        <v>733</v>
      </c>
      <c r="C474" s="802" t="s">
        <v>737</v>
      </c>
      <c r="D474" s="803"/>
      <c r="E474" s="803"/>
      <c r="F474" s="803"/>
      <c r="G474" s="803"/>
      <c r="H474" s="803"/>
      <c r="I474" s="803"/>
      <c r="J474" s="803"/>
      <c r="K474" s="803"/>
      <c r="L474" s="803"/>
      <c r="M474" s="803"/>
      <c r="N474" s="803"/>
      <c r="O474" s="803"/>
      <c r="P474" s="803"/>
      <c r="Q474" s="803"/>
      <c r="R474" s="803"/>
      <c r="S474" s="803"/>
      <c r="T474" s="803"/>
      <c r="U474" s="803"/>
      <c r="V474" s="803"/>
      <c r="W474" s="803"/>
      <c r="X474" s="803"/>
      <c r="Y474" s="803"/>
      <c r="Z474" s="803"/>
      <c r="AA474" s="804"/>
      <c r="AB474" s="694"/>
      <c r="AC474" s="695"/>
      <c r="AD474" s="211"/>
    </row>
    <row r="475" spans="1:31" ht="29.25" customHeight="1">
      <c r="A475" s="560"/>
      <c r="B475" s="444" t="s">
        <v>734</v>
      </c>
      <c r="C475" s="802" t="s">
        <v>738</v>
      </c>
      <c r="D475" s="803"/>
      <c r="E475" s="803"/>
      <c r="F475" s="803"/>
      <c r="G475" s="803"/>
      <c r="H475" s="803"/>
      <c r="I475" s="803"/>
      <c r="J475" s="803"/>
      <c r="K475" s="803"/>
      <c r="L475" s="803"/>
      <c r="M475" s="803"/>
      <c r="N475" s="803"/>
      <c r="O475" s="803"/>
      <c r="P475" s="803"/>
      <c r="Q475" s="803"/>
      <c r="R475" s="803"/>
      <c r="S475" s="803"/>
      <c r="T475" s="803"/>
      <c r="U475" s="803"/>
      <c r="V475" s="803"/>
      <c r="W475" s="803"/>
      <c r="X475" s="803"/>
      <c r="Y475" s="803"/>
      <c r="Z475" s="803"/>
      <c r="AA475" s="804"/>
      <c r="AB475" s="694"/>
      <c r="AC475" s="695"/>
      <c r="AD475" s="211"/>
    </row>
    <row r="476" spans="1:31" ht="18" customHeight="1">
      <c r="A476" s="560"/>
      <c r="B476" s="481" t="s">
        <v>735</v>
      </c>
      <c r="C476" s="805" t="s">
        <v>739</v>
      </c>
      <c r="D476" s="748"/>
      <c r="E476" s="748"/>
      <c r="F476" s="748"/>
      <c r="G476" s="748"/>
      <c r="H476" s="748"/>
      <c r="I476" s="748"/>
      <c r="J476" s="748"/>
      <c r="K476" s="748"/>
      <c r="L476" s="748"/>
      <c r="M476" s="748"/>
      <c r="N476" s="748"/>
      <c r="O476" s="748"/>
      <c r="P476" s="748"/>
      <c r="Q476" s="748"/>
      <c r="R476" s="748"/>
      <c r="S476" s="748"/>
      <c r="T476" s="748"/>
      <c r="U476" s="748"/>
      <c r="V476" s="748"/>
      <c r="W476" s="748"/>
      <c r="X476" s="748"/>
      <c r="Y476" s="748"/>
      <c r="Z476" s="748"/>
      <c r="AA476" s="749"/>
      <c r="AB476" s="694"/>
      <c r="AC476" s="695"/>
      <c r="AD476" s="211"/>
    </row>
    <row r="477" spans="1:31" ht="18" customHeight="1">
      <c r="A477" s="560"/>
      <c r="B477" s="481" t="s">
        <v>736</v>
      </c>
      <c r="C477" s="806" t="s">
        <v>740</v>
      </c>
      <c r="D477" s="807"/>
      <c r="E477" s="807"/>
      <c r="F477" s="807"/>
      <c r="G477" s="807"/>
      <c r="H477" s="807"/>
      <c r="I477" s="807"/>
      <c r="J477" s="807"/>
      <c r="K477" s="807"/>
      <c r="L477" s="807"/>
      <c r="M477" s="807"/>
      <c r="N477" s="807"/>
      <c r="O477" s="807"/>
      <c r="P477" s="807"/>
      <c r="Q477" s="807"/>
      <c r="R477" s="807"/>
      <c r="S477" s="807"/>
      <c r="T477" s="807"/>
      <c r="U477" s="807"/>
      <c r="V477" s="807"/>
      <c r="W477" s="807"/>
      <c r="X477" s="807"/>
      <c r="Y477" s="807"/>
      <c r="Z477" s="807"/>
      <c r="AA477" s="807"/>
      <c r="AB477" s="684"/>
      <c r="AC477" s="685"/>
      <c r="AD477" s="211"/>
    </row>
    <row r="478" spans="1:31" s="284" customFormat="1" ht="23.25" customHeight="1">
      <c r="A478" s="555" t="s">
        <v>278</v>
      </c>
      <c r="B478" s="549" t="s">
        <v>741</v>
      </c>
      <c r="C478" s="550"/>
      <c r="D478" s="550"/>
      <c r="E478" s="550"/>
      <c r="F478" s="550"/>
      <c r="G478" s="550"/>
      <c r="H478" s="550"/>
      <c r="I478" s="550"/>
      <c r="J478" s="550"/>
      <c r="K478" s="550"/>
      <c r="L478" s="550"/>
      <c r="M478" s="550"/>
      <c r="N478" s="550"/>
      <c r="O478" s="550"/>
      <c r="P478" s="550"/>
      <c r="Q478" s="550"/>
      <c r="R478" s="550"/>
      <c r="S478" s="550"/>
      <c r="T478" s="550"/>
      <c r="U478" s="550"/>
      <c r="V478" s="550"/>
      <c r="W478" s="550"/>
      <c r="X478" s="550"/>
      <c r="Y478" s="550"/>
      <c r="Z478" s="550"/>
      <c r="AA478" s="550"/>
      <c r="AB478" s="682"/>
      <c r="AC478" s="683"/>
      <c r="AD478" s="285"/>
    </row>
    <row r="479" spans="1:31" s="284" customFormat="1" ht="23.25" customHeight="1">
      <c r="A479" s="556"/>
      <c r="B479" s="809"/>
      <c r="C479" s="810"/>
      <c r="D479" s="810"/>
      <c r="E479" s="810"/>
      <c r="F479" s="810"/>
      <c r="G479" s="810"/>
      <c r="H479" s="810"/>
      <c r="I479" s="810"/>
      <c r="J479" s="810"/>
      <c r="K479" s="810"/>
      <c r="L479" s="810"/>
      <c r="M479" s="810"/>
      <c r="N479" s="810"/>
      <c r="O479" s="810"/>
      <c r="P479" s="810"/>
      <c r="Q479" s="810"/>
      <c r="R479" s="810"/>
      <c r="S479" s="810"/>
      <c r="T479" s="810"/>
      <c r="U479" s="810"/>
      <c r="V479" s="810"/>
      <c r="W479" s="810"/>
      <c r="X479" s="810"/>
      <c r="Y479" s="810"/>
      <c r="Z479" s="810"/>
      <c r="AA479" s="810"/>
      <c r="AB479" s="684"/>
      <c r="AC479" s="685"/>
      <c r="AD479" s="285"/>
    </row>
    <row r="480" spans="1:31" s="284" customFormat="1" ht="6" customHeight="1">
      <c r="A480" s="220"/>
      <c r="B480" s="220"/>
      <c r="C480" s="220"/>
      <c r="D480" s="220"/>
      <c r="E480" s="220"/>
      <c r="F480" s="220"/>
      <c r="G480" s="220"/>
      <c r="H480" s="220"/>
      <c r="I480" s="220"/>
      <c r="J480" s="220"/>
      <c r="K480" s="212"/>
      <c r="L480" s="212"/>
      <c r="M480" s="212"/>
      <c r="N480" s="212"/>
      <c r="O480" s="212"/>
      <c r="P480" s="212"/>
      <c r="Q480" s="212"/>
      <c r="R480" s="212"/>
      <c r="S480" s="212"/>
      <c r="T480" s="212"/>
      <c r="U480" s="212"/>
      <c r="V480" s="220"/>
      <c r="W480" s="220"/>
      <c r="X480" s="220"/>
      <c r="Y480" s="220"/>
      <c r="Z480" s="220"/>
      <c r="AA480" s="220"/>
      <c r="AB480" s="220"/>
      <c r="AC480" s="233"/>
      <c r="AD480" s="287"/>
      <c r="AE480" s="285"/>
    </row>
    <row r="481" spans="1:52" s="318" customFormat="1" ht="18" customHeight="1">
      <c r="A481" s="236" t="s">
        <v>993</v>
      </c>
      <c r="B481" s="513"/>
      <c r="C481" s="513"/>
      <c r="D481" s="513"/>
      <c r="E481" s="513"/>
      <c r="F481" s="513"/>
      <c r="G481" s="513"/>
      <c r="H481" s="513"/>
      <c r="I481" s="513"/>
      <c r="J481" s="513"/>
      <c r="K481" s="513"/>
      <c r="L481" s="513"/>
      <c r="M481" s="513"/>
      <c r="N481" s="513"/>
      <c r="O481" s="513"/>
      <c r="P481" s="513"/>
      <c r="Q481" s="513"/>
      <c r="R481" s="513"/>
      <c r="S481" s="513"/>
      <c r="T481" s="513"/>
      <c r="U481" s="513"/>
      <c r="V481" s="513"/>
      <c r="W481" s="513"/>
      <c r="X481" s="513"/>
      <c r="Y481" s="294"/>
      <c r="Z481" s="294"/>
      <c r="AA481" s="294"/>
      <c r="AB481" s="513"/>
      <c r="AC481" s="513"/>
      <c r="AD481" s="513"/>
      <c r="AE481" s="513"/>
      <c r="AF481" s="513"/>
    </row>
    <row r="482" spans="1:52" s="319" customFormat="1" ht="25.5" customHeight="1">
      <c r="A482" s="555" t="s">
        <v>416</v>
      </c>
      <c r="B482" s="657" t="s">
        <v>742</v>
      </c>
      <c r="C482" s="658"/>
      <c r="D482" s="658"/>
      <c r="E482" s="658"/>
      <c r="F482" s="658"/>
      <c r="G482" s="658"/>
      <c r="H482" s="658"/>
      <c r="I482" s="658"/>
      <c r="J482" s="658"/>
      <c r="K482" s="658"/>
      <c r="L482" s="658"/>
      <c r="M482" s="658"/>
      <c r="N482" s="658"/>
      <c r="O482" s="658"/>
      <c r="P482" s="658"/>
      <c r="Q482" s="658"/>
      <c r="R482" s="658"/>
      <c r="S482" s="658"/>
      <c r="T482" s="658"/>
      <c r="U482" s="658"/>
      <c r="V482" s="658"/>
      <c r="W482" s="658"/>
      <c r="X482" s="718"/>
      <c r="Y482" s="718"/>
      <c r="Z482" s="718"/>
      <c r="AA482" s="719"/>
      <c r="AB482" s="682"/>
      <c r="AC482" s="683"/>
      <c r="AD482" s="285"/>
      <c r="AE482" s="285"/>
      <c r="AF482" s="285"/>
      <c r="AG482" s="320"/>
      <c r="AH482" s="320"/>
      <c r="AI482" s="320"/>
      <c r="AJ482" s="320"/>
      <c r="AK482" s="320"/>
      <c r="AL482" s="320"/>
      <c r="AM482" s="320"/>
      <c r="AN482" s="320"/>
      <c r="AO482" s="320"/>
      <c r="AP482" s="320"/>
      <c r="AQ482" s="320"/>
      <c r="AR482" s="320"/>
      <c r="AS482" s="320"/>
      <c r="AT482" s="320"/>
      <c r="AU482" s="320"/>
      <c r="AV482" s="320"/>
      <c r="AW482" s="320"/>
      <c r="AX482" s="320"/>
      <c r="AY482" s="320"/>
      <c r="AZ482" s="320"/>
    </row>
    <row r="483" spans="1:52" s="319" customFormat="1" ht="25.5" customHeight="1">
      <c r="A483" s="556"/>
      <c r="B483" s="657"/>
      <c r="C483" s="658"/>
      <c r="D483" s="658"/>
      <c r="E483" s="658"/>
      <c r="F483" s="658"/>
      <c r="G483" s="658"/>
      <c r="H483" s="658"/>
      <c r="I483" s="658"/>
      <c r="J483" s="658"/>
      <c r="K483" s="658"/>
      <c r="L483" s="658"/>
      <c r="M483" s="658"/>
      <c r="N483" s="658"/>
      <c r="O483" s="658"/>
      <c r="P483" s="658"/>
      <c r="Q483" s="658"/>
      <c r="R483" s="658"/>
      <c r="S483" s="658"/>
      <c r="T483" s="658"/>
      <c r="U483" s="658"/>
      <c r="V483" s="658"/>
      <c r="W483" s="658"/>
      <c r="X483" s="718"/>
      <c r="Y483" s="718"/>
      <c r="Z483" s="718"/>
      <c r="AA483" s="719"/>
      <c r="AB483" s="684"/>
      <c r="AC483" s="685"/>
      <c r="AD483" s="285"/>
      <c r="AE483" s="285"/>
      <c r="AF483" s="285"/>
      <c r="AG483" s="320"/>
      <c r="AH483" s="320"/>
      <c r="AI483" s="320"/>
      <c r="AJ483" s="320"/>
      <c r="AK483" s="320"/>
      <c r="AL483" s="320"/>
      <c r="AM483" s="320"/>
      <c r="AN483" s="320"/>
      <c r="AO483" s="320"/>
      <c r="AP483" s="320"/>
      <c r="AQ483" s="320"/>
      <c r="AR483" s="320"/>
      <c r="AS483" s="320"/>
      <c r="AT483" s="320"/>
      <c r="AU483" s="320"/>
      <c r="AV483" s="320"/>
      <c r="AW483" s="320"/>
      <c r="AX483" s="320"/>
      <c r="AY483" s="320"/>
      <c r="AZ483" s="320"/>
    </row>
    <row r="484" spans="1:52" s="319" customFormat="1" ht="13.5" customHeight="1">
      <c r="A484" s="555" t="s">
        <v>418</v>
      </c>
      <c r="B484" s="657" t="s">
        <v>994</v>
      </c>
      <c r="C484" s="658"/>
      <c r="D484" s="658"/>
      <c r="E484" s="658"/>
      <c r="F484" s="658"/>
      <c r="G484" s="658"/>
      <c r="H484" s="658"/>
      <c r="I484" s="658"/>
      <c r="J484" s="658"/>
      <c r="K484" s="658"/>
      <c r="L484" s="658"/>
      <c r="M484" s="658"/>
      <c r="N484" s="658"/>
      <c r="O484" s="658"/>
      <c r="P484" s="658"/>
      <c r="Q484" s="658"/>
      <c r="R484" s="658"/>
      <c r="S484" s="658"/>
      <c r="T484" s="658"/>
      <c r="U484" s="658"/>
      <c r="V484" s="658"/>
      <c r="W484" s="658"/>
      <c r="X484" s="718"/>
      <c r="Y484" s="718"/>
      <c r="Z484" s="718"/>
      <c r="AA484" s="719"/>
      <c r="AB484" s="537"/>
      <c r="AC484" s="537"/>
      <c r="AD484" s="285"/>
      <c r="AE484" s="285"/>
      <c r="AF484" s="285"/>
      <c r="AG484" s="320"/>
      <c r="AH484" s="320"/>
      <c r="AI484" s="320"/>
      <c r="AJ484" s="320"/>
      <c r="AK484" s="320"/>
      <c r="AL484" s="320"/>
      <c r="AM484" s="320"/>
      <c r="AN484" s="320"/>
      <c r="AO484" s="320"/>
      <c r="AP484" s="320"/>
      <c r="AQ484" s="320"/>
      <c r="AR484" s="320"/>
      <c r="AS484" s="320"/>
      <c r="AT484" s="320"/>
      <c r="AU484" s="320"/>
      <c r="AV484" s="320"/>
      <c r="AW484" s="320"/>
      <c r="AX484" s="320"/>
      <c r="AY484" s="320"/>
      <c r="AZ484" s="320"/>
    </row>
    <row r="485" spans="1:52" s="319" customFormat="1" ht="13.5" customHeight="1">
      <c r="A485" s="560"/>
      <c r="B485" s="549"/>
      <c r="C485" s="550"/>
      <c r="D485" s="550"/>
      <c r="E485" s="550"/>
      <c r="F485" s="550"/>
      <c r="G485" s="550"/>
      <c r="H485" s="550"/>
      <c r="I485" s="550"/>
      <c r="J485" s="550"/>
      <c r="K485" s="550"/>
      <c r="L485" s="550"/>
      <c r="M485" s="550"/>
      <c r="N485" s="550"/>
      <c r="O485" s="550"/>
      <c r="P485" s="550"/>
      <c r="Q485" s="550"/>
      <c r="R485" s="550"/>
      <c r="S485" s="550"/>
      <c r="T485" s="550"/>
      <c r="U485" s="550"/>
      <c r="V485" s="550"/>
      <c r="W485" s="550"/>
      <c r="X485" s="780"/>
      <c r="Y485" s="780"/>
      <c r="Z485" s="780"/>
      <c r="AA485" s="781"/>
      <c r="AB485" s="546"/>
      <c r="AC485" s="546"/>
      <c r="AD485" s="285"/>
      <c r="AE485" s="285"/>
      <c r="AF485" s="285"/>
      <c r="AG485" s="320"/>
      <c r="AH485" s="320"/>
      <c r="AI485" s="320"/>
      <c r="AJ485" s="320"/>
      <c r="AK485" s="320"/>
      <c r="AL485" s="320"/>
      <c r="AM485" s="320"/>
      <c r="AN485" s="320"/>
      <c r="AO485" s="320"/>
      <c r="AP485" s="320"/>
      <c r="AQ485" s="320"/>
      <c r="AR485" s="320"/>
      <c r="AS485" s="320"/>
      <c r="AT485" s="320"/>
      <c r="AU485" s="320"/>
      <c r="AV485" s="320"/>
      <c r="AW485" s="320"/>
      <c r="AX485" s="320"/>
      <c r="AY485" s="320"/>
      <c r="AZ485" s="320"/>
    </row>
    <row r="486" spans="1:52" s="319" customFormat="1" ht="18.75" customHeight="1">
      <c r="A486" s="560"/>
      <c r="B486" s="436" t="s">
        <v>1094</v>
      </c>
      <c r="C486" s="630" t="s">
        <v>1097</v>
      </c>
      <c r="D486" s="630"/>
      <c r="E486" s="630"/>
      <c r="F486" s="630"/>
      <c r="G486" s="630"/>
      <c r="H486" s="630"/>
      <c r="I486" s="630"/>
      <c r="J486" s="630"/>
      <c r="K486" s="630"/>
      <c r="L486" s="630"/>
      <c r="M486" s="630"/>
      <c r="N486" s="630"/>
      <c r="O486" s="630"/>
      <c r="P486" s="630"/>
      <c r="Q486" s="630"/>
      <c r="R486" s="630"/>
      <c r="S486" s="630"/>
      <c r="T486" s="630"/>
      <c r="U486" s="630"/>
      <c r="V486" s="630"/>
      <c r="W486" s="630"/>
      <c r="X486" s="630"/>
      <c r="Y486" s="630"/>
      <c r="Z486" s="630"/>
      <c r="AA486" s="631"/>
      <c r="AB486" s="547"/>
      <c r="AC486" s="547"/>
      <c r="AD486" s="285"/>
      <c r="AE486" s="285"/>
      <c r="AF486" s="285"/>
      <c r="AG486" s="320"/>
      <c r="AH486" s="320"/>
      <c r="AI486" s="320"/>
      <c r="AJ486" s="320"/>
      <c r="AK486" s="320"/>
      <c r="AL486" s="320"/>
      <c r="AM486" s="320"/>
      <c r="AN486" s="320"/>
      <c r="AO486" s="320"/>
      <c r="AP486" s="320"/>
      <c r="AQ486" s="320"/>
      <c r="AR486" s="320"/>
      <c r="AS486" s="320"/>
      <c r="AT486" s="320"/>
      <c r="AU486" s="320"/>
      <c r="AV486" s="320"/>
      <c r="AW486" s="320"/>
      <c r="AX486" s="320"/>
      <c r="AY486" s="320"/>
      <c r="AZ486" s="320"/>
    </row>
    <row r="487" spans="1:52" s="319" customFormat="1" ht="18.75" customHeight="1">
      <c r="A487" s="560"/>
      <c r="B487" s="436" t="s">
        <v>1095</v>
      </c>
      <c r="C487" s="630" t="s">
        <v>1098</v>
      </c>
      <c r="D487" s="630"/>
      <c r="E487" s="630"/>
      <c r="F487" s="630"/>
      <c r="G487" s="630"/>
      <c r="H487" s="630"/>
      <c r="I487" s="630"/>
      <c r="J487" s="630"/>
      <c r="K487" s="630"/>
      <c r="L487" s="630"/>
      <c r="M487" s="630"/>
      <c r="N487" s="630"/>
      <c r="O487" s="630"/>
      <c r="P487" s="630"/>
      <c r="Q487" s="630"/>
      <c r="R487" s="630"/>
      <c r="S487" s="630"/>
      <c r="T487" s="630"/>
      <c r="U487" s="630"/>
      <c r="V487" s="630"/>
      <c r="W487" s="630"/>
      <c r="X487" s="630"/>
      <c r="Y487" s="630"/>
      <c r="Z487" s="630"/>
      <c r="AA487" s="631"/>
      <c r="AB487" s="547"/>
      <c r="AC487" s="547"/>
      <c r="AD487" s="285"/>
      <c r="AE487" s="285"/>
      <c r="AF487" s="285"/>
      <c r="AG487" s="320"/>
      <c r="AH487" s="320"/>
      <c r="AI487" s="320"/>
      <c r="AJ487" s="320"/>
      <c r="AK487" s="320"/>
      <c r="AL487" s="320"/>
      <c r="AM487" s="320"/>
      <c r="AN487" s="320"/>
      <c r="AO487" s="320"/>
      <c r="AP487" s="320"/>
      <c r="AQ487" s="320"/>
      <c r="AR487" s="320"/>
      <c r="AS487" s="320"/>
      <c r="AT487" s="320"/>
      <c r="AU487" s="320"/>
      <c r="AV487" s="320"/>
      <c r="AW487" s="320"/>
      <c r="AX487" s="320"/>
      <c r="AY487" s="320"/>
      <c r="AZ487" s="320"/>
    </row>
    <row r="488" spans="1:52" s="319" customFormat="1" ht="18.75" customHeight="1">
      <c r="A488" s="556"/>
      <c r="B488" s="484" t="s">
        <v>1096</v>
      </c>
      <c r="C488" s="558" t="s">
        <v>1099</v>
      </c>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9"/>
      <c r="AB488" s="548"/>
      <c r="AC488" s="548"/>
      <c r="AD488" s="285"/>
      <c r="AE488" s="285"/>
      <c r="AF488" s="285"/>
      <c r="AG488" s="320"/>
      <c r="AH488" s="320"/>
      <c r="AI488" s="320"/>
      <c r="AJ488" s="320"/>
      <c r="AK488" s="320"/>
      <c r="AL488" s="320"/>
      <c r="AM488" s="320"/>
      <c r="AN488" s="320"/>
      <c r="AO488" s="320"/>
      <c r="AP488" s="320"/>
      <c r="AQ488" s="320"/>
      <c r="AR488" s="320"/>
      <c r="AS488" s="320"/>
      <c r="AT488" s="320"/>
      <c r="AU488" s="320"/>
      <c r="AV488" s="320"/>
      <c r="AW488" s="320"/>
      <c r="AX488" s="320"/>
      <c r="AY488" s="320"/>
      <c r="AZ488" s="320"/>
    </row>
    <row r="489" spans="1:52" s="319" customFormat="1" ht="13.5" customHeight="1">
      <c r="A489" s="555" t="s">
        <v>419</v>
      </c>
      <c r="B489" s="657" t="s">
        <v>999</v>
      </c>
      <c r="C489" s="658"/>
      <c r="D489" s="658"/>
      <c r="E489" s="658"/>
      <c r="F489" s="658"/>
      <c r="G489" s="658"/>
      <c r="H489" s="658"/>
      <c r="I489" s="658"/>
      <c r="J489" s="658"/>
      <c r="K489" s="658"/>
      <c r="L489" s="658"/>
      <c r="M489" s="658"/>
      <c r="N489" s="658"/>
      <c r="O489" s="658"/>
      <c r="P489" s="658"/>
      <c r="Q489" s="658"/>
      <c r="R489" s="658"/>
      <c r="S489" s="658"/>
      <c r="T489" s="658"/>
      <c r="U489" s="658"/>
      <c r="V489" s="658"/>
      <c r="W489" s="658"/>
      <c r="X489" s="718"/>
      <c r="Y489" s="718"/>
      <c r="Z489" s="718"/>
      <c r="AA489" s="719"/>
      <c r="AB489" s="537"/>
      <c r="AC489" s="537"/>
      <c r="AD489" s="285"/>
      <c r="AE489" s="285"/>
      <c r="AF489" s="285"/>
      <c r="AG489" s="320"/>
      <c r="AH489" s="320"/>
      <c r="AI489" s="320"/>
      <c r="AJ489" s="320"/>
      <c r="AK489" s="320"/>
      <c r="AL489" s="320"/>
      <c r="AM489" s="320"/>
      <c r="AN489" s="320"/>
      <c r="AO489" s="320"/>
      <c r="AP489" s="320"/>
      <c r="AQ489" s="320"/>
      <c r="AR489" s="320"/>
      <c r="AS489" s="320"/>
      <c r="AT489" s="320"/>
      <c r="AU489" s="320"/>
      <c r="AV489" s="320"/>
      <c r="AW489" s="320"/>
      <c r="AX489" s="320"/>
      <c r="AY489" s="320"/>
      <c r="AZ489" s="320"/>
    </row>
    <row r="490" spans="1:52" s="319" customFormat="1" ht="13.5" customHeight="1">
      <c r="A490" s="560"/>
      <c r="B490" s="549"/>
      <c r="C490" s="550"/>
      <c r="D490" s="550"/>
      <c r="E490" s="550"/>
      <c r="F490" s="550"/>
      <c r="G490" s="550"/>
      <c r="H490" s="550"/>
      <c r="I490" s="550"/>
      <c r="J490" s="550"/>
      <c r="K490" s="550"/>
      <c r="L490" s="550"/>
      <c r="M490" s="550"/>
      <c r="N490" s="550"/>
      <c r="O490" s="550"/>
      <c r="P490" s="550"/>
      <c r="Q490" s="550"/>
      <c r="R490" s="550"/>
      <c r="S490" s="550"/>
      <c r="T490" s="550"/>
      <c r="U490" s="550"/>
      <c r="V490" s="550"/>
      <c r="W490" s="550"/>
      <c r="X490" s="780"/>
      <c r="Y490" s="780"/>
      <c r="Z490" s="780"/>
      <c r="AA490" s="781"/>
      <c r="AB490" s="546"/>
      <c r="AC490" s="546"/>
      <c r="AD490" s="285"/>
      <c r="AE490" s="285"/>
      <c r="AF490" s="285"/>
      <c r="AG490" s="320"/>
      <c r="AH490" s="320"/>
      <c r="AI490" s="320"/>
      <c r="AJ490" s="320"/>
      <c r="AK490" s="320"/>
      <c r="AL490" s="320"/>
      <c r="AM490" s="320"/>
      <c r="AN490" s="320"/>
      <c r="AO490" s="320"/>
      <c r="AP490" s="320"/>
      <c r="AQ490" s="320"/>
      <c r="AR490" s="320"/>
      <c r="AS490" s="320"/>
      <c r="AT490" s="320"/>
      <c r="AU490" s="320"/>
      <c r="AV490" s="320"/>
      <c r="AW490" s="320"/>
      <c r="AX490" s="320"/>
      <c r="AY490" s="320"/>
      <c r="AZ490" s="320"/>
    </row>
    <row r="491" spans="1:52" s="319" customFormat="1" ht="28.5" customHeight="1">
      <c r="A491" s="560"/>
      <c r="B491" s="469" t="s">
        <v>1094</v>
      </c>
      <c r="C491" s="553" t="s">
        <v>1100</v>
      </c>
      <c r="D491" s="553"/>
      <c r="E491" s="553"/>
      <c r="F491" s="553"/>
      <c r="G491" s="553"/>
      <c r="H491" s="553"/>
      <c r="I491" s="553"/>
      <c r="J491" s="553"/>
      <c r="K491" s="553"/>
      <c r="L491" s="553"/>
      <c r="M491" s="553"/>
      <c r="N491" s="553"/>
      <c r="O491" s="553"/>
      <c r="P491" s="553"/>
      <c r="Q491" s="553"/>
      <c r="R491" s="553"/>
      <c r="S491" s="553"/>
      <c r="T491" s="553"/>
      <c r="U491" s="553"/>
      <c r="V491" s="553"/>
      <c r="W491" s="553"/>
      <c r="X491" s="553"/>
      <c r="Y491" s="553"/>
      <c r="Z491" s="553"/>
      <c r="AA491" s="554"/>
      <c r="AB491" s="547"/>
      <c r="AC491" s="547"/>
      <c r="AD491" s="285"/>
      <c r="AE491" s="285"/>
      <c r="AF491" s="285"/>
      <c r="AG491" s="320"/>
      <c r="AH491" s="320"/>
      <c r="AI491" s="320"/>
      <c r="AJ491" s="320"/>
      <c r="AK491" s="320"/>
      <c r="AL491" s="320"/>
      <c r="AM491" s="320"/>
      <c r="AN491" s="320"/>
      <c r="AO491" s="320"/>
      <c r="AP491" s="320"/>
      <c r="AQ491" s="320"/>
      <c r="AR491" s="320"/>
      <c r="AS491" s="320"/>
      <c r="AT491" s="320"/>
      <c r="AU491" s="320"/>
      <c r="AV491" s="320"/>
      <c r="AW491" s="320"/>
      <c r="AX491" s="320"/>
      <c r="AY491" s="320"/>
      <c r="AZ491" s="320"/>
    </row>
    <row r="492" spans="1:52" s="319" customFormat="1" ht="18.75" customHeight="1">
      <c r="A492" s="560"/>
      <c r="B492" s="469" t="s">
        <v>1095</v>
      </c>
      <c r="C492" s="553" t="s">
        <v>1101</v>
      </c>
      <c r="D492" s="553"/>
      <c r="E492" s="553"/>
      <c r="F492" s="553"/>
      <c r="G492" s="553"/>
      <c r="H492" s="553"/>
      <c r="I492" s="553"/>
      <c r="J492" s="553"/>
      <c r="K492" s="553"/>
      <c r="L492" s="553"/>
      <c r="M492" s="553"/>
      <c r="N492" s="553"/>
      <c r="O492" s="553"/>
      <c r="P492" s="553"/>
      <c r="Q492" s="553"/>
      <c r="R492" s="553"/>
      <c r="S492" s="553"/>
      <c r="T492" s="553"/>
      <c r="U492" s="553"/>
      <c r="V492" s="553"/>
      <c r="W492" s="553"/>
      <c r="X492" s="553"/>
      <c r="Y492" s="553"/>
      <c r="Z492" s="553"/>
      <c r="AA492" s="554"/>
      <c r="AB492" s="547"/>
      <c r="AC492" s="547"/>
      <c r="AD492" s="285"/>
      <c r="AE492" s="285"/>
      <c r="AF492" s="285"/>
      <c r="AG492" s="320"/>
      <c r="AH492" s="320"/>
      <c r="AI492" s="320"/>
      <c r="AJ492" s="320"/>
      <c r="AK492" s="320"/>
      <c r="AL492" s="320"/>
      <c r="AM492" s="320"/>
      <c r="AN492" s="320"/>
      <c r="AO492" s="320"/>
      <c r="AP492" s="320"/>
      <c r="AQ492" s="320"/>
      <c r="AR492" s="320"/>
      <c r="AS492" s="320"/>
      <c r="AT492" s="320"/>
      <c r="AU492" s="320"/>
      <c r="AV492" s="320"/>
      <c r="AW492" s="320"/>
      <c r="AX492" s="320"/>
      <c r="AY492" s="320"/>
      <c r="AZ492" s="320"/>
    </row>
    <row r="493" spans="1:52" s="319" customFormat="1" ht="18.75" customHeight="1">
      <c r="A493" s="556"/>
      <c r="B493" s="484" t="s">
        <v>1096</v>
      </c>
      <c r="C493" s="558" t="s">
        <v>1102</v>
      </c>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9"/>
      <c r="AB493" s="548"/>
      <c r="AC493" s="548"/>
      <c r="AD493" s="285"/>
      <c r="AE493" s="285"/>
      <c r="AF493" s="285"/>
      <c r="AG493" s="320"/>
      <c r="AH493" s="320"/>
      <c r="AI493" s="320"/>
      <c r="AJ493" s="320"/>
      <c r="AK493" s="320"/>
      <c r="AL493" s="320"/>
      <c r="AM493" s="320"/>
      <c r="AN493" s="320"/>
      <c r="AO493" s="320"/>
      <c r="AP493" s="320"/>
      <c r="AQ493" s="320"/>
      <c r="AR493" s="320"/>
      <c r="AS493" s="320"/>
      <c r="AT493" s="320"/>
      <c r="AU493" s="320"/>
      <c r="AV493" s="320"/>
      <c r="AW493" s="320"/>
      <c r="AX493" s="320"/>
      <c r="AY493" s="320"/>
      <c r="AZ493" s="320"/>
    </row>
    <row r="494" spans="1:52" s="319" customFormat="1" ht="18.75" customHeight="1">
      <c r="A494" s="555" t="s">
        <v>420</v>
      </c>
      <c r="B494" s="549" t="s">
        <v>995</v>
      </c>
      <c r="C494" s="550"/>
      <c r="D494" s="550"/>
      <c r="E494" s="550"/>
      <c r="F494" s="550"/>
      <c r="G494" s="550"/>
      <c r="H494" s="550"/>
      <c r="I494" s="550"/>
      <c r="J494" s="550"/>
      <c r="K494" s="550"/>
      <c r="L494" s="550"/>
      <c r="M494" s="550"/>
      <c r="N494" s="550"/>
      <c r="O494" s="550"/>
      <c r="P494" s="550"/>
      <c r="Q494" s="550"/>
      <c r="R494" s="550"/>
      <c r="S494" s="550"/>
      <c r="T494" s="550"/>
      <c r="U494" s="550"/>
      <c r="V494" s="550"/>
      <c r="W494" s="550"/>
      <c r="X494" s="550"/>
      <c r="Y494" s="550"/>
      <c r="Z494" s="550"/>
      <c r="AA494" s="551"/>
      <c r="AB494" s="537"/>
      <c r="AC494" s="537"/>
      <c r="AD494" s="285"/>
      <c r="AE494" s="285"/>
      <c r="AF494" s="285"/>
      <c r="AG494" s="320"/>
      <c r="AH494" s="320"/>
      <c r="AI494" s="320"/>
      <c r="AJ494" s="320"/>
      <c r="AK494" s="320"/>
      <c r="AL494" s="320"/>
      <c r="AM494" s="320"/>
      <c r="AN494" s="320"/>
      <c r="AO494" s="320"/>
      <c r="AP494" s="320"/>
      <c r="AQ494" s="320"/>
      <c r="AR494" s="320"/>
      <c r="AS494" s="320"/>
      <c r="AT494" s="320"/>
      <c r="AU494" s="320"/>
      <c r="AV494" s="320"/>
      <c r="AW494" s="320"/>
      <c r="AX494" s="320"/>
      <c r="AY494" s="320"/>
      <c r="AZ494" s="320"/>
    </row>
    <row r="495" spans="1:52" s="319" customFormat="1" ht="18.75" customHeight="1">
      <c r="A495" s="556"/>
      <c r="B495" s="557"/>
      <c r="C495" s="558"/>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9"/>
      <c r="AB495" s="537"/>
      <c r="AC495" s="537"/>
      <c r="AD495" s="285"/>
      <c r="AE495" s="285"/>
      <c r="AF495" s="285"/>
      <c r="AG495" s="320"/>
      <c r="AH495" s="320"/>
      <c r="AI495" s="320"/>
      <c r="AJ495" s="320"/>
      <c r="AK495" s="320"/>
      <c r="AL495" s="320"/>
      <c r="AM495" s="320"/>
      <c r="AN495" s="320"/>
      <c r="AO495" s="320"/>
      <c r="AP495" s="320"/>
      <c r="AQ495" s="320"/>
      <c r="AR495" s="320"/>
      <c r="AS495" s="320"/>
      <c r="AT495" s="320"/>
      <c r="AU495" s="320"/>
      <c r="AV495" s="320"/>
      <c r="AW495" s="320"/>
      <c r="AX495" s="320"/>
      <c r="AY495" s="320"/>
      <c r="AZ495" s="320"/>
    </row>
    <row r="496" spans="1:52" s="319" customFormat="1" ht="13.5" customHeight="1">
      <c r="A496" s="770" t="s">
        <v>290</v>
      </c>
      <c r="B496" s="657" t="s">
        <v>996</v>
      </c>
      <c r="C496" s="717"/>
      <c r="D496" s="717"/>
      <c r="E496" s="717"/>
      <c r="F496" s="717"/>
      <c r="G496" s="717"/>
      <c r="H496" s="717"/>
      <c r="I496" s="717"/>
      <c r="J496" s="717"/>
      <c r="K496" s="717"/>
      <c r="L496" s="717"/>
      <c r="M496" s="717"/>
      <c r="N496" s="717"/>
      <c r="O496" s="717"/>
      <c r="P496" s="717"/>
      <c r="Q496" s="717"/>
      <c r="R496" s="717"/>
      <c r="S496" s="717"/>
      <c r="T496" s="717"/>
      <c r="U496" s="717"/>
      <c r="V496" s="717"/>
      <c r="W496" s="717"/>
      <c r="X496" s="718"/>
      <c r="Y496" s="718"/>
      <c r="Z496" s="718"/>
      <c r="AA496" s="719"/>
      <c r="AB496" s="537"/>
      <c r="AC496" s="537"/>
      <c r="AD496" s="285"/>
      <c r="AE496" s="285"/>
      <c r="AF496" s="285"/>
      <c r="AG496" s="320"/>
      <c r="AH496" s="320"/>
      <c r="AI496" s="320"/>
      <c r="AJ496" s="320"/>
      <c r="AK496" s="320"/>
      <c r="AL496" s="320"/>
      <c r="AM496" s="320"/>
      <c r="AN496" s="320"/>
      <c r="AO496" s="320"/>
      <c r="AP496" s="320"/>
      <c r="AQ496" s="320"/>
      <c r="AR496" s="320"/>
      <c r="AS496" s="320"/>
      <c r="AT496" s="320"/>
      <c r="AU496" s="320"/>
      <c r="AV496" s="320"/>
      <c r="AW496" s="320"/>
      <c r="AX496" s="320"/>
      <c r="AY496" s="320"/>
      <c r="AZ496" s="320"/>
    </row>
    <row r="497" spans="1:52" s="319" customFormat="1" ht="13.5" customHeight="1">
      <c r="A497" s="771"/>
      <c r="B497" s="720"/>
      <c r="C497" s="717"/>
      <c r="D497" s="717"/>
      <c r="E497" s="717"/>
      <c r="F497" s="717"/>
      <c r="G497" s="717"/>
      <c r="H497" s="717"/>
      <c r="I497" s="717"/>
      <c r="J497" s="717"/>
      <c r="K497" s="717"/>
      <c r="L497" s="717"/>
      <c r="M497" s="717"/>
      <c r="N497" s="717"/>
      <c r="O497" s="717"/>
      <c r="P497" s="717"/>
      <c r="Q497" s="717"/>
      <c r="R497" s="717"/>
      <c r="S497" s="717"/>
      <c r="T497" s="717"/>
      <c r="U497" s="717"/>
      <c r="V497" s="717"/>
      <c r="W497" s="717"/>
      <c r="X497" s="718"/>
      <c r="Y497" s="718"/>
      <c r="Z497" s="718"/>
      <c r="AA497" s="719"/>
      <c r="AB497" s="537"/>
      <c r="AC497" s="537"/>
      <c r="AD497" s="285"/>
      <c r="AE497" s="285"/>
      <c r="AF497" s="285"/>
      <c r="AG497" s="320"/>
      <c r="AH497" s="320"/>
      <c r="AI497" s="320"/>
      <c r="AJ497" s="320"/>
      <c r="AK497" s="320"/>
      <c r="AL497" s="320"/>
      <c r="AM497" s="320"/>
      <c r="AN497" s="320"/>
      <c r="AO497" s="320"/>
      <c r="AP497" s="320"/>
      <c r="AQ497" s="320"/>
      <c r="AR497" s="320"/>
      <c r="AS497" s="320"/>
      <c r="AT497" s="320"/>
      <c r="AU497" s="320"/>
      <c r="AV497" s="320"/>
      <c r="AW497" s="320"/>
      <c r="AX497" s="320"/>
      <c r="AY497" s="320"/>
      <c r="AZ497" s="320"/>
    </row>
    <row r="498" spans="1:52" s="319" customFormat="1" ht="13.5" customHeight="1">
      <c r="A498" s="770" t="s">
        <v>451</v>
      </c>
      <c r="B498" s="657" t="s">
        <v>743</v>
      </c>
      <c r="C498" s="717"/>
      <c r="D498" s="717"/>
      <c r="E498" s="717"/>
      <c r="F498" s="717"/>
      <c r="G498" s="717"/>
      <c r="H498" s="717"/>
      <c r="I498" s="717"/>
      <c r="J498" s="717"/>
      <c r="K498" s="717"/>
      <c r="L498" s="717"/>
      <c r="M498" s="717"/>
      <c r="N498" s="717"/>
      <c r="O498" s="717"/>
      <c r="P498" s="717"/>
      <c r="Q498" s="717"/>
      <c r="R498" s="717"/>
      <c r="S498" s="717"/>
      <c r="T498" s="717"/>
      <c r="U498" s="717"/>
      <c r="V498" s="717"/>
      <c r="W498" s="717"/>
      <c r="X498" s="718"/>
      <c r="Y498" s="718"/>
      <c r="Z498" s="718"/>
      <c r="AA498" s="719"/>
      <c r="AB498" s="537"/>
      <c r="AC498" s="537"/>
      <c r="AD498" s="285"/>
      <c r="AE498" s="285"/>
      <c r="AF498" s="285"/>
      <c r="AG498" s="320"/>
      <c r="AH498" s="320"/>
      <c r="AI498" s="320"/>
      <c r="AJ498" s="320"/>
      <c r="AK498" s="320"/>
      <c r="AL498" s="320"/>
      <c r="AM498" s="320"/>
      <c r="AN498" s="320"/>
      <c r="AO498" s="320"/>
      <c r="AP498" s="320"/>
      <c r="AQ498" s="320"/>
      <c r="AR498" s="320"/>
      <c r="AS498" s="320"/>
      <c r="AT498" s="320"/>
      <c r="AU498" s="320"/>
      <c r="AV498" s="320"/>
      <c r="AW498" s="320"/>
      <c r="AX498" s="320"/>
      <c r="AY498" s="320"/>
      <c r="AZ498" s="320"/>
    </row>
    <row r="499" spans="1:52" s="319" customFormat="1" ht="13.5" customHeight="1">
      <c r="A499" s="771"/>
      <c r="B499" s="720"/>
      <c r="C499" s="717"/>
      <c r="D499" s="717"/>
      <c r="E499" s="717"/>
      <c r="F499" s="717"/>
      <c r="G499" s="717"/>
      <c r="H499" s="717"/>
      <c r="I499" s="717"/>
      <c r="J499" s="717"/>
      <c r="K499" s="717"/>
      <c r="L499" s="717"/>
      <c r="M499" s="717"/>
      <c r="N499" s="717"/>
      <c r="O499" s="717"/>
      <c r="P499" s="717"/>
      <c r="Q499" s="717"/>
      <c r="R499" s="717"/>
      <c r="S499" s="717"/>
      <c r="T499" s="717"/>
      <c r="U499" s="717"/>
      <c r="V499" s="717"/>
      <c r="W499" s="717"/>
      <c r="X499" s="718"/>
      <c r="Y499" s="718"/>
      <c r="Z499" s="718"/>
      <c r="AA499" s="719"/>
      <c r="AB499" s="537"/>
      <c r="AC499" s="537"/>
      <c r="AD499" s="285"/>
      <c r="AE499" s="285"/>
      <c r="AF499" s="285"/>
      <c r="AG499" s="320"/>
      <c r="AH499" s="320"/>
      <c r="AI499" s="320"/>
      <c r="AJ499" s="320"/>
      <c r="AK499" s="320"/>
      <c r="AL499" s="320"/>
      <c r="AM499" s="320"/>
      <c r="AN499" s="320"/>
      <c r="AO499" s="320"/>
      <c r="AP499" s="320"/>
      <c r="AQ499" s="320"/>
      <c r="AR499" s="320"/>
      <c r="AS499" s="320"/>
      <c r="AT499" s="320"/>
      <c r="AU499" s="320"/>
      <c r="AV499" s="320"/>
      <c r="AW499" s="320"/>
      <c r="AX499" s="320"/>
      <c r="AY499" s="320"/>
      <c r="AZ499" s="320"/>
    </row>
    <row r="500" spans="1:52" s="284" customFormat="1" ht="6" customHeight="1">
      <c r="A500" s="220"/>
      <c r="B500" s="220"/>
      <c r="C500" s="220"/>
      <c r="D500" s="220"/>
      <c r="E500" s="220"/>
      <c r="F500" s="220"/>
      <c r="G500" s="220"/>
      <c r="H500" s="220"/>
      <c r="I500" s="220"/>
      <c r="J500" s="220"/>
      <c r="K500" s="212"/>
      <c r="L500" s="212"/>
      <c r="M500" s="212"/>
      <c r="N500" s="212"/>
      <c r="O500" s="212"/>
      <c r="P500" s="212"/>
      <c r="Q500" s="212"/>
      <c r="R500" s="212"/>
      <c r="S500" s="212"/>
      <c r="T500" s="212"/>
      <c r="U500" s="212"/>
      <c r="V500" s="220"/>
      <c r="W500" s="220"/>
      <c r="X500" s="220"/>
      <c r="Y500" s="220"/>
      <c r="Z500" s="220"/>
      <c r="AA500" s="220"/>
      <c r="AB500" s="220"/>
      <c r="AC500" s="233"/>
      <c r="AD500" s="287"/>
      <c r="AE500" s="285"/>
    </row>
    <row r="501" spans="1:52" s="284" customFormat="1" ht="18" customHeight="1">
      <c r="A501" s="288" t="s">
        <v>744</v>
      </c>
      <c r="B501" s="289"/>
      <c r="C501" s="290"/>
      <c r="D501" s="290"/>
      <c r="E501" s="290"/>
      <c r="F501" s="290"/>
      <c r="G501" s="290"/>
      <c r="H501" s="290"/>
      <c r="I501" s="290"/>
      <c r="J501" s="291"/>
      <c r="K501" s="292"/>
      <c r="L501" s="292"/>
      <c r="M501" s="292"/>
      <c r="N501" s="292"/>
      <c r="O501" s="292"/>
      <c r="P501" s="292"/>
      <c r="Q501" s="292"/>
      <c r="R501" s="292"/>
      <c r="S501" s="292"/>
      <c r="T501" s="292"/>
      <c r="U501" s="292"/>
      <c r="V501" s="291"/>
      <c r="W501" s="291"/>
      <c r="X501" s="291"/>
      <c r="Y501" s="291"/>
      <c r="Z501" s="291"/>
      <c r="AA501" s="291"/>
      <c r="AB501" s="293"/>
      <c r="AC501" s="294"/>
      <c r="AD501" s="287"/>
      <c r="AE501" s="285"/>
    </row>
    <row r="502" spans="1:52" ht="18.75" customHeight="1">
      <c r="A502" s="772" t="s">
        <v>424</v>
      </c>
      <c r="B502" s="711" t="s">
        <v>997</v>
      </c>
      <c r="C502" s="712"/>
      <c r="D502" s="712"/>
      <c r="E502" s="712"/>
      <c r="F502" s="712"/>
      <c r="G502" s="712"/>
      <c r="H502" s="712"/>
      <c r="I502" s="712"/>
      <c r="J502" s="712"/>
      <c r="K502" s="712"/>
      <c r="L502" s="712"/>
      <c r="M502" s="712"/>
      <c r="N502" s="712"/>
      <c r="O502" s="712"/>
      <c r="P502" s="712"/>
      <c r="Q502" s="712"/>
      <c r="R502" s="712"/>
      <c r="S502" s="712"/>
      <c r="T502" s="712"/>
      <c r="U502" s="712"/>
      <c r="V502" s="712"/>
      <c r="W502" s="712"/>
      <c r="X502" s="712"/>
      <c r="Y502" s="712"/>
      <c r="Z502" s="712"/>
      <c r="AA502" s="713"/>
      <c r="AB502" s="710"/>
      <c r="AC502" s="710"/>
      <c r="AD502" s="285"/>
      <c r="AE502" s="284"/>
    </row>
    <row r="503" spans="1:52" ht="18.75" customHeight="1">
      <c r="A503" s="773"/>
      <c r="B503" s="714"/>
      <c r="C503" s="715"/>
      <c r="D503" s="715"/>
      <c r="E503" s="715"/>
      <c r="F503" s="715"/>
      <c r="G503" s="715"/>
      <c r="H503" s="715"/>
      <c r="I503" s="715"/>
      <c r="J503" s="715"/>
      <c r="K503" s="715"/>
      <c r="L503" s="715"/>
      <c r="M503" s="715"/>
      <c r="N503" s="715"/>
      <c r="O503" s="715"/>
      <c r="P503" s="715"/>
      <c r="Q503" s="715"/>
      <c r="R503" s="715"/>
      <c r="S503" s="715"/>
      <c r="T503" s="715"/>
      <c r="U503" s="715"/>
      <c r="V503" s="715"/>
      <c r="W503" s="715"/>
      <c r="X503" s="715"/>
      <c r="Y503" s="715"/>
      <c r="Z503" s="715"/>
      <c r="AA503" s="716"/>
      <c r="AB503" s="710"/>
      <c r="AC503" s="710"/>
      <c r="AD503" s="285"/>
      <c r="AE503" s="284"/>
    </row>
    <row r="504" spans="1:52" ht="30" customHeight="1">
      <c r="A504" s="772" t="s">
        <v>418</v>
      </c>
      <c r="B504" s="711" t="s">
        <v>1219</v>
      </c>
      <c r="C504" s="712"/>
      <c r="D504" s="712"/>
      <c r="E504" s="712"/>
      <c r="F504" s="712"/>
      <c r="G504" s="712"/>
      <c r="H504" s="712"/>
      <c r="I504" s="712"/>
      <c r="J504" s="712"/>
      <c r="K504" s="712"/>
      <c r="L504" s="712"/>
      <c r="M504" s="712"/>
      <c r="N504" s="712"/>
      <c r="O504" s="712"/>
      <c r="P504" s="712"/>
      <c r="Q504" s="712"/>
      <c r="R504" s="712"/>
      <c r="S504" s="712"/>
      <c r="T504" s="712"/>
      <c r="U504" s="712"/>
      <c r="V504" s="712"/>
      <c r="W504" s="712"/>
      <c r="X504" s="712"/>
      <c r="Y504" s="712"/>
      <c r="Z504" s="712"/>
      <c r="AA504" s="713"/>
      <c r="AB504" s="710"/>
      <c r="AC504" s="710"/>
      <c r="AD504" s="285"/>
      <c r="AE504" s="284"/>
    </row>
    <row r="505" spans="1:52" ht="30" customHeight="1">
      <c r="A505" s="773"/>
      <c r="B505" s="714"/>
      <c r="C505" s="715"/>
      <c r="D505" s="715"/>
      <c r="E505" s="715"/>
      <c r="F505" s="715"/>
      <c r="G505" s="715"/>
      <c r="H505" s="715"/>
      <c r="I505" s="715"/>
      <c r="J505" s="715"/>
      <c r="K505" s="715"/>
      <c r="L505" s="715"/>
      <c r="M505" s="715"/>
      <c r="N505" s="715"/>
      <c r="O505" s="715"/>
      <c r="P505" s="715"/>
      <c r="Q505" s="715"/>
      <c r="R505" s="715"/>
      <c r="S505" s="715"/>
      <c r="T505" s="715"/>
      <c r="U505" s="715"/>
      <c r="V505" s="715"/>
      <c r="W505" s="715"/>
      <c r="X505" s="715"/>
      <c r="Y505" s="715"/>
      <c r="Z505" s="715"/>
      <c r="AA505" s="716"/>
      <c r="AB505" s="710"/>
      <c r="AC505" s="710"/>
      <c r="AD505" s="285"/>
      <c r="AE505" s="284"/>
    </row>
    <row r="506" spans="1:52" ht="37.5" customHeight="1">
      <c r="A506" s="772" t="s">
        <v>419</v>
      </c>
      <c r="B506" s="711" t="s">
        <v>753</v>
      </c>
      <c r="C506" s="712"/>
      <c r="D506" s="712"/>
      <c r="E506" s="712"/>
      <c r="F506" s="712"/>
      <c r="G506" s="712"/>
      <c r="H506" s="712"/>
      <c r="I506" s="712"/>
      <c r="J506" s="712"/>
      <c r="K506" s="712"/>
      <c r="L506" s="712"/>
      <c r="M506" s="712"/>
      <c r="N506" s="712"/>
      <c r="O506" s="712"/>
      <c r="P506" s="712"/>
      <c r="Q506" s="712"/>
      <c r="R506" s="712"/>
      <c r="S506" s="712"/>
      <c r="T506" s="712"/>
      <c r="U506" s="712"/>
      <c r="V506" s="712"/>
      <c r="W506" s="712"/>
      <c r="X506" s="712"/>
      <c r="Y506" s="712"/>
      <c r="Z506" s="712"/>
      <c r="AA506" s="713"/>
      <c r="AB506" s="710"/>
      <c r="AC506" s="710"/>
      <c r="AD506" s="285"/>
      <c r="AE506" s="284"/>
    </row>
    <row r="507" spans="1:52" ht="37.5" customHeight="1">
      <c r="A507" s="773"/>
      <c r="B507" s="714"/>
      <c r="C507" s="715"/>
      <c r="D507" s="715"/>
      <c r="E507" s="715"/>
      <c r="F507" s="715"/>
      <c r="G507" s="715"/>
      <c r="H507" s="715"/>
      <c r="I507" s="715"/>
      <c r="J507" s="715"/>
      <c r="K507" s="715"/>
      <c r="L507" s="715"/>
      <c r="M507" s="715"/>
      <c r="N507" s="715"/>
      <c r="O507" s="715"/>
      <c r="P507" s="715"/>
      <c r="Q507" s="715"/>
      <c r="R507" s="715"/>
      <c r="S507" s="715"/>
      <c r="T507" s="715"/>
      <c r="U507" s="715"/>
      <c r="V507" s="715"/>
      <c r="W507" s="715"/>
      <c r="X507" s="715"/>
      <c r="Y507" s="715"/>
      <c r="Z507" s="715"/>
      <c r="AA507" s="716"/>
      <c r="AB507" s="710"/>
      <c r="AC507" s="710"/>
      <c r="AD507" s="285"/>
      <c r="AE507" s="284"/>
    </row>
    <row r="508" spans="1:52" ht="15" customHeight="1">
      <c r="A508" s="772" t="s">
        <v>420</v>
      </c>
      <c r="B508" s="711" t="s">
        <v>425</v>
      </c>
      <c r="C508" s="712"/>
      <c r="D508" s="712"/>
      <c r="E508" s="712"/>
      <c r="F508" s="712"/>
      <c r="G508" s="712"/>
      <c r="H508" s="712"/>
      <c r="I508" s="712"/>
      <c r="J508" s="712"/>
      <c r="K508" s="712"/>
      <c r="L508" s="712"/>
      <c r="M508" s="712"/>
      <c r="N508" s="712"/>
      <c r="O508" s="712"/>
      <c r="P508" s="712"/>
      <c r="Q508" s="712"/>
      <c r="R508" s="712"/>
      <c r="S508" s="712"/>
      <c r="T508" s="712"/>
      <c r="U508" s="712"/>
      <c r="V508" s="712"/>
      <c r="W508" s="712"/>
      <c r="X508" s="712"/>
      <c r="Y508" s="712"/>
      <c r="Z508" s="712"/>
      <c r="AA508" s="713"/>
      <c r="AB508" s="710"/>
      <c r="AC508" s="710"/>
      <c r="AD508" s="285"/>
      <c r="AE508" s="284"/>
    </row>
    <row r="509" spans="1:52" s="237" customFormat="1" ht="15" customHeight="1">
      <c r="A509" s="776"/>
      <c r="B509" s="714"/>
      <c r="C509" s="715"/>
      <c r="D509" s="715"/>
      <c r="E509" s="715"/>
      <c r="F509" s="715"/>
      <c r="G509" s="715"/>
      <c r="H509" s="715"/>
      <c r="I509" s="715"/>
      <c r="J509" s="715"/>
      <c r="K509" s="715"/>
      <c r="L509" s="715"/>
      <c r="M509" s="715"/>
      <c r="N509" s="715"/>
      <c r="O509" s="715"/>
      <c r="P509" s="715"/>
      <c r="Q509" s="715"/>
      <c r="R509" s="715"/>
      <c r="S509" s="715"/>
      <c r="T509" s="715"/>
      <c r="U509" s="715"/>
      <c r="V509" s="715"/>
      <c r="W509" s="715"/>
      <c r="X509" s="715"/>
      <c r="Y509" s="715"/>
      <c r="Z509" s="715"/>
      <c r="AA509" s="716"/>
      <c r="AB509" s="710"/>
      <c r="AC509" s="710"/>
    </row>
    <row r="510" spans="1:52" ht="15" customHeight="1">
      <c r="A510" s="772" t="s">
        <v>290</v>
      </c>
      <c r="B510" s="711" t="s">
        <v>754</v>
      </c>
      <c r="C510" s="712"/>
      <c r="D510" s="712"/>
      <c r="E510" s="712"/>
      <c r="F510" s="712"/>
      <c r="G510" s="712"/>
      <c r="H510" s="712"/>
      <c r="I510" s="712"/>
      <c r="J510" s="712"/>
      <c r="K510" s="712"/>
      <c r="L510" s="712"/>
      <c r="M510" s="712"/>
      <c r="N510" s="712"/>
      <c r="O510" s="712"/>
      <c r="P510" s="712"/>
      <c r="Q510" s="712"/>
      <c r="R510" s="712"/>
      <c r="S510" s="712"/>
      <c r="T510" s="712"/>
      <c r="U510" s="712"/>
      <c r="V510" s="712"/>
      <c r="W510" s="712"/>
      <c r="X510" s="712"/>
      <c r="Y510" s="712"/>
      <c r="Z510" s="712"/>
      <c r="AA510" s="713"/>
      <c r="AB510" s="710"/>
      <c r="AC510" s="710"/>
      <c r="AD510" s="285"/>
      <c r="AE510" s="284"/>
    </row>
    <row r="511" spans="1:52" s="237" customFormat="1" ht="15" customHeight="1">
      <c r="A511" s="776"/>
      <c r="B511" s="714"/>
      <c r="C511" s="715"/>
      <c r="D511" s="715"/>
      <c r="E511" s="715"/>
      <c r="F511" s="715"/>
      <c r="G511" s="715"/>
      <c r="H511" s="715"/>
      <c r="I511" s="715"/>
      <c r="J511" s="715"/>
      <c r="K511" s="715"/>
      <c r="L511" s="715"/>
      <c r="M511" s="715"/>
      <c r="N511" s="715"/>
      <c r="O511" s="715"/>
      <c r="P511" s="715"/>
      <c r="Q511" s="715"/>
      <c r="R511" s="715"/>
      <c r="S511" s="715"/>
      <c r="T511" s="715"/>
      <c r="U511" s="715"/>
      <c r="V511" s="715"/>
      <c r="W511" s="715"/>
      <c r="X511" s="715"/>
      <c r="Y511" s="715"/>
      <c r="Z511" s="715"/>
      <c r="AA511" s="716"/>
      <c r="AB511" s="710"/>
      <c r="AC511" s="710"/>
    </row>
    <row r="512" spans="1:52" ht="6" customHeight="1">
      <c r="A512" s="220"/>
      <c r="B512" s="220"/>
      <c r="C512" s="220"/>
      <c r="D512" s="220"/>
      <c r="E512" s="220"/>
      <c r="F512" s="220"/>
      <c r="G512" s="220"/>
      <c r="H512" s="220"/>
      <c r="I512" s="220"/>
      <c r="J512" s="220"/>
      <c r="V512" s="220"/>
      <c r="W512" s="220"/>
      <c r="X512" s="220"/>
      <c r="Y512" s="233"/>
      <c r="Z512" s="233"/>
      <c r="AA512" s="233"/>
      <c r="AB512" s="220"/>
      <c r="AC512" s="220"/>
    </row>
    <row r="513" spans="1:32" s="237" customFormat="1" ht="15" customHeight="1">
      <c r="A513" s="236" t="s">
        <v>673</v>
      </c>
      <c r="B513" s="480"/>
      <c r="C513" s="485"/>
      <c r="D513" s="485"/>
      <c r="E513" s="485"/>
      <c r="F513" s="485"/>
      <c r="G513" s="485"/>
      <c r="H513" s="485"/>
      <c r="I513" s="485"/>
      <c r="J513" s="211"/>
      <c r="K513" s="212"/>
      <c r="L513" s="212"/>
      <c r="M513" s="212"/>
      <c r="N513" s="212"/>
      <c r="O513" s="212"/>
      <c r="P513" s="212"/>
      <c r="Q513" s="212"/>
      <c r="R513" s="212"/>
      <c r="S513" s="212"/>
      <c r="T513" s="212"/>
      <c r="U513" s="212"/>
      <c r="V513" s="211"/>
      <c r="W513" s="211"/>
      <c r="X513" s="211"/>
      <c r="Y513" s="211"/>
      <c r="Z513" s="211"/>
      <c r="AA513" s="211"/>
      <c r="AB513" s="211"/>
      <c r="AC513" s="233"/>
      <c r="AD513" s="210" t="s">
        <v>429</v>
      </c>
    </row>
    <row r="514" spans="1:32" s="307" customFormat="1" ht="18" customHeight="1">
      <c r="A514" s="555" t="s">
        <v>276</v>
      </c>
      <c r="B514" s="535" t="s">
        <v>756</v>
      </c>
      <c r="C514" s="535"/>
      <c r="D514" s="535"/>
      <c r="E514" s="535"/>
      <c r="F514" s="535"/>
      <c r="G514" s="535"/>
      <c r="H514" s="535"/>
      <c r="I514" s="535"/>
      <c r="J514" s="535"/>
      <c r="K514" s="535"/>
      <c r="L514" s="535"/>
      <c r="M514" s="535"/>
      <c r="N514" s="535"/>
      <c r="O514" s="535"/>
      <c r="P514" s="535"/>
      <c r="Q514" s="535"/>
      <c r="R514" s="535"/>
      <c r="S514" s="535"/>
      <c r="T514" s="535"/>
      <c r="U514" s="535"/>
      <c r="V514" s="535"/>
      <c r="W514" s="535"/>
      <c r="X514" s="570"/>
      <c r="Y514" s="570"/>
      <c r="Z514" s="570"/>
      <c r="AA514" s="570"/>
      <c r="AB514" s="710"/>
      <c r="AC514" s="710"/>
      <c r="AD514" s="237"/>
      <c r="AE514" s="237"/>
      <c r="AF514" s="237"/>
    </row>
    <row r="515" spans="1:32" s="307" customFormat="1" ht="18" customHeight="1">
      <c r="A515" s="556"/>
      <c r="B515" s="535"/>
      <c r="C515" s="535"/>
      <c r="D515" s="535"/>
      <c r="E515" s="535"/>
      <c r="F515" s="535"/>
      <c r="G515" s="535"/>
      <c r="H515" s="535"/>
      <c r="I515" s="535"/>
      <c r="J515" s="535"/>
      <c r="K515" s="535"/>
      <c r="L515" s="535"/>
      <c r="M515" s="535"/>
      <c r="N515" s="535"/>
      <c r="O515" s="535"/>
      <c r="P515" s="535"/>
      <c r="Q515" s="535"/>
      <c r="R515" s="535"/>
      <c r="S515" s="535"/>
      <c r="T515" s="535"/>
      <c r="U515" s="535"/>
      <c r="V515" s="535"/>
      <c r="W515" s="535"/>
      <c r="X515" s="570"/>
      <c r="Y515" s="570"/>
      <c r="Z515" s="570"/>
      <c r="AA515" s="570"/>
      <c r="AB515" s="710"/>
      <c r="AC515" s="710"/>
      <c r="AD515" s="237"/>
      <c r="AE515" s="237"/>
      <c r="AF515" s="237"/>
    </row>
    <row r="516" spans="1:32" s="307" customFormat="1" ht="15" customHeight="1">
      <c r="A516" s="555" t="s">
        <v>278</v>
      </c>
      <c r="B516" s="535" t="s">
        <v>430</v>
      </c>
      <c r="C516" s="535"/>
      <c r="D516" s="535"/>
      <c r="E516" s="535"/>
      <c r="F516" s="535"/>
      <c r="G516" s="535"/>
      <c r="H516" s="535"/>
      <c r="I516" s="535"/>
      <c r="J516" s="535"/>
      <c r="K516" s="535"/>
      <c r="L516" s="535"/>
      <c r="M516" s="535"/>
      <c r="N516" s="535"/>
      <c r="O516" s="535"/>
      <c r="P516" s="535"/>
      <c r="Q516" s="535"/>
      <c r="R516" s="535"/>
      <c r="S516" s="535"/>
      <c r="T516" s="535"/>
      <c r="U516" s="535"/>
      <c r="V516" s="535"/>
      <c r="W516" s="535"/>
      <c r="X516" s="570"/>
      <c r="Y516" s="570"/>
      <c r="Z516" s="570"/>
      <c r="AA516" s="570"/>
      <c r="AB516" s="710"/>
      <c r="AC516" s="710"/>
      <c r="AD516" s="237"/>
      <c r="AE516" s="237"/>
      <c r="AF516" s="237"/>
    </row>
    <row r="517" spans="1:32" s="307" customFormat="1" ht="15" customHeight="1">
      <c r="A517" s="556"/>
      <c r="B517" s="535"/>
      <c r="C517" s="535"/>
      <c r="D517" s="535"/>
      <c r="E517" s="535"/>
      <c r="F517" s="535"/>
      <c r="G517" s="535"/>
      <c r="H517" s="535"/>
      <c r="I517" s="535"/>
      <c r="J517" s="535"/>
      <c r="K517" s="535"/>
      <c r="L517" s="535"/>
      <c r="M517" s="535"/>
      <c r="N517" s="535"/>
      <c r="O517" s="535"/>
      <c r="P517" s="535"/>
      <c r="Q517" s="535"/>
      <c r="R517" s="535"/>
      <c r="S517" s="535"/>
      <c r="T517" s="535"/>
      <c r="U517" s="535"/>
      <c r="V517" s="535"/>
      <c r="W517" s="535"/>
      <c r="X517" s="570"/>
      <c r="Y517" s="570"/>
      <c r="Z517" s="570"/>
      <c r="AA517" s="570"/>
      <c r="AB517" s="710"/>
      <c r="AC517" s="710"/>
      <c r="AD517" s="237"/>
      <c r="AE517" s="237"/>
      <c r="AF517" s="237"/>
    </row>
    <row r="518" spans="1:32" s="307" customFormat="1" ht="18" customHeight="1">
      <c r="A518" s="555" t="s">
        <v>280</v>
      </c>
      <c r="B518" s="535" t="s">
        <v>431</v>
      </c>
      <c r="C518" s="535"/>
      <c r="D518" s="535"/>
      <c r="E518" s="535"/>
      <c r="F518" s="535"/>
      <c r="G518" s="535"/>
      <c r="H518" s="535"/>
      <c r="I518" s="535"/>
      <c r="J518" s="535"/>
      <c r="K518" s="535"/>
      <c r="L518" s="535"/>
      <c r="M518" s="535"/>
      <c r="N518" s="535"/>
      <c r="O518" s="535"/>
      <c r="P518" s="535"/>
      <c r="Q518" s="535"/>
      <c r="R518" s="535"/>
      <c r="S518" s="535"/>
      <c r="T518" s="535"/>
      <c r="U518" s="535"/>
      <c r="V518" s="535"/>
      <c r="W518" s="535"/>
      <c r="X518" s="570"/>
      <c r="Y518" s="570"/>
      <c r="Z518" s="570"/>
      <c r="AA518" s="570"/>
      <c r="AB518" s="710"/>
      <c r="AC518" s="710"/>
      <c r="AD518" s="237"/>
      <c r="AE518" s="237"/>
      <c r="AF518" s="237"/>
    </row>
    <row r="519" spans="1:32" s="307" customFormat="1" ht="18" customHeight="1">
      <c r="A519" s="556"/>
      <c r="B519" s="535"/>
      <c r="C519" s="535"/>
      <c r="D519" s="535"/>
      <c r="E519" s="535"/>
      <c r="F519" s="535"/>
      <c r="G519" s="535"/>
      <c r="H519" s="535"/>
      <c r="I519" s="535"/>
      <c r="J519" s="535"/>
      <c r="K519" s="535"/>
      <c r="L519" s="535"/>
      <c r="M519" s="535"/>
      <c r="N519" s="535"/>
      <c r="O519" s="535"/>
      <c r="P519" s="535"/>
      <c r="Q519" s="535"/>
      <c r="R519" s="535"/>
      <c r="S519" s="535"/>
      <c r="T519" s="535"/>
      <c r="U519" s="535"/>
      <c r="V519" s="535"/>
      <c r="W519" s="535"/>
      <c r="X519" s="570"/>
      <c r="Y519" s="570"/>
      <c r="Z519" s="570"/>
      <c r="AA519" s="570"/>
      <c r="AB519" s="710"/>
      <c r="AC519" s="710"/>
      <c r="AD519" s="237"/>
      <c r="AE519" s="237"/>
      <c r="AF519" s="237"/>
    </row>
    <row r="520" spans="1:32" s="307" customFormat="1" ht="15" customHeight="1">
      <c r="A520" s="555" t="s">
        <v>287</v>
      </c>
      <c r="B520" s="535" t="s">
        <v>432</v>
      </c>
      <c r="C520" s="535"/>
      <c r="D520" s="535"/>
      <c r="E520" s="535"/>
      <c r="F520" s="535"/>
      <c r="G520" s="535"/>
      <c r="H520" s="535"/>
      <c r="I520" s="535"/>
      <c r="J520" s="535"/>
      <c r="K520" s="535"/>
      <c r="L520" s="535"/>
      <c r="M520" s="535"/>
      <c r="N520" s="535"/>
      <c r="O520" s="535"/>
      <c r="P520" s="535"/>
      <c r="Q520" s="535"/>
      <c r="R520" s="535"/>
      <c r="S520" s="535"/>
      <c r="T520" s="535"/>
      <c r="U520" s="535"/>
      <c r="V520" s="535"/>
      <c r="W520" s="535"/>
      <c r="X520" s="570"/>
      <c r="Y520" s="570"/>
      <c r="Z520" s="570"/>
      <c r="AA520" s="570"/>
      <c r="AB520" s="710"/>
      <c r="AC520" s="710"/>
      <c r="AD520" s="237"/>
      <c r="AE520" s="237"/>
      <c r="AF520" s="237"/>
    </row>
    <row r="521" spans="1:32" s="307" customFormat="1" ht="15" customHeight="1">
      <c r="A521" s="556"/>
      <c r="B521" s="535"/>
      <c r="C521" s="535"/>
      <c r="D521" s="535"/>
      <c r="E521" s="535"/>
      <c r="F521" s="535"/>
      <c r="G521" s="535"/>
      <c r="H521" s="535"/>
      <c r="I521" s="535"/>
      <c r="J521" s="535"/>
      <c r="K521" s="535"/>
      <c r="L521" s="535"/>
      <c r="M521" s="535"/>
      <c r="N521" s="535"/>
      <c r="O521" s="535"/>
      <c r="P521" s="535"/>
      <c r="Q521" s="535"/>
      <c r="R521" s="535"/>
      <c r="S521" s="535"/>
      <c r="T521" s="535"/>
      <c r="U521" s="535"/>
      <c r="V521" s="535"/>
      <c r="W521" s="535"/>
      <c r="X521" s="570"/>
      <c r="Y521" s="570"/>
      <c r="Z521" s="570"/>
      <c r="AA521" s="570"/>
      <c r="AB521" s="710"/>
      <c r="AC521" s="710"/>
      <c r="AD521" s="237"/>
      <c r="AE521" s="237"/>
      <c r="AF521" s="237"/>
    </row>
    <row r="522" spans="1:32" s="307" customFormat="1" ht="15" customHeight="1">
      <c r="A522" s="555" t="s">
        <v>341</v>
      </c>
      <c r="B522" s="774" t="s">
        <v>998</v>
      </c>
      <c r="C522" s="774"/>
      <c r="D522" s="774"/>
      <c r="E522" s="774"/>
      <c r="F522" s="774"/>
      <c r="G522" s="774"/>
      <c r="H522" s="774"/>
      <c r="I522" s="774"/>
      <c r="J522" s="774"/>
      <c r="K522" s="774"/>
      <c r="L522" s="774"/>
      <c r="M522" s="774"/>
      <c r="N522" s="774"/>
      <c r="O522" s="774"/>
      <c r="P522" s="774"/>
      <c r="Q522" s="774"/>
      <c r="R522" s="774"/>
      <c r="S522" s="774"/>
      <c r="T522" s="774"/>
      <c r="U522" s="774"/>
      <c r="V522" s="774"/>
      <c r="W522" s="774"/>
      <c r="X522" s="570"/>
      <c r="Y522" s="570"/>
      <c r="Z522" s="570"/>
      <c r="AA522" s="570"/>
      <c r="AB522" s="710"/>
      <c r="AC522" s="710"/>
      <c r="AD522" s="237"/>
      <c r="AE522" s="237"/>
      <c r="AF522" s="237"/>
    </row>
    <row r="523" spans="1:32" s="307" customFormat="1" ht="15" customHeight="1">
      <c r="A523" s="556"/>
      <c r="B523" s="774"/>
      <c r="C523" s="774"/>
      <c r="D523" s="774"/>
      <c r="E523" s="774"/>
      <c r="F523" s="774"/>
      <c r="G523" s="774"/>
      <c r="H523" s="774"/>
      <c r="I523" s="774"/>
      <c r="J523" s="774"/>
      <c r="K523" s="774"/>
      <c r="L523" s="774"/>
      <c r="M523" s="774"/>
      <c r="N523" s="774"/>
      <c r="O523" s="774"/>
      <c r="P523" s="774"/>
      <c r="Q523" s="774"/>
      <c r="R523" s="774"/>
      <c r="S523" s="774"/>
      <c r="T523" s="774"/>
      <c r="U523" s="774"/>
      <c r="V523" s="774"/>
      <c r="W523" s="774"/>
      <c r="X523" s="570"/>
      <c r="Y523" s="570"/>
      <c r="Z523" s="570"/>
      <c r="AA523" s="570"/>
      <c r="AB523" s="710"/>
      <c r="AC523" s="710"/>
      <c r="AD523" s="237"/>
      <c r="AE523" s="237"/>
      <c r="AF523" s="237"/>
    </row>
    <row r="524" spans="1:32" s="307" customFormat="1" ht="35.25" customHeight="1">
      <c r="A524" s="555" t="s">
        <v>313</v>
      </c>
      <c r="B524" s="535" t="s">
        <v>1007</v>
      </c>
      <c r="C524" s="535"/>
      <c r="D524" s="535"/>
      <c r="E524" s="535"/>
      <c r="F524" s="535"/>
      <c r="G524" s="535"/>
      <c r="H524" s="535"/>
      <c r="I524" s="535"/>
      <c r="J524" s="535"/>
      <c r="K524" s="535"/>
      <c r="L524" s="535"/>
      <c r="M524" s="535"/>
      <c r="N524" s="535"/>
      <c r="O524" s="535"/>
      <c r="P524" s="535"/>
      <c r="Q524" s="535"/>
      <c r="R524" s="535"/>
      <c r="S524" s="535"/>
      <c r="T524" s="535"/>
      <c r="U524" s="535"/>
      <c r="V524" s="535"/>
      <c r="W524" s="535"/>
      <c r="X524" s="570"/>
      <c r="Y524" s="570"/>
      <c r="Z524" s="570"/>
      <c r="AA524" s="570"/>
      <c r="AB524" s="710"/>
      <c r="AC524" s="710"/>
      <c r="AD524" s="237"/>
      <c r="AE524" s="237"/>
      <c r="AF524" s="237"/>
    </row>
    <row r="525" spans="1:32" s="307" customFormat="1" ht="35.25" customHeight="1">
      <c r="A525" s="556"/>
      <c r="B525" s="535"/>
      <c r="C525" s="535"/>
      <c r="D525" s="535"/>
      <c r="E525" s="535"/>
      <c r="F525" s="535"/>
      <c r="G525" s="535"/>
      <c r="H525" s="535"/>
      <c r="I525" s="535"/>
      <c r="J525" s="535"/>
      <c r="K525" s="535"/>
      <c r="L525" s="535"/>
      <c r="M525" s="535"/>
      <c r="N525" s="535"/>
      <c r="O525" s="535"/>
      <c r="P525" s="535"/>
      <c r="Q525" s="535"/>
      <c r="R525" s="535"/>
      <c r="S525" s="535"/>
      <c r="T525" s="535"/>
      <c r="U525" s="535"/>
      <c r="V525" s="535"/>
      <c r="W525" s="535"/>
      <c r="X525" s="570"/>
      <c r="Y525" s="570"/>
      <c r="Z525" s="570"/>
      <c r="AA525" s="570"/>
      <c r="AB525" s="710"/>
      <c r="AC525" s="710"/>
      <c r="AD525" s="237"/>
      <c r="AE525" s="237"/>
      <c r="AF525" s="237"/>
    </row>
    <row r="526" spans="1:32" s="307" customFormat="1" ht="15" customHeight="1">
      <c r="A526" s="555" t="s">
        <v>317</v>
      </c>
      <c r="B526" s="535" t="s">
        <v>1010</v>
      </c>
      <c r="C526" s="535"/>
      <c r="D526" s="535"/>
      <c r="E526" s="535"/>
      <c r="F526" s="535"/>
      <c r="G526" s="535"/>
      <c r="H526" s="535"/>
      <c r="I526" s="535"/>
      <c r="J526" s="535"/>
      <c r="K526" s="535"/>
      <c r="L526" s="535"/>
      <c r="M526" s="535"/>
      <c r="N526" s="535"/>
      <c r="O526" s="535"/>
      <c r="P526" s="535"/>
      <c r="Q526" s="535"/>
      <c r="R526" s="535"/>
      <c r="S526" s="535"/>
      <c r="T526" s="535"/>
      <c r="U526" s="535"/>
      <c r="V526" s="535"/>
      <c r="W526" s="535"/>
      <c r="X526" s="570"/>
      <c r="Y526" s="570"/>
      <c r="Z526" s="570"/>
      <c r="AA526" s="570"/>
      <c r="AB526" s="710"/>
      <c r="AC526" s="710"/>
      <c r="AD526" s="237"/>
      <c r="AE526" s="237"/>
      <c r="AF526" s="237"/>
    </row>
    <row r="527" spans="1:32" s="307" customFormat="1" ht="15" customHeight="1">
      <c r="A527" s="556"/>
      <c r="B527" s="535"/>
      <c r="C527" s="535"/>
      <c r="D527" s="535"/>
      <c r="E527" s="535"/>
      <c r="F527" s="535"/>
      <c r="G527" s="535"/>
      <c r="H527" s="535"/>
      <c r="I527" s="535"/>
      <c r="J527" s="535"/>
      <c r="K527" s="535"/>
      <c r="L527" s="535"/>
      <c r="M527" s="535"/>
      <c r="N527" s="535"/>
      <c r="O527" s="535"/>
      <c r="P527" s="535"/>
      <c r="Q527" s="535"/>
      <c r="R527" s="535"/>
      <c r="S527" s="535"/>
      <c r="T527" s="535"/>
      <c r="U527" s="535"/>
      <c r="V527" s="535"/>
      <c r="W527" s="535"/>
      <c r="X527" s="570"/>
      <c r="Y527" s="570"/>
      <c r="Z527" s="570"/>
      <c r="AA527" s="570"/>
      <c r="AB527" s="710"/>
      <c r="AC527" s="710"/>
      <c r="AD527" s="237"/>
      <c r="AE527" s="237"/>
      <c r="AF527" s="237"/>
    </row>
    <row r="528" spans="1:32" s="307" customFormat="1" ht="14.25" customHeight="1">
      <c r="A528" s="555" t="s">
        <v>320</v>
      </c>
      <c r="B528" s="535" t="s">
        <v>1000</v>
      </c>
      <c r="C528" s="535"/>
      <c r="D528" s="535"/>
      <c r="E528" s="535"/>
      <c r="F528" s="535"/>
      <c r="G528" s="535"/>
      <c r="H528" s="535"/>
      <c r="I528" s="535"/>
      <c r="J528" s="535"/>
      <c r="K528" s="535"/>
      <c r="L528" s="535"/>
      <c r="M528" s="535"/>
      <c r="N528" s="535"/>
      <c r="O528" s="535"/>
      <c r="P528" s="535"/>
      <c r="Q528" s="535"/>
      <c r="R528" s="535"/>
      <c r="S528" s="535"/>
      <c r="T528" s="535"/>
      <c r="U528" s="535"/>
      <c r="V528" s="535"/>
      <c r="W528" s="535"/>
      <c r="X528" s="570"/>
      <c r="Y528" s="570"/>
      <c r="Z528" s="570"/>
      <c r="AA528" s="570"/>
      <c r="AB528" s="710"/>
      <c r="AC528" s="710"/>
      <c r="AD528" s="237"/>
      <c r="AE528" s="237"/>
      <c r="AF528" s="237"/>
    </row>
    <row r="529" spans="1:32" s="307" customFormat="1" ht="14.25" customHeight="1">
      <c r="A529" s="560"/>
      <c r="B529" s="582"/>
      <c r="C529" s="582"/>
      <c r="D529" s="582"/>
      <c r="E529" s="582"/>
      <c r="F529" s="582"/>
      <c r="G529" s="582"/>
      <c r="H529" s="582"/>
      <c r="I529" s="582"/>
      <c r="J529" s="582"/>
      <c r="K529" s="582"/>
      <c r="L529" s="582"/>
      <c r="M529" s="582"/>
      <c r="N529" s="582"/>
      <c r="O529" s="582"/>
      <c r="P529" s="582"/>
      <c r="Q529" s="582"/>
      <c r="R529" s="582"/>
      <c r="S529" s="582"/>
      <c r="T529" s="582"/>
      <c r="U529" s="582"/>
      <c r="V529" s="582"/>
      <c r="W529" s="582"/>
      <c r="X529" s="656"/>
      <c r="Y529" s="656"/>
      <c r="Z529" s="656"/>
      <c r="AA529" s="656"/>
      <c r="AB529" s="777"/>
      <c r="AC529" s="777"/>
      <c r="AD529" s="237"/>
      <c r="AE529" s="237"/>
      <c r="AF529" s="237"/>
    </row>
    <row r="530" spans="1:32" s="307" customFormat="1" ht="33" customHeight="1">
      <c r="A530" s="560"/>
      <c r="B530" s="442" t="s">
        <v>1094</v>
      </c>
      <c r="C530" s="707" t="s">
        <v>1103</v>
      </c>
      <c r="D530" s="707"/>
      <c r="E530" s="707"/>
      <c r="F530" s="707"/>
      <c r="G530" s="707"/>
      <c r="H530" s="707"/>
      <c r="I530" s="707"/>
      <c r="J530" s="707"/>
      <c r="K530" s="707"/>
      <c r="L530" s="707"/>
      <c r="M530" s="707"/>
      <c r="N530" s="707"/>
      <c r="O530" s="707"/>
      <c r="P530" s="707"/>
      <c r="Q530" s="707"/>
      <c r="R530" s="707"/>
      <c r="S530" s="707"/>
      <c r="T530" s="707"/>
      <c r="U530" s="707"/>
      <c r="V530" s="707"/>
      <c r="W530" s="707"/>
      <c r="X530" s="707"/>
      <c r="Y530" s="707"/>
      <c r="Z530" s="707"/>
      <c r="AA530" s="632"/>
      <c r="AB530" s="778"/>
      <c r="AC530" s="779"/>
      <c r="AD530" s="237"/>
      <c r="AE530" s="237"/>
      <c r="AF530" s="237"/>
    </row>
    <row r="531" spans="1:32" s="307" customFormat="1" ht="36.75" customHeight="1">
      <c r="A531" s="560"/>
      <c r="B531" s="442" t="s">
        <v>1095</v>
      </c>
      <c r="C531" s="707" t="s">
        <v>1104</v>
      </c>
      <c r="D531" s="707"/>
      <c r="E531" s="707"/>
      <c r="F531" s="707"/>
      <c r="G531" s="707"/>
      <c r="H531" s="707"/>
      <c r="I531" s="707"/>
      <c r="J531" s="707"/>
      <c r="K531" s="707"/>
      <c r="L531" s="707"/>
      <c r="M531" s="707"/>
      <c r="N531" s="707"/>
      <c r="O531" s="707"/>
      <c r="P531" s="707"/>
      <c r="Q531" s="707"/>
      <c r="R531" s="707"/>
      <c r="S531" s="707"/>
      <c r="T531" s="707"/>
      <c r="U531" s="707"/>
      <c r="V531" s="707"/>
      <c r="W531" s="707"/>
      <c r="X531" s="707"/>
      <c r="Y531" s="707"/>
      <c r="Z531" s="707"/>
      <c r="AA531" s="632"/>
      <c r="AB531" s="778"/>
      <c r="AC531" s="779"/>
      <c r="AD531" s="237"/>
      <c r="AE531" s="237"/>
      <c r="AF531" s="237"/>
    </row>
    <row r="532" spans="1:32" s="307" customFormat="1" ht="18.75" customHeight="1">
      <c r="A532" s="556"/>
      <c r="B532" s="474" t="s">
        <v>1096</v>
      </c>
      <c r="C532" s="668" t="s">
        <v>1105</v>
      </c>
      <c r="D532" s="668"/>
      <c r="E532" s="668"/>
      <c r="F532" s="668"/>
      <c r="G532" s="668"/>
      <c r="H532" s="668"/>
      <c r="I532" s="668"/>
      <c r="J532" s="668"/>
      <c r="K532" s="668"/>
      <c r="L532" s="668"/>
      <c r="M532" s="668"/>
      <c r="N532" s="668"/>
      <c r="O532" s="668"/>
      <c r="P532" s="668"/>
      <c r="Q532" s="668"/>
      <c r="R532" s="668"/>
      <c r="S532" s="668"/>
      <c r="T532" s="668"/>
      <c r="U532" s="668"/>
      <c r="V532" s="668"/>
      <c r="W532" s="668"/>
      <c r="X532" s="668"/>
      <c r="Y532" s="668"/>
      <c r="Z532" s="668"/>
      <c r="AA532" s="652"/>
      <c r="AB532" s="548"/>
      <c r="AC532" s="548"/>
      <c r="AD532" s="237"/>
      <c r="AE532" s="237"/>
      <c r="AF532" s="237"/>
    </row>
    <row r="533" spans="1:32" s="307" customFormat="1" ht="15.75" customHeight="1">
      <c r="A533" s="571" t="s">
        <v>386</v>
      </c>
      <c r="B533" s="584" t="s">
        <v>960</v>
      </c>
      <c r="C533" s="584"/>
      <c r="D533" s="584"/>
      <c r="E533" s="584"/>
      <c r="F533" s="584"/>
      <c r="G533" s="584"/>
      <c r="H533" s="584"/>
      <c r="I533" s="584"/>
      <c r="J533" s="584"/>
      <c r="K533" s="584"/>
      <c r="L533" s="584"/>
      <c r="M533" s="584"/>
      <c r="N533" s="584"/>
      <c r="O533" s="584"/>
      <c r="P533" s="584"/>
      <c r="Q533" s="584"/>
      <c r="R533" s="584"/>
      <c r="S533" s="584"/>
      <c r="T533" s="584"/>
      <c r="U533" s="584"/>
      <c r="V533" s="584"/>
      <c r="W533" s="584"/>
      <c r="X533" s="775"/>
      <c r="Y533" s="775"/>
      <c r="Z533" s="775"/>
      <c r="AA533" s="775"/>
      <c r="AB533" s="537"/>
      <c r="AC533" s="537"/>
      <c r="AD533" s="237"/>
      <c r="AE533" s="237"/>
      <c r="AF533" s="237"/>
    </row>
    <row r="534" spans="1:32" s="307" customFormat="1" ht="15.75" customHeight="1">
      <c r="A534" s="572"/>
      <c r="B534" s="535"/>
      <c r="C534" s="535"/>
      <c r="D534" s="535"/>
      <c r="E534" s="535"/>
      <c r="F534" s="535"/>
      <c r="G534" s="535"/>
      <c r="H534" s="535"/>
      <c r="I534" s="535"/>
      <c r="J534" s="535"/>
      <c r="K534" s="535"/>
      <c r="L534" s="535"/>
      <c r="M534" s="535"/>
      <c r="N534" s="535"/>
      <c r="O534" s="535"/>
      <c r="P534" s="535"/>
      <c r="Q534" s="535"/>
      <c r="R534" s="535"/>
      <c r="S534" s="535"/>
      <c r="T534" s="535"/>
      <c r="U534" s="535"/>
      <c r="V534" s="535"/>
      <c r="W534" s="535"/>
      <c r="X534" s="570"/>
      <c r="Y534" s="570"/>
      <c r="Z534" s="570"/>
      <c r="AA534" s="570"/>
      <c r="AB534" s="537"/>
      <c r="AC534" s="537"/>
      <c r="AD534" s="237"/>
      <c r="AE534" s="237"/>
      <c r="AF534" s="237"/>
    </row>
    <row r="535" spans="1:32" s="237" customFormat="1" ht="18" customHeight="1">
      <c r="A535" s="571" t="s">
        <v>1009</v>
      </c>
      <c r="B535" s="549" t="s">
        <v>1181</v>
      </c>
      <c r="C535" s="550"/>
      <c r="D535" s="550"/>
      <c r="E535" s="550"/>
      <c r="F535" s="550"/>
      <c r="G535" s="550"/>
      <c r="H535" s="550"/>
      <c r="I535" s="550"/>
      <c r="J535" s="550"/>
      <c r="K535" s="550"/>
      <c r="L535" s="550"/>
      <c r="M535" s="550"/>
      <c r="N535" s="550"/>
      <c r="O535" s="550"/>
      <c r="P535" s="550"/>
      <c r="Q535" s="550"/>
      <c r="R535" s="550"/>
      <c r="S535" s="550"/>
      <c r="T535" s="550"/>
      <c r="U535" s="550"/>
      <c r="V535" s="550"/>
      <c r="W535" s="550"/>
      <c r="X535" s="550"/>
      <c r="Y535" s="550"/>
      <c r="Z535" s="550"/>
      <c r="AA535" s="551"/>
      <c r="AB535" s="537"/>
      <c r="AC535" s="537"/>
    </row>
    <row r="536" spans="1:32" s="220" customFormat="1" ht="18" customHeight="1">
      <c r="A536" s="572"/>
      <c r="B536" s="557"/>
      <c r="C536" s="558"/>
      <c r="D536" s="558"/>
      <c r="E536" s="558"/>
      <c r="F536" s="558"/>
      <c r="G536" s="558"/>
      <c r="H536" s="558"/>
      <c r="I536" s="558"/>
      <c r="J536" s="558"/>
      <c r="K536" s="558"/>
      <c r="L536" s="558"/>
      <c r="M536" s="558"/>
      <c r="N536" s="558"/>
      <c r="O536" s="558"/>
      <c r="P536" s="558"/>
      <c r="Q536" s="558"/>
      <c r="R536" s="558"/>
      <c r="S536" s="558"/>
      <c r="T536" s="558"/>
      <c r="U536" s="558"/>
      <c r="V536" s="558"/>
      <c r="W536" s="558"/>
      <c r="X536" s="558"/>
      <c r="Y536" s="558"/>
      <c r="Z536" s="558"/>
      <c r="AA536" s="559"/>
      <c r="AB536" s="537"/>
      <c r="AC536" s="537"/>
    </row>
    <row r="537" spans="1:32" s="220" customFormat="1" ht="18" customHeight="1">
      <c r="A537" s="571" t="s">
        <v>1001</v>
      </c>
      <c r="B537" s="549" t="s">
        <v>1182</v>
      </c>
      <c r="C537" s="550"/>
      <c r="D537" s="550"/>
      <c r="E537" s="550"/>
      <c r="F537" s="550"/>
      <c r="G537" s="550"/>
      <c r="H537" s="550"/>
      <c r="I537" s="550"/>
      <c r="J537" s="550"/>
      <c r="K537" s="550"/>
      <c r="L537" s="550"/>
      <c r="M537" s="550"/>
      <c r="N537" s="550"/>
      <c r="O537" s="550"/>
      <c r="P537" s="550"/>
      <c r="Q537" s="550"/>
      <c r="R537" s="550"/>
      <c r="S537" s="550"/>
      <c r="T537" s="550"/>
      <c r="U537" s="550"/>
      <c r="V537" s="550"/>
      <c r="W537" s="550"/>
      <c r="X537" s="550"/>
      <c r="Y537" s="550"/>
      <c r="Z537" s="550"/>
      <c r="AA537" s="551"/>
      <c r="AB537" s="537"/>
      <c r="AC537" s="537"/>
    </row>
    <row r="538" spans="1:32" s="307" customFormat="1" ht="33" customHeight="1">
      <c r="A538" s="572"/>
      <c r="B538" s="557"/>
      <c r="C538" s="558"/>
      <c r="D538" s="558"/>
      <c r="E538" s="558"/>
      <c r="F538" s="558"/>
      <c r="G538" s="558"/>
      <c r="H538" s="558"/>
      <c r="I538" s="558"/>
      <c r="J538" s="558"/>
      <c r="K538" s="558"/>
      <c r="L538" s="558"/>
      <c r="M538" s="558"/>
      <c r="N538" s="558"/>
      <c r="O538" s="558"/>
      <c r="P538" s="558"/>
      <c r="Q538" s="558"/>
      <c r="R538" s="558"/>
      <c r="S538" s="558"/>
      <c r="T538" s="558"/>
      <c r="U538" s="558"/>
      <c r="V538" s="558"/>
      <c r="W538" s="558"/>
      <c r="X538" s="558"/>
      <c r="Y538" s="558"/>
      <c r="Z538" s="558"/>
      <c r="AA538" s="559"/>
      <c r="AB538" s="537"/>
      <c r="AC538" s="537"/>
      <c r="AD538" s="237"/>
      <c r="AE538" s="237"/>
      <c r="AF538" s="237"/>
    </row>
    <row r="539" spans="1:32" s="307" customFormat="1" ht="48" customHeight="1">
      <c r="A539" s="486" t="s">
        <v>1008</v>
      </c>
      <c r="B539" s="535" t="s">
        <v>1183</v>
      </c>
      <c r="C539" s="535"/>
      <c r="D539" s="535"/>
      <c r="E539" s="535"/>
      <c r="F539" s="535"/>
      <c r="G539" s="535"/>
      <c r="H539" s="535"/>
      <c r="I539" s="535"/>
      <c r="J539" s="535"/>
      <c r="K539" s="535"/>
      <c r="L539" s="535"/>
      <c r="M539" s="535"/>
      <c r="N539" s="535"/>
      <c r="O539" s="535"/>
      <c r="P539" s="535"/>
      <c r="Q539" s="535"/>
      <c r="R539" s="535"/>
      <c r="S539" s="535"/>
      <c r="T539" s="535"/>
      <c r="U539" s="535"/>
      <c r="V539" s="535"/>
      <c r="W539" s="535"/>
      <c r="X539" s="535"/>
      <c r="Y539" s="535"/>
      <c r="Z539" s="535"/>
      <c r="AA539" s="535"/>
      <c r="AB539" s="537"/>
      <c r="AC539" s="537"/>
      <c r="AD539" s="237"/>
      <c r="AE539" s="237"/>
      <c r="AF539" s="237"/>
    </row>
    <row r="540" spans="1:32" s="237" customFormat="1" ht="6" customHeight="1">
      <c r="A540" s="220"/>
      <c r="B540" s="220"/>
      <c r="C540" s="220"/>
      <c r="D540" s="220"/>
      <c r="E540" s="220"/>
      <c r="F540" s="220"/>
      <c r="G540" s="220"/>
      <c r="H540" s="220"/>
      <c r="I540" s="220"/>
      <c r="J540" s="220"/>
      <c r="K540" s="212"/>
      <c r="L540" s="212"/>
      <c r="M540" s="212"/>
      <c r="N540" s="212"/>
      <c r="O540" s="212"/>
      <c r="P540" s="212"/>
      <c r="Q540" s="212"/>
      <c r="R540" s="212"/>
      <c r="S540" s="212"/>
      <c r="T540" s="212"/>
      <c r="U540" s="212"/>
      <c r="V540" s="220"/>
      <c r="W540" s="220"/>
      <c r="X540" s="220"/>
      <c r="Y540" s="220"/>
      <c r="Z540" s="220"/>
      <c r="AA540" s="220"/>
      <c r="AB540" s="220"/>
      <c r="AC540" s="233"/>
      <c r="AD540" s="210"/>
    </row>
    <row r="541" spans="1:32" s="237" customFormat="1" ht="15.75" customHeight="1">
      <c r="A541" s="236" t="s">
        <v>755</v>
      </c>
      <c r="B541" s="220"/>
      <c r="C541" s="220"/>
      <c r="D541" s="220"/>
      <c r="E541" s="220"/>
      <c r="F541" s="220"/>
      <c r="G541" s="220"/>
      <c r="H541" s="220"/>
      <c r="I541" s="220"/>
      <c r="J541" s="220"/>
      <c r="K541" s="212"/>
      <c r="L541" s="212"/>
      <c r="M541" s="212"/>
      <c r="N541" s="212"/>
      <c r="O541" s="212"/>
      <c r="P541" s="212"/>
      <c r="Q541" s="212"/>
      <c r="R541" s="212"/>
      <c r="S541" s="212"/>
      <c r="T541" s="212"/>
      <c r="U541" s="212"/>
      <c r="V541" s="220"/>
      <c r="W541" s="220"/>
      <c r="X541" s="220"/>
      <c r="Y541" s="233"/>
      <c r="Z541" s="233"/>
      <c r="AA541" s="233"/>
      <c r="AB541" s="220"/>
      <c r="AC541" s="220"/>
      <c r="AD541" s="210" t="s">
        <v>426</v>
      </c>
    </row>
    <row r="542" spans="1:32" s="237" customFormat="1" ht="18" customHeight="1">
      <c r="A542" s="555" t="s">
        <v>276</v>
      </c>
      <c r="B542" s="549" t="s">
        <v>757</v>
      </c>
      <c r="C542" s="550"/>
      <c r="D542" s="550"/>
      <c r="E542" s="550"/>
      <c r="F542" s="550"/>
      <c r="G542" s="550"/>
      <c r="H542" s="550"/>
      <c r="I542" s="550"/>
      <c r="J542" s="550"/>
      <c r="K542" s="550"/>
      <c r="L542" s="550"/>
      <c r="M542" s="550"/>
      <c r="N542" s="550"/>
      <c r="O542" s="550"/>
      <c r="P542" s="550"/>
      <c r="Q542" s="550"/>
      <c r="R542" s="550"/>
      <c r="S542" s="550"/>
      <c r="T542" s="550"/>
      <c r="U542" s="550"/>
      <c r="V542" s="550"/>
      <c r="W542" s="550"/>
      <c r="X542" s="550"/>
      <c r="Y542" s="550"/>
      <c r="Z542" s="550"/>
      <c r="AA542" s="551"/>
      <c r="AB542" s="537"/>
      <c r="AC542" s="537"/>
    </row>
    <row r="543" spans="1:32" s="220" customFormat="1" ht="18" customHeight="1">
      <c r="A543" s="556"/>
      <c r="B543" s="557"/>
      <c r="C543" s="558"/>
      <c r="D543" s="558"/>
      <c r="E543" s="558"/>
      <c r="F543" s="558"/>
      <c r="G543" s="558"/>
      <c r="H543" s="558"/>
      <c r="I543" s="558"/>
      <c r="J543" s="558"/>
      <c r="K543" s="558"/>
      <c r="L543" s="558"/>
      <c r="M543" s="558"/>
      <c r="N543" s="558"/>
      <c r="O543" s="558"/>
      <c r="P543" s="558"/>
      <c r="Q543" s="558"/>
      <c r="R543" s="558"/>
      <c r="S543" s="558"/>
      <c r="T543" s="558"/>
      <c r="U543" s="558"/>
      <c r="V543" s="558"/>
      <c r="W543" s="558"/>
      <c r="X543" s="558"/>
      <c r="Y543" s="558"/>
      <c r="Z543" s="558"/>
      <c r="AA543" s="559"/>
      <c r="AB543" s="537"/>
      <c r="AC543" s="537"/>
    </row>
    <row r="544" spans="1:32" ht="18" customHeight="1">
      <c r="A544" s="555" t="s">
        <v>278</v>
      </c>
      <c r="B544" s="549" t="s">
        <v>758</v>
      </c>
      <c r="C544" s="550"/>
      <c r="D544" s="550"/>
      <c r="E544" s="550"/>
      <c r="F544" s="550"/>
      <c r="G544" s="550"/>
      <c r="H544" s="550"/>
      <c r="I544" s="550"/>
      <c r="J544" s="550"/>
      <c r="K544" s="550"/>
      <c r="L544" s="550"/>
      <c r="M544" s="550"/>
      <c r="N544" s="550"/>
      <c r="O544" s="550"/>
      <c r="P544" s="550"/>
      <c r="Q544" s="550"/>
      <c r="R544" s="550"/>
      <c r="S544" s="550"/>
      <c r="T544" s="550"/>
      <c r="U544" s="550"/>
      <c r="V544" s="550"/>
      <c r="W544" s="550"/>
      <c r="X544" s="550"/>
      <c r="Y544" s="550"/>
      <c r="Z544" s="550"/>
      <c r="AA544" s="551"/>
      <c r="AB544" s="537"/>
      <c r="AC544" s="537"/>
      <c r="AD544" s="211"/>
    </row>
    <row r="545" spans="1:52" s="237" customFormat="1" ht="18" customHeight="1">
      <c r="A545" s="556"/>
      <c r="B545" s="557"/>
      <c r="C545" s="558"/>
      <c r="D545" s="558"/>
      <c r="E545" s="558"/>
      <c r="F545" s="558"/>
      <c r="G545" s="558"/>
      <c r="H545" s="558"/>
      <c r="I545" s="558"/>
      <c r="J545" s="558"/>
      <c r="K545" s="558"/>
      <c r="L545" s="558"/>
      <c r="M545" s="558"/>
      <c r="N545" s="558"/>
      <c r="O545" s="558"/>
      <c r="P545" s="558"/>
      <c r="Q545" s="558"/>
      <c r="R545" s="558"/>
      <c r="S545" s="558"/>
      <c r="T545" s="558"/>
      <c r="U545" s="558"/>
      <c r="V545" s="558"/>
      <c r="W545" s="558"/>
      <c r="X545" s="558"/>
      <c r="Y545" s="558"/>
      <c r="Z545" s="558"/>
      <c r="AA545" s="559"/>
      <c r="AB545" s="537"/>
      <c r="AC545" s="537"/>
    </row>
    <row r="546" spans="1:52" s="237" customFormat="1" ht="18" customHeight="1">
      <c r="A546" s="555" t="s">
        <v>280</v>
      </c>
      <c r="B546" s="549" t="s">
        <v>428</v>
      </c>
      <c r="C546" s="550"/>
      <c r="D546" s="550"/>
      <c r="E546" s="550"/>
      <c r="F546" s="550"/>
      <c r="G546" s="550"/>
      <c r="H546" s="550"/>
      <c r="I546" s="550"/>
      <c r="J546" s="550"/>
      <c r="K546" s="550"/>
      <c r="L546" s="550"/>
      <c r="M546" s="550"/>
      <c r="N546" s="550"/>
      <c r="O546" s="550"/>
      <c r="P546" s="550"/>
      <c r="Q546" s="550"/>
      <c r="R546" s="550"/>
      <c r="S546" s="550"/>
      <c r="T546" s="550"/>
      <c r="U546" s="550"/>
      <c r="V546" s="550"/>
      <c r="W546" s="550"/>
      <c r="X546" s="550"/>
      <c r="Y546" s="550"/>
      <c r="Z546" s="550"/>
      <c r="AA546" s="551"/>
      <c r="AB546" s="537"/>
      <c r="AC546" s="537"/>
    </row>
    <row r="547" spans="1:52" s="220" customFormat="1" ht="18" customHeight="1">
      <c r="A547" s="556"/>
      <c r="B547" s="557"/>
      <c r="C547" s="558"/>
      <c r="D547" s="558"/>
      <c r="E547" s="558"/>
      <c r="F547" s="558"/>
      <c r="G547" s="558"/>
      <c r="H547" s="558"/>
      <c r="I547" s="558"/>
      <c r="J547" s="558"/>
      <c r="K547" s="558"/>
      <c r="L547" s="558"/>
      <c r="M547" s="558"/>
      <c r="N547" s="558"/>
      <c r="O547" s="558"/>
      <c r="P547" s="558"/>
      <c r="Q547" s="558"/>
      <c r="R547" s="558"/>
      <c r="S547" s="558"/>
      <c r="T547" s="558"/>
      <c r="U547" s="558"/>
      <c r="V547" s="558"/>
      <c r="W547" s="558"/>
      <c r="X547" s="558"/>
      <c r="Y547" s="558"/>
      <c r="Z547" s="558"/>
      <c r="AA547" s="559"/>
      <c r="AB547" s="537"/>
      <c r="AC547" s="537"/>
    </row>
    <row r="548" spans="1:52" s="237" customFormat="1" ht="18" customHeight="1">
      <c r="A548" s="555" t="s">
        <v>287</v>
      </c>
      <c r="B548" s="549" t="s">
        <v>759</v>
      </c>
      <c r="C548" s="550"/>
      <c r="D548" s="550"/>
      <c r="E548" s="550"/>
      <c r="F548" s="550"/>
      <c r="G548" s="550"/>
      <c r="H548" s="550"/>
      <c r="I548" s="550"/>
      <c r="J548" s="550"/>
      <c r="K548" s="550"/>
      <c r="L548" s="550"/>
      <c r="M548" s="550"/>
      <c r="N548" s="550"/>
      <c r="O548" s="550"/>
      <c r="P548" s="550"/>
      <c r="Q548" s="550"/>
      <c r="R548" s="550"/>
      <c r="S548" s="550"/>
      <c r="T548" s="550"/>
      <c r="U548" s="550"/>
      <c r="V548" s="550"/>
      <c r="W548" s="550"/>
      <c r="X548" s="550"/>
      <c r="Y548" s="550"/>
      <c r="Z548" s="550"/>
      <c r="AA548" s="551"/>
      <c r="AB548" s="537"/>
      <c r="AC548" s="537"/>
    </row>
    <row r="549" spans="1:52" s="220" customFormat="1" ht="18" customHeight="1">
      <c r="A549" s="556"/>
      <c r="B549" s="557"/>
      <c r="C549" s="558"/>
      <c r="D549" s="558"/>
      <c r="E549" s="558"/>
      <c r="F549" s="558"/>
      <c r="G549" s="558"/>
      <c r="H549" s="558"/>
      <c r="I549" s="558"/>
      <c r="J549" s="558"/>
      <c r="K549" s="558"/>
      <c r="L549" s="558"/>
      <c r="M549" s="558"/>
      <c r="N549" s="558"/>
      <c r="O549" s="558"/>
      <c r="P549" s="558"/>
      <c r="Q549" s="558"/>
      <c r="R549" s="558"/>
      <c r="S549" s="558"/>
      <c r="T549" s="558"/>
      <c r="U549" s="558"/>
      <c r="V549" s="558"/>
      <c r="W549" s="558"/>
      <c r="X549" s="558"/>
      <c r="Y549" s="558"/>
      <c r="Z549" s="558"/>
      <c r="AA549" s="559"/>
      <c r="AB549" s="537"/>
      <c r="AC549" s="537"/>
    </row>
    <row r="550" spans="1:52" ht="6" customHeight="1">
      <c r="A550" s="220"/>
      <c r="B550" s="220"/>
      <c r="C550" s="220"/>
      <c r="D550" s="220"/>
      <c r="E550" s="220"/>
      <c r="F550" s="220"/>
      <c r="G550" s="220"/>
      <c r="H550" s="220"/>
      <c r="I550" s="220"/>
      <c r="J550" s="220"/>
      <c r="V550" s="220"/>
      <c r="W550" s="220"/>
      <c r="X550" s="220"/>
      <c r="Y550" s="233"/>
      <c r="Z550" s="233"/>
      <c r="AA550" s="233"/>
      <c r="AB550" s="220"/>
      <c r="AC550" s="220"/>
    </row>
    <row r="551" spans="1:52" s="237" customFormat="1" ht="15" customHeight="1">
      <c r="A551" s="236" t="s">
        <v>745</v>
      </c>
      <c r="B551" s="480"/>
      <c r="C551" s="485"/>
      <c r="D551" s="485"/>
      <c r="E551" s="485"/>
      <c r="F551" s="485"/>
      <c r="G551" s="485"/>
      <c r="H551" s="485"/>
      <c r="I551" s="485"/>
      <c r="J551" s="211"/>
      <c r="K551" s="212"/>
      <c r="L551" s="212"/>
      <c r="M551" s="212"/>
      <c r="N551" s="212"/>
      <c r="O551" s="212"/>
      <c r="P551" s="212"/>
      <c r="Q551" s="212"/>
      <c r="R551" s="212"/>
      <c r="S551" s="212"/>
      <c r="T551" s="212"/>
      <c r="U551" s="212"/>
      <c r="V551" s="211"/>
      <c r="W551" s="211"/>
      <c r="X551" s="211"/>
      <c r="Y551" s="211"/>
      <c r="Z551" s="211"/>
      <c r="AA551" s="211"/>
      <c r="AB551" s="211"/>
      <c r="AC551" s="233"/>
      <c r="AD551" s="210" t="s">
        <v>427</v>
      </c>
    </row>
    <row r="552" spans="1:52" s="319" customFormat="1" ht="13.5" customHeight="1">
      <c r="A552" s="555" t="s">
        <v>416</v>
      </c>
      <c r="B552" s="657" t="s">
        <v>1002</v>
      </c>
      <c r="C552" s="658"/>
      <c r="D552" s="658"/>
      <c r="E552" s="658"/>
      <c r="F552" s="658"/>
      <c r="G552" s="658"/>
      <c r="H552" s="658"/>
      <c r="I552" s="658"/>
      <c r="J552" s="658"/>
      <c r="K552" s="658"/>
      <c r="L552" s="658"/>
      <c r="M552" s="658"/>
      <c r="N552" s="658"/>
      <c r="O552" s="658"/>
      <c r="P552" s="658"/>
      <c r="Q552" s="658"/>
      <c r="R552" s="658"/>
      <c r="S552" s="658"/>
      <c r="T552" s="658"/>
      <c r="U552" s="658"/>
      <c r="V552" s="658"/>
      <c r="W552" s="658"/>
      <c r="X552" s="718"/>
      <c r="Y552" s="718"/>
      <c r="Z552" s="718"/>
      <c r="AA552" s="719"/>
      <c r="AB552" s="537"/>
      <c r="AC552" s="537"/>
      <c r="AD552" s="285"/>
      <c r="AE552" s="285"/>
      <c r="AF552" s="285"/>
      <c r="AG552" s="320"/>
      <c r="AH552" s="320"/>
      <c r="AI552" s="320"/>
      <c r="AJ552" s="320"/>
      <c r="AK552" s="320"/>
      <c r="AL552" s="320"/>
      <c r="AM552" s="320"/>
      <c r="AN552" s="320"/>
      <c r="AO552" s="320"/>
      <c r="AP552" s="320"/>
      <c r="AQ552" s="320"/>
      <c r="AR552" s="320"/>
      <c r="AS552" s="320"/>
      <c r="AT552" s="320"/>
      <c r="AU552" s="320"/>
      <c r="AV552" s="320"/>
      <c r="AW552" s="320"/>
      <c r="AX552" s="320"/>
      <c r="AY552" s="320"/>
      <c r="AZ552" s="320"/>
    </row>
    <row r="553" spans="1:52" s="319" customFormat="1" ht="13.5" customHeight="1">
      <c r="A553" s="560"/>
      <c r="B553" s="549"/>
      <c r="C553" s="550"/>
      <c r="D553" s="550"/>
      <c r="E553" s="550"/>
      <c r="F553" s="550"/>
      <c r="G553" s="550"/>
      <c r="H553" s="550"/>
      <c r="I553" s="550"/>
      <c r="J553" s="550"/>
      <c r="K553" s="550"/>
      <c r="L553" s="550"/>
      <c r="M553" s="550"/>
      <c r="N553" s="550"/>
      <c r="O553" s="550"/>
      <c r="P553" s="550"/>
      <c r="Q553" s="550"/>
      <c r="R553" s="550"/>
      <c r="S553" s="550"/>
      <c r="T553" s="550"/>
      <c r="U553" s="550"/>
      <c r="V553" s="550"/>
      <c r="W553" s="550"/>
      <c r="X553" s="780"/>
      <c r="Y553" s="780"/>
      <c r="Z553" s="780"/>
      <c r="AA553" s="781"/>
      <c r="AB553" s="546"/>
      <c r="AC553" s="546"/>
      <c r="AD553" s="285"/>
      <c r="AE553" s="285"/>
      <c r="AF553" s="285"/>
      <c r="AG553" s="320"/>
      <c r="AH553" s="320"/>
      <c r="AI553" s="320"/>
      <c r="AJ553" s="320"/>
      <c r="AK553" s="320"/>
      <c r="AL553" s="320"/>
      <c r="AM553" s="320"/>
      <c r="AN553" s="320"/>
      <c r="AO553" s="320"/>
      <c r="AP553" s="320"/>
      <c r="AQ553" s="320"/>
      <c r="AR553" s="320"/>
      <c r="AS553" s="320"/>
      <c r="AT553" s="320"/>
      <c r="AU553" s="320"/>
      <c r="AV553" s="320"/>
      <c r="AW553" s="320"/>
      <c r="AX553" s="320"/>
      <c r="AY553" s="320"/>
      <c r="AZ553" s="320"/>
    </row>
    <row r="554" spans="1:52" s="319" customFormat="1" ht="18.75" customHeight="1">
      <c r="A554" s="560"/>
      <c r="B554" s="442" t="s">
        <v>1094</v>
      </c>
      <c r="C554" s="707" t="s">
        <v>1108</v>
      </c>
      <c r="D554" s="707"/>
      <c r="E554" s="707"/>
      <c r="F554" s="707"/>
      <c r="G554" s="707"/>
      <c r="H554" s="707"/>
      <c r="I554" s="707"/>
      <c r="J554" s="707"/>
      <c r="K554" s="707"/>
      <c r="L554" s="707"/>
      <c r="M554" s="707"/>
      <c r="N554" s="707"/>
      <c r="O554" s="707"/>
      <c r="P554" s="707"/>
      <c r="Q554" s="707"/>
      <c r="R554" s="707"/>
      <c r="S554" s="707"/>
      <c r="T554" s="707"/>
      <c r="U554" s="707"/>
      <c r="V554" s="707"/>
      <c r="W554" s="707"/>
      <c r="X554" s="707"/>
      <c r="Y554" s="707"/>
      <c r="Z554" s="707"/>
      <c r="AA554" s="632"/>
      <c r="AB554" s="547"/>
      <c r="AC554" s="547"/>
      <c r="AD554" s="285"/>
      <c r="AE554" s="285"/>
      <c r="AF554" s="285"/>
      <c r="AG554" s="320"/>
      <c r="AH554" s="320"/>
      <c r="AI554" s="320"/>
      <c r="AJ554" s="320"/>
      <c r="AK554" s="320"/>
      <c r="AL554" s="320"/>
      <c r="AM554" s="320"/>
      <c r="AN554" s="320"/>
      <c r="AO554" s="320"/>
      <c r="AP554" s="320"/>
      <c r="AQ554" s="320"/>
      <c r="AR554" s="320"/>
      <c r="AS554" s="320"/>
      <c r="AT554" s="320"/>
      <c r="AU554" s="320"/>
      <c r="AV554" s="320"/>
      <c r="AW554" s="320"/>
      <c r="AX554" s="320"/>
      <c r="AY554" s="320"/>
      <c r="AZ554" s="320"/>
    </row>
    <row r="555" spans="1:52" s="319" customFormat="1" ht="18.75" customHeight="1">
      <c r="A555" s="560"/>
      <c r="B555" s="442" t="s">
        <v>1095</v>
      </c>
      <c r="C555" s="707" t="s">
        <v>1109</v>
      </c>
      <c r="D555" s="707"/>
      <c r="E555" s="707"/>
      <c r="F555" s="707"/>
      <c r="G555" s="707"/>
      <c r="H555" s="707"/>
      <c r="I555" s="707"/>
      <c r="J555" s="707"/>
      <c r="K555" s="707"/>
      <c r="L555" s="707"/>
      <c r="M555" s="707"/>
      <c r="N555" s="707"/>
      <c r="O555" s="707"/>
      <c r="P555" s="707"/>
      <c r="Q555" s="707"/>
      <c r="R555" s="707"/>
      <c r="S555" s="707"/>
      <c r="T555" s="707"/>
      <c r="U555" s="707"/>
      <c r="V555" s="707"/>
      <c r="W555" s="707"/>
      <c r="X555" s="707"/>
      <c r="Y555" s="707"/>
      <c r="Z555" s="707"/>
      <c r="AA555" s="632"/>
      <c r="AB555" s="547"/>
      <c r="AC555" s="547"/>
      <c r="AD555" s="285"/>
      <c r="AE555" s="285"/>
      <c r="AF555" s="285"/>
      <c r="AG555" s="320"/>
      <c r="AH555" s="320"/>
      <c r="AI555" s="320"/>
      <c r="AJ555" s="320"/>
      <c r="AK555" s="320"/>
      <c r="AL555" s="320"/>
      <c r="AM555" s="320"/>
      <c r="AN555" s="320"/>
      <c r="AO555" s="320"/>
      <c r="AP555" s="320"/>
      <c r="AQ555" s="320"/>
      <c r="AR555" s="320"/>
      <c r="AS555" s="320"/>
      <c r="AT555" s="320"/>
      <c r="AU555" s="320"/>
      <c r="AV555" s="320"/>
      <c r="AW555" s="320"/>
      <c r="AX555" s="320"/>
      <c r="AY555" s="320"/>
      <c r="AZ555" s="320"/>
    </row>
    <row r="556" spans="1:52" s="319" customFormat="1" ht="18.75" customHeight="1">
      <c r="A556" s="560"/>
      <c r="B556" s="442" t="s">
        <v>1096</v>
      </c>
      <c r="C556" s="707" t="s">
        <v>1110</v>
      </c>
      <c r="D556" s="707"/>
      <c r="E556" s="707"/>
      <c r="F556" s="707"/>
      <c r="G556" s="707"/>
      <c r="H556" s="707"/>
      <c r="I556" s="707"/>
      <c r="J556" s="707"/>
      <c r="K556" s="707"/>
      <c r="L556" s="707"/>
      <c r="M556" s="707"/>
      <c r="N556" s="707"/>
      <c r="O556" s="707"/>
      <c r="P556" s="707"/>
      <c r="Q556" s="707"/>
      <c r="R556" s="707"/>
      <c r="S556" s="707"/>
      <c r="T556" s="707"/>
      <c r="U556" s="707"/>
      <c r="V556" s="707"/>
      <c r="W556" s="707"/>
      <c r="X556" s="707"/>
      <c r="Y556" s="707"/>
      <c r="Z556" s="707"/>
      <c r="AA556" s="632"/>
      <c r="AB556" s="547"/>
      <c r="AC556" s="547"/>
      <c r="AD556" s="285"/>
      <c r="AE556" s="285"/>
      <c r="AF556" s="285"/>
      <c r="AG556" s="320"/>
      <c r="AH556" s="320"/>
      <c r="AI556" s="320"/>
      <c r="AJ556" s="320"/>
      <c r="AK556" s="320"/>
      <c r="AL556" s="320"/>
      <c r="AM556" s="320"/>
      <c r="AN556" s="320"/>
      <c r="AO556" s="320"/>
      <c r="AP556" s="320"/>
      <c r="AQ556" s="320"/>
      <c r="AR556" s="320"/>
      <c r="AS556" s="320"/>
      <c r="AT556" s="320"/>
      <c r="AU556" s="320"/>
      <c r="AV556" s="320"/>
      <c r="AW556" s="320"/>
      <c r="AX556" s="320"/>
      <c r="AY556" s="320"/>
      <c r="AZ556" s="320"/>
    </row>
    <row r="557" spans="1:52" s="319" customFormat="1" ht="18.75" customHeight="1">
      <c r="A557" s="560"/>
      <c r="B557" s="442" t="s">
        <v>1106</v>
      </c>
      <c r="C557" s="707" t="s">
        <v>1111</v>
      </c>
      <c r="D557" s="707"/>
      <c r="E557" s="707"/>
      <c r="F557" s="707"/>
      <c r="G557" s="707"/>
      <c r="H557" s="707"/>
      <c r="I557" s="707"/>
      <c r="J557" s="707"/>
      <c r="K557" s="707"/>
      <c r="L557" s="707"/>
      <c r="M557" s="707"/>
      <c r="N557" s="707"/>
      <c r="O557" s="707"/>
      <c r="P557" s="707"/>
      <c r="Q557" s="707"/>
      <c r="R557" s="707"/>
      <c r="S557" s="707"/>
      <c r="T557" s="707"/>
      <c r="U557" s="707"/>
      <c r="V557" s="707"/>
      <c r="W557" s="707"/>
      <c r="X557" s="707"/>
      <c r="Y557" s="707"/>
      <c r="Z557" s="707"/>
      <c r="AA557" s="632"/>
      <c r="AB557" s="547"/>
      <c r="AC557" s="547"/>
      <c r="AD557" s="285"/>
      <c r="AE557" s="285"/>
      <c r="AF557" s="285"/>
      <c r="AG557" s="320"/>
      <c r="AH557" s="320"/>
      <c r="AI557" s="320"/>
      <c r="AJ557" s="320"/>
      <c r="AK557" s="320"/>
      <c r="AL557" s="320"/>
      <c r="AM557" s="320"/>
      <c r="AN557" s="320"/>
      <c r="AO557" s="320"/>
      <c r="AP557" s="320"/>
      <c r="AQ557" s="320"/>
      <c r="AR557" s="320"/>
      <c r="AS557" s="320"/>
      <c r="AT557" s="320"/>
      <c r="AU557" s="320"/>
      <c r="AV557" s="320"/>
      <c r="AW557" s="320"/>
      <c r="AX557" s="320"/>
      <c r="AY557" s="320"/>
      <c r="AZ557" s="320"/>
    </row>
    <row r="558" spans="1:52" s="319" customFormat="1" ht="30.75" customHeight="1">
      <c r="A558" s="556"/>
      <c r="B558" s="474" t="s">
        <v>1107</v>
      </c>
      <c r="C558" s="668" t="s">
        <v>1112</v>
      </c>
      <c r="D558" s="668"/>
      <c r="E558" s="668"/>
      <c r="F558" s="668"/>
      <c r="G558" s="668"/>
      <c r="H558" s="668"/>
      <c r="I558" s="668"/>
      <c r="J558" s="668"/>
      <c r="K558" s="668"/>
      <c r="L558" s="668"/>
      <c r="M558" s="668"/>
      <c r="N558" s="668"/>
      <c r="O558" s="668"/>
      <c r="P558" s="668"/>
      <c r="Q558" s="668"/>
      <c r="R558" s="668"/>
      <c r="S558" s="668"/>
      <c r="T558" s="668"/>
      <c r="U558" s="668"/>
      <c r="V558" s="668"/>
      <c r="W558" s="668"/>
      <c r="X558" s="668"/>
      <c r="Y558" s="668"/>
      <c r="Z558" s="668"/>
      <c r="AA558" s="652"/>
      <c r="AB558" s="548"/>
      <c r="AC558" s="548"/>
      <c r="AD558" s="285"/>
      <c r="AE558" s="285"/>
      <c r="AF558" s="285"/>
      <c r="AG558" s="320"/>
      <c r="AH558" s="320"/>
      <c r="AI558" s="320"/>
      <c r="AJ558" s="320"/>
      <c r="AK558" s="320"/>
      <c r="AL558" s="320"/>
      <c r="AM558" s="320"/>
      <c r="AN558" s="320"/>
      <c r="AO558" s="320"/>
      <c r="AP558" s="320"/>
      <c r="AQ558" s="320"/>
      <c r="AR558" s="320"/>
      <c r="AS558" s="320"/>
      <c r="AT558" s="320"/>
      <c r="AU558" s="320"/>
      <c r="AV558" s="320"/>
      <c r="AW558" s="320"/>
      <c r="AX558" s="320"/>
      <c r="AY558" s="320"/>
      <c r="AZ558" s="320"/>
    </row>
    <row r="559" spans="1:52" s="237" customFormat="1" ht="18" customHeight="1">
      <c r="A559" s="555" t="s">
        <v>278</v>
      </c>
      <c r="B559" s="549" t="s">
        <v>1220</v>
      </c>
      <c r="C559" s="550"/>
      <c r="D559" s="550"/>
      <c r="E559" s="550"/>
      <c r="F559" s="550"/>
      <c r="G559" s="550"/>
      <c r="H559" s="550"/>
      <c r="I559" s="550"/>
      <c r="J559" s="550"/>
      <c r="K559" s="550"/>
      <c r="L559" s="550"/>
      <c r="M559" s="550"/>
      <c r="N559" s="550"/>
      <c r="O559" s="550"/>
      <c r="P559" s="550"/>
      <c r="Q559" s="550"/>
      <c r="R559" s="550"/>
      <c r="S559" s="550"/>
      <c r="T559" s="550"/>
      <c r="U559" s="550"/>
      <c r="V559" s="550"/>
      <c r="W559" s="550"/>
      <c r="X559" s="550"/>
      <c r="Y559" s="550"/>
      <c r="Z559" s="550"/>
      <c r="AA559" s="551"/>
      <c r="AB559" s="537"/>
      <c r="AC559" s="537"/>
    </row>
    <row r="560" spans="1:52" s="220" customFormat="1" ht="33.6" customHeight="1">
      <c r="A560" s="556"/>
      <c r="B560" s="557"/>
      <c r="C560" s="558"/>
      <c r="D560" s="558"/>
      <c r="E560" s="558"/>
      <c r="F560" s="558"/>
      <c r="G560" s="558"/>
      <c r="H560" s="558"/>
      <c r="I560" s="558"/>
      <c r="J560" s="558"/>
      <c r="K560" s="558"/>
      <c r="L560" s="558"/>
      <c r="M560" s="558"/>
      <c r="N560" s="558"/>
      <c r="O560" s="558"/>
      <c r="P560" s="558"/>
      <c r="Q560" s="558"/>
      <c r="R560" s="558"/>
      <c r="S560" s="558"/>
      <c r="T560" s="558"/>
      <c r="U560" s="558"/>
      <c r="V560" s="558"/>
      <c r="W560" s="558"/>
      <c r="X560" s="558"/>
      <c r="Y560" s="558"/>
      <c r="Z560" s="558"/>
      <c r="AA560" s="559"/>
      <c r="AB560" s="537"/>
      <c r="AC560" s="537"/>
    </row>
    <row r="561" spans="1:30" ht="6" customHeight="1">
      <c r="A561" s="220"/>
      <c r="B561" s="220"/>
      <c r="C561" s="220"/>
      <c r="D561" s="220"/>
      <c r="E561" s="220"/>
      <c r="F561" s="220"/>
      <c r="G561" s="220"/>
      <c r="H561" s="220"/>
      <c r="I561" s="220"/>
      <c r="J561" s="220"/>
      <c r="V561" s="220"/>
      <c r="W561" s="220"/>
      <c r="X561" s="220"/>
      <c r="Y561" s="220"/>
      <c r="Z561" s="220"/>
      <c r="AA561" s="220"/>
      <c r="AB561" s="220"/>
      <c r="AC561" s="233"/>
    </row>
    <row r="562" spans="1:30" s="237" customFormat="1" ht="15" customHeight="1">
      <c r="A562" s="236" t="s">
        <v>746</v>
      </c>
      <c r="B562" s="480"/>
      <c r="C562" s="485"/>
      <c r="D562" s="485"/>
      <c r="E562" s="485"/>
      <c r="F562" s="485"/>
      <c r="G562" s="485"/>
      <c r="H562" s="485"/>
      <c r="I562" s="485"/>
      <c r="J562" s="211"/>
      <c r="K562" s="212"/>
      <c r="L562" s="212"/>
      <c r="M562" s="212"/>
      <c r="N562" s="212"/>
      <c r="O562" s="212"/>
      <c r="P562" s="212"/>
      <c r="Q562" s="212"/>
      <c r="R562" s="212"/>
      <c r="S562" s="212"/>
      <c r="T562" s="212"/>
      <c r="U562" s="212"/>
      <c r="V562" s="211"/>
      <c r="W562" s="211"/>
      <c r="X562" s="211"/>
      <c r="Y562" s="211"/>
      <c r="Z562" s="211"/>
      <c r="AA562" s="211"/>
      <c r="AB562" s="211"/>
      <c r="AC562" s="233"/>
      <c r="AD562" s="210" t="s">
        <v>433</v>
      </c>
    </row>
    <row r="563" spans="1:30" s="237" customFormat="1" ht="15" customHeight="1">
      <c r="A563" s="555" t="s">
        <v>276</v>
      </c>
      <c r="B563" s="549" t="s">
        <v>434</v>
      </c>
      <c r="C563" s="550"/>
      <c r="D563" s="550"/>
      <c r="E563" s="550"/>
      <c r="F563" s="550"/>
      <c r="G563" s="550"/>
      <c r="H563" s="550"/>
      <c r="I563" s="550"/>
      <c r="J563" s="550"/>
      <c r="K563" s="550"/>
      <c r="L563" s="550"/>
      <c r="M563" s="550"/>
      <c r="N563" s="550"/>
      <c r="O563" s="550"/>
      <c r="P563" s="550"/>
      <c r="Q563" s="550"/>
      <c r="R563" s="550"/>
      <c r="S563" s="550"/>
      <c r="T563" s="550"/>
      <c r="U563" s="550"/>
      <c r="V563" s="550"/>
      <c r="W563" s="550"/>
      <c r="X563" s="550"/>
      <c r="Y563" s="550"/>
      <c r="Z563" s="550"/>
      <c r="AA563" s="551"/>
      <c r="AB563" s="537"/>
      <c r="AC563" s="537"/>
    </row>
    <row r="564" spans="1:30" s="237" customFormat="1" ht="15" customHeight="1">
      <c r="A564" s="560"/>
      <c r="B564" s="557"/>
      <c r="C564" s="558"/>
      <c r="D564" s="558"/>
      <c r="E564" s="558"/>
      <c r="F564" s="558"/>
      <c r="G564" s="558"/>
      <c r="H564" s="558"/>
      <c r="I564" s="558"/>
      <c r="J564" s="558"/>
      <c r="K564" s="558"/>
      <c r="L564" s="558"/>
      <c r="M564" s="558"/>
      <c r="N564" s="558"/>
      <c r="O564" s="558"/>
      <c r="P564" s="558"/>
      <c r="Q564" s="558"/>
      <c r="R564" s="558"/>
      <c r="S564" s="558"/>
      <c r="T564" s="558"/>
      <c r="U564" s="558"/>
      <c r="V564" s="558"/>
      <c r="W564" s="558"/>
      <c r="X564" s="558"/>
      <c r="Y564" s="558"/>
      <c r="Z564" s="558"/>
      <c r="AA564" s="559"/>
      <c r="AB564" s="537"/>
      <c r="AC564" s="537"/>
    </row>
    <row r="565" spans="1:30" s="237" customFormat="1" ht="24" customHeight="1">
      <c r="A565" s="555" t="s">
        <v>278</v>
      </c>
      <c r="B565" s="549" t="s">
        <v>435</v>
      </c>
      <c r="C565" s="550"/>
      <c r="D565" s="550"/>
      <c r="E565" s="550"/>
      <c r="F565" s="550"/>
      <c r="G565" s="550"/>
      <c r="H565" s="550"/>
      <c r="I565" s="550"/>
      <c r="J565" s="550"/>
      <c r="K565" s="550"/>
      <c r="L565" s="550"/>
      <c r="M565" s="550"/>
      <c r="N565" s="550"/>
      <c r="O565" s="550"/>
      <c r="P565" s="550"/>
      <c r="Q565" s="550"/>
      <c r="R565" s="550"/>
      <c r="S565" s="550"/>
      <c r="T565" s="550"/>
      <c r="U565" s="550"/>
      <c r="V565" s="550"/>
      <c r="W565" s="550"/>
      <c r="X565" s="550"/>
      <c r="Y565" s="550"/>
      <c r="Z565" s="550"/>
      <c r="AA565" s="551"/>
      <c r="AB565" s="537"/>
      <c r="AC565" s="537"/>
    </row>
    <row r="566" spans="1:30" s="220" customFormat="1" ht="24" customHeight="1">
      <c r="A566" s="556"/>
      <c r="B566" s="557"/>
      <c r="C566" s="558"/>
      <c r="D566" s="558"/>
      <c r="E566" s="558"/>
      <c r="F566" s="558"/>
      <c r="G566" s="558"/>
      <c r="H566" s="558"/>
      <c r="I566" s="558"/>
      <c r="J566" s="558"/>
      <c r="K566" s="558"/>
      <c r="L566" s="558"/>
      <c r="M566" s="558"/>
      <c r="N566" s="558"/>
      <c r="O566" s="558"/>
      <c r="P566" s="558"/>
      <c r="Q566" s="558"/>
      <c r="R566" s="558"/>
      <c r="S566" s="558"/>
      <c r="T566" s="558"/>
      <c r="U566" s="558"/>
      <c r="V566" s="558"/>
      <c r="W566" s="558"/>
      <c r="X566" s="558"/>
      <c r="Y566" s="558"/>
      <c r="Z566" s="558"/>
      <c r="AA566" s="559"/>
      <c r="AB566" s="537"/>
      <c r="AC566" s="537"/>
    </row>
    <row r="567" spans="1:30" ht="24" customHeight="1">
      <c r="A567" s="555" t="s">
        <v>280</v>
      </c>
      <c r="B567" s="549" t="s">
        <v>760</v>
      </c>
      <c r="C567" s="550"/>
      <c r="D567" s="550"/>
      <c r="E567" s="550"/>
      <c r="F567" s="550"/>
      <c r="G567" s="550"/>
      <c r="H567" s="550"/>
      <c r="I567" s="550"/>
      <c r="J567" s="550"/>
      <c r="K567" s="550"/>
      <c r="L567" s="550"/>
      <c r="M567" s="550"/>
      <c r="N567" s="550"/>
      <c r="O567" s="550"/>
      <c r="P567" s="550"/>
      <c r="Q567" s="550"/>
      <c r="R567" s="550"/>
      <c r="S567" s="550"/>
      <c r="T567" s="550"/>
      <c r="U567" s="550"/>
      <c r="V567" s="550"/>
      <c r="W567" s="550"/>
      <c r="X567" s="550"/>
      <c r="Y567" s="550"/>
      <c r="Z567" s="550"/>
      <c r="AA567" s="551"/>
      <c r="AB567" s="537"/>
      <c r="AC567" s="537"/>
      <c r="AD567" s="211"/>
    </row>
    <row r="568" spans="1:30" s="237" customFormat="1" ht="24" customHeight="1">
      <c r="A568" s="556"/>
      <c r="B568" s="557"/>
      <c r="C568" s="558"/>
      <c r="D568" s="558"/>
      <c r="E568" s="558"/>
      <c r="F568" s="558"/>
      <c r="G568" s="558"/>
      <c r="H568" s="558"/>
      <c r="I568" s="558"/>
      <c r="J568" s="558"/>
      <c r="K568" s="558"/>
      <c r="L568" s="558"/>
      <c r="M568" s="558"/>
      <c r="N568" s="558"/>
      <c r="O568" s="558"/>
      <c r="P568" s="558"/>
      <c r="Q568" s="558"/>
      <c r="R568" s="558"/>
      <c r="S568" s="558"/>
      <c r="T568" s="558"/>
      <c r="U568" s="558"/>
      <c r="V568" s="558"/>
      <c r="W568" s="558"/>
      <c r="X568" s="558"/>
      <c r="Y568" s="558"/>
      <c r="Z568" s="558"/>
      <c r="AA568" s="559"/>
      <c r="AB568" s="537"/>
      <c r="AC568" s="537"/>
    </row>
    <row r="569" spans="1:30" s="237" customFormat="1" ht="6" customHeight="1">
      <c r="A569" s="220"/>
      <c r="B569" s="220"/>
      <c r="C569" s="220"/>
      <c r="D569" s="220"/>
      <c r="E569" s="220"/>
      <c r="F569" s="220"/>
      <c r="G569" s="220"/>
      <c r="H569" s="220"/>
      <c r="I569" s="220"/>
      <c r="J569" s="220"/>
      <c r="K569" s="212"/>
      <c r="L569" s="212"/>
      <c r="M569" s="212"/>
      <c r="N569" s="212"/>
      <c r="O569" s="212"/>
      <c r="P569" s="212"/>
      <c r="Q569" s="212"/>
      <c r="R569" s="212"/>
      <c r="S569" s="212"/>
      <c r="T569" s="212"/>
      <c r="U569" s="212"/>
      <c r="V569" s="220"/>
      <c r="W569" s="220"/>
      <c r="X569" s="220"/>
      <c r="Y569" s="220"/>
      <c r="Z569" s="220"/>
      <c r="AA569" s="220"/>
      <c r="AB569" s="220"/>
      <c r="AC569" s="233"/>
    </row>
    <row r="570" spans="1:30" s="237" customFormat="1" ht="15" customHeight="1">
      <c r="A570" s="236" t="s">
        <v>747</v>
      </c>
      <c r="B570" s="480"/>
      <c r="C570" s="485"/>
      <c r="D570" s="485"/>
      <c r="E570" s="485"/>
      <c r="F570" s="485"/>
      <c r="G570" s="485"/>
      <c r="H570" s="485"/>
      <c r="I570" s="485"/>
      <c r="J570" s="211"/>
      <c r="K570" s="212"/>
      <c r="L570" s="212"/>
      <c r="M570" s="212"/>
      <c r="N570" s="212"/>
      <c r="O570" s="212"/>
      <c r="P570" s="212"/>
      <c r="Q570" s="212"/>
      <c r="R570" s="212"/>
      <c r="S570" s="212"/>
      <c r="T570" s="212"/>
      <c r="U570" s="212"/>
      <c r="V570" s="211"/>
      <c r="W570" s="211"/>
      <c r="X570" s="211"/>
      <c r="Y570" s="211"/>
      <c r="Z570" s="211"/>
      <c r="AA570" s="211"/>
      <c r="AB570" s="211"/>
      <c r="AC570" s="233"/>
      <c r="AD570" s="210" t="s">
        <v>436</v>
      </c>
    </row>
    <row r="571" spans="1:30" s="237" customFormat="1" ht="15" customHeight="1">
      <c r="A571" s="555" t="s">
        <v>276</v>
      </c>
      <c r="B571" s="549" t="s">
        <v>437</v>
      </c>
      <c r="C571" s="550"/>
      <c r="D571" s="550"/>
      <c r="E571" s="550"/>
      <c r="F571" s="550"/>
      <c r="G571" s="550"/>
      <c r="H571" s="550"/>
      <c r="I571" s="550"/>
      <c r="J571" s="550"/>
      <c r="K571" s="550"/>
      <c r="L571" s="550"/>
      <c r="M571" s="550"/>
      <c r="N571" s="550"/>
      <c r="O571" s="550"/>
      <c r="P571" s="550"/>
      <c r="Q571" s="550"/>
      <c r="R571" s="550"/>
      <c r="S571" s="550"/>
      <c r="T571" s="550"/>
      <c r="U571" s="550"/>
      <c r="V571" s="550"/>
      <c r="W571" s="550"/>
      <c r="X571" s="550"/>
      <c r="Y571" s="550"/>
      <c r="Z571" s="550"/>
      <c r="AA571" s="551"/>
      <c r="AB571" s="537"/>
      <c r="AC571" s="537"/>
    </row>
    <row r="572" spans="1:30" s="237" customFormat="1" ht="15" customHeight="1">
      <c r="A572" s="556"/>
      <c r="B572" s="557"/>
      <c r="C572" s="558"/>
      <c r="D572" s="558"/>
      <c r="E572" s="558"/>
      <c r="F572" s="558"/>
      <c r="G572" s="558"/>
      <c r="H572" s="558"/>
      <c r="I572" s="558"/>
      <c r="J572" s="558"/>
      <c r="K572" s="558"/>
      <c r="L572" s="558"/>
      <c r="M572" s="558"/>
      <c r="N572" s="558"/>
      <c r="O572" s="558"/>
      <c r="P572" s="558"/>
      <c r="Q572" s="558"/>
      <c r="R572" s="558"/>
      <c r="S572" s="558"/>
      <c r="T572" s="558"/>
      <c r="U572" s="558"/>
      <c r="V572" s="558"/>
      <c r="W572" s="558"/>
      <c r="X572" s="558"/>
      <c r="Y572" s="558"/>
      <c r="Z572" s="558"/>
      <c r="AA572" s="559"/>
      <c r="AB572" s="537"/>
      <c r="AC572" s="537"/>
    </row>
    <row r="573" spans="1:30" s="237" customFormat="1" ht="6" customHeight="1">
      <c r="B573" s="482"/>
      <c r="C573" s="462"/>
      <c r="D573" s="462"/>
      <c r="E573" s="462"/>
      <c r="F573" s="462"/>
      <c r="G573" s="462"/>
      <c r="H573" s="462"/>
      <c r="I573" s="462"/>
      <c r="J573" s="462"/>
      <c r="K573" s="239"/>
      <c r="L573" s="239"/>
      <c r="M573" s="239"/>
      <c r="N573" s="239"/>
      <c r="O573" s="239"/>
      <c r="P573" s="239"/>
      <c r="Q573" s="239"/>
      <c r="R573" s="239"/>
      <c r="S573" s="239"/>
      <c r="T573" s="239"/>
      <c r="U573" s="239"/>
      <c r="V573" s="462"/>
      <c r="W573" s="462"/>
      <c r="X573" s="462"/>
      <c r="Y573" s="462"/>
      <c r="Z573" s="462"/>
      <c r="AA573" s="462"/>
      <c r="AB573" s="462"/>
      <c r="AC573" s="482"/>
    </row>
    <row r="574" spans="1:30" s="237" customFormat="1" ht="15" customHeight="1">
      <c r="A574" s="236" t="s">
        <v>748</v>
      </c>
      <c r="B574" s="480"/>
      <c r="C574" s="485"/>
      <c r="D574" s="485"/>
      <c r="E574" s="485"/>
      <c r="F574" s="485"/>
      <c r="G574" s="485"/>
      <c r="H574" s="485"/>
      <c r="I574" s="485"/>
      <c r="J574" s="211"/>
      <c r="K574" s="212"/>
      <c r="L574" s="212"/>
      <c r="M574" s="212"/>
      <c r="N574" s="212"/>
      <c r="O574" s="212"/>
      <c r="P574" s="212"/>
      <c r="Q574" s="212"/>
      <c r="R574" s="212"/>
      <c r="S574" s="212"/>
      <c r="T574" s="212"/>
      <c r="U574" s="212"/>
      <c r="V574" s="211"/>
      <c r="W574" s="211"/>
      <c r="X574" s="211"/>
      <c r="Y574" s="211"/>
      <c r="Z574" s="211"/>
      <c r="AA574" s="211"/>
      <c r="AB574" s="211"/>
      <c r="AC574" s="233"/>
      <c r="AD574" s="210" t="s">
        <v>436</v>
      </c>
    </row>
    <row r="575" spans="1:30" s="237" customFormat="1" ht="18" customHeight="1">
      <c r="A575" s="555" t="s">
        <v>276</v>
      </c>
      <c r="B575" s="549" t="s">
        <v>438</v>
      </c>
      <c r="C575" s="550"/>
      <c r="D575" s="550"/>
      <c r="E575" s="550"/>
      <c r="F575" s="550"/>
      <c r="G575" s="550"/>
      <c r="H575" s="550"/>
      <c r="I575" s="550"/>
      <c r="J575" s="550"/>
      <c r="K575" s="550"/>
      <c r="L575" s="550"/>
      <c r="M575" s="550"/>
      <c r="N575" s="550"/>
      <c r="O575" s="550"/>
      <c r="P575" s="550"/>
      <c r="Q575" s="550"/>
      <c r="R575" s="550"/>
      <c r="S575" s="550"/>
      <c r="T575" s="550"/>
      <c r="U575" s="550"/>
      <c r="V575" s="550"/>
      <c r="W575" s="550"/>
      <c r="X575" s="550"/>
      <c r="Y575" s="550"/>
      <c r="Z575" s="550"/>
      <c r="AA575" s="551"/>
      <c r="AB575" s="537"/>
      <c r="AC575" s="537"/>
    </row>
    <row r="576" spans="1:30" s="237" customFormat="1" ht="18" customHeight="1">
      <c r="A576" s="556"/>
      <c r="B576" s="557"/>
      <c r="C576" s="558"/>
      <c r="D576" s="558"/>
      <c r="E576" s="558"/>
      <c r="F576" s="558"/>
      <c r="G576" s="558"/>
      <c r="H576" s="558"/>
      <c r="I576" s="558"/>
      <c r="J576" s="558"/>
      <c r="K576" s="558"/>
      <c r="L576" s="558"/>
      <c r="M576" s="558"/>
      <c r="N576" s="558"/>
      <c r="O576" s="558"/>
      <c r="P576" s="558"/>
      <c r="Q576" s="558"/>
      <c r="R576" s="558"/>
      <c r="S576" s="558"/>
      <c r="T576" s="558"/>
      <c r="U576" s="558"/>
      <c r="V576" s="558"/>
      <c r="W576" s="558"/>
      <c r="X576" s="558"/>
      <c r="Y576" s="558"/>
      <c r="Z576" s="558"/>
      <c r="AA576" s="559"/>
      <c r="AB576" s="537"/>
      <c r="AC576" s="537"/>
    </row>
    <row r="577" spans="1:29" s="237" customFormat="1" ht="6" customHeight="1">
      <c r="A577" s="220"/>
      <c r="B577" s="220"/>
      <c r="C577" s="220"/>
      <c r="D577" s="220"/>
      <c r="E577" s="220"/>
      <c r="F577" s="220"/>
      <c r="G577" s="220"/>
      <c r="H577" s="220"/>
      <c r="I577" s="220"/>
      <c r="J577" s="220"/>
      <c r="K577" s="212"/>
      <c r="L577" s="212"/>
      <c r="M577" s="212"/>
      <c r="N577" s="212"/>
      <c r="O577" s="212"/>
      <c r="P577" s="212"/>
      <c r="Q577" s="212"/>
      <c r="R577" s="212"/>
      <c r="S577" s="212"/>
      <c r="T577" s="212"/>
      <c r="U577" s="212"/>
      <c r="V577" s="220"/>
      <c r="W577" s="220"/>
      <c r="X577" s="220"/>
      <c r="Y577" s="220"/>
      <c r="Z577" s="220"/>
      <c r="AA577" s="220"/>
      <c r="AB577" s="220"/>
      <c r="AC577" s="233"/>
    </row>
    <row r="578" spans="1:29" s="237" customFormat="1" ht="15" customHeight="1">
      <c r="A578" s="236" t="s">
        <v>749</v>
      </c>
      <c r="B578" s="480"/>
      <c r="C578" s="485"/>
      <c r="D578" s="485"/>
      <c r="E578" s="485"/>
      <c r="F578" s="485"/>
      <c r="G578" s="485"/>
      <c r="H578" s="485"/>
      <c r="I578" s="485"/>
      <c r="J578" s="211"/>
      <c r="K578" s="212"/>
      <c r="L578" s="212"/>
      <c r="M578" s="212"/>
      <c r="N578" s="212"/>
      <c r="O578" s="212"/>
      <c r="P578" s="212"/>
      <c r="Q578" s="212"/>
      <c r="R578" s="212"/>
      <c r="S578" s="212"/>
      <c r="T578" s="212"/>
      <c r="U578" s="212"/>
      <c r="V578" s="211"/>
      <c r="W578" s="211"/>
      <c r="X578" s="211"/>
      <c r="Y578" s="211"/>
      <c r="Z578" s="211"/>
      <c r="AA578" s="211"/>
      <c r="AB578" s="211"/>
      <c r="AC578" s="233"/>
    </row>
    <row r="579" spans="1:29" s="237" customFormat="1" ht="27.75" customHeight="1">
      <c r="A579" s="555" t="s">
        <v>276</v>
      </c>
      <c r="B579" s="549" t="s">
        <v>1221</v>
      </c>
      <c r="C579" s="550"/>
      <c r="D579" s="550"/>
      <c r="E579" s="550"/>
      <c r="F579" s="550"/>
      <c r="G579" s="550"/>
      <c r="H579" s="550"/>
      <c r="I579" s="550"/>
      <c r="J579" s="550"/>
      <c r="K579" s="550"/>
      <c r="L579" s="550"/>
      <c r="M579" s="550"/>
      <c r="N579" s="550"/>
      <c r="O579" s="550"/>
      <c r="P579" s="550"/>
      <c r="Q579" s="550"/>
      <c r="R579" s="550"/>
      <c r="S579" s="550"/>
      <c r="T579" s="550"/>
      <c r="U579" s="550"/>
      <c r="V579" s="550"/>
      <c r="W579" s="550"/>
      <c r="X579" s="550"/>
      <c r="Y579" s="550"/>
      <c r="Z579" s="550"/>
      <c r="AA579" s="551"/>
      <c r="AB579" s="682"/>
      <c r="AC579" s="683"/>
    </row>
    <row r="580" spans="1:29" s="237" customFormat="1" ht="32.25" customHeight="1">
      <c r="A580" s="556"/>
      <c r="B580" s="557"/>
      <c r="C580" s="558"/>
      <c r="D580" s="558"/>
      <c r="E580" s="558"/>
      <c r="F580" s="558"/>
      <c r="G580" s="558"/>
      <c r="H580" s="558"/>
      <c r="I580" s="558"/>
      <c r="J580" s="558"/>
      <c r="K580" s="558"/>
      <c r="L580" s="558"/>
      <c r="M580" s="558"/>
      <c r="N580" s="558"/>
      <c r="O580" s="558"/>
      <c r="P580" s="558"/>
      <c r="Q580" s="558"/>
      <c r="R580" s="558"/>
      <c r="S580" s="558"/>
      <c r="T580" s="558"/>
      <c r="U580" s="558"/>
      <c r="V580" s="558"/>
      <c r="W580" s="558"/>
      <c r="X580" s="558"/>
      <c r="Y580" s="558"/>
      <c r="Z580" s="558"/>
      <c r="AA580" s="559"/>
      <c r="AB580" s="684"/>
      <c r="AC580" s="685"/>
    </row>
    <row r="581" spans="1:29" s="237" customFormat="1" ht="12" customHeight="1">
      <c r="A581" s="555" t="s">
        <v>278</v>
      </c>
      <c r="B581" s="549" t="s">
        <v>439</v>
      </c>
      <c r="C581" s="550"/>
      <c r="D581" s="550"/>
      <c r="E581" s="550"/>
      <c r="F581" s="550"/>
      <c r="G581" s="550"/>
      <c r="H581" s="550"/>
      <c r="I581" s="550"/>
      <c r="J581" s="550"/>
      <c r="K581" s="550"/>
      <c r="L581" s="550"/>
      <c r="M581" s="550"/>
      <c r="N581" s="550"/>
      <c r="O581" s="550"/>
      <c r="P581" s="550"/>
      <c r="Q581" s="550"/>
      <c r="R581" s="550"/>
      <c r="S581" s="550"/>
      <c r="T581" s="550"/>
      <c r="U581" s="550"/>
      <c r="V581" s="550"/>
      <c r="W581" s="550"/>
      <c r="X581" s="550"/>
      <c r="Y581" s="550"/>
      <c r="Z581" s="550"/>
      <c r="AA581" s="551"/>
      <c r="AB581" s="682"/>
      <c r="AC581" s="683"/>
    </row>
    <row r="582" spans="1:29" s="237" customFormat="1" ht="12" customHeight="1">
      <c r="A582" s="556"/>
      <c r="B582" s="557"/>
      <c r="C582" s="558"/>
      <c r="D582" s="558"/>
      <c r="E582" s="558"/>
      <c r="F582" s="558"/>
      <c r="G582" s="558"/>
      <c r="H582" s="558"/>
      <c r="I582" s="558"/>
      <c r="J582" s="558"/>
      <c r="K582" s="558"/>
      <c r="L582" s="558"/>
      <c r="M582" s="558"/>
      <c r="N582" s="558"/>
      <c r="O582" s="558"/>
      <c r="P582" s="558"/>
      <c r="Q582" s="558"/>
      <c r="R582" s="558"/>
      <c r="S582" s="558"/>
      <c r="T582" s="558"/>
      <c r="U582" s="558"/>
      <c r="V582" s="558"/>
      <c r="W582" s="558"/>
      <c r="X582" s="558"/>
      <c r="Y582" s="558"/>
      <c r="Z582" s="558"/>
      <c r="AA582" s="559"/>
      <c r="AB582" s="684"/>
      <c r="AC582" s="685"/>
    </row>
    <row r="583" spans="1:29" s="237" customFormat="1" ht="12" customHeight="1">
      <c r="A583" s="555" t="s">
        <v>280</v>
      </c>
      <c r="B583" s="549" t="s">
        <v>440</v>
      </c>
      <c r="C583" s="550"/>
      <c r="D583" s="550"/>
      <c r="E583" s="550"/>
      <c r="F583" s="550"/>
      <c r="G583" s="550"/>
      <c r="H583" s="550"/>
      <c r="I583" s="550"/>
      <c r="J583" s="550"/>
      <c r="K583" s="550"/>
      <c r="L583" s="550"/>
      <c r="M583" s="550"/>
      <c r="N583" s="550"/>
      <c r="O583" s="550"/>
      <c r="P583" s="550"/>
      <c r="Q583" s="550"/>
      <c r="R583" s="550"/>
      <c r="S583" s="550"/>
      <c r="T583" s="550"/>
      <c r="U583" s="550"/>
      <c r="V583" s="550"/>
      <c r="W583" s="550"/>
      <c r="X583" s="550"/>
      <c r="Y583" s="550"/>
      <c r="Z583" s="550"/>
      <c r="AA583" s="551"/>
      <c r="AB583" s="682"/>
      <c r="AC583" s="683"/>
    </row>
    <row r="584" spans="1:29" s="237" customFormat="1" ht="12" customHeight="1">
      <c r="A584" s="556"/>
      <c r="B584" s="557"/>
      <c r="C584" s="558"/>
      <c r="D584" s="558"/>
      <c r="E584" s="558"/>
      <c r="F584" s="558"/>
      <c r="G584" s="558"/>
      <c r="H584" s="558"/>
      <c r="I584" s="558"/>
      <c r="J584" s="558"/>
      <c r="K584" s="558"/>
      <c r="L584" s="558"/>
      <c r="M584" s="558"/>
      <c r="N584" s="558"/>
      <c r="O584" s="558"/>
      <c r="P584" s="558"/>
      <c r="Q584" s="558"/>
      <c r="R584" s="558"/>
      <c r="S584" s="558"/>
      <c r="T584" s="558"/>
      <c r="U584" s="558"/>
      <c r="V584" s="558"/>
      <c r="W584" s="558"/>
      <c r="X584" s="558"/>
      <c r="Y584" s="558"/>
      <c r="Z584" s="558"/>
      <c r="AA584" s="559"/>
      <c r="AB584" s="684"/>
      <c r="AC584" s="685"/>
    </row>
    <row r="585" spans="1:29" s="237" customFormat="1" ht="18" customHeight="1">
      <c r="A585" s="555" t="s">
        <v>287</v>
      </c>
      <c r="B585" s="549" t="s">
        <v>1004</v>
      </c>
      <c r="C585" s="550"/>
      <c r="D585" s="550"/>
      <c r="E585" s="550"/>
      <c r="F585" s="550"/>
      <c r="G585" s="550"/>
      <c r="H585" s="550"/>
      <c r="I585" s="550"/>
      <c r="J585" s="550"/>
      <c r="K585" s="550"/>
      <c r="L585" s="550"/>
      <c r="M585" s="550"/>
      <c r="N585" s="550"/>
      <c r="O585" s="550"/>
      <c r="P585" s="550"/>
      <c r="Q585" s="550"/>
      <c r="R585" s="550"/>
      <c r="S585" s="550"/>
      <c r="T585" s="550"/>
      <c r="U585" s="550"/>
      <c r="V585" s="550"/>
      <c r="W585" s="550"/>
      <c r="X585" s="550"/>
      <c r="Y585" s="550"/>
      <c r="Z585" s="550"/>
      <c r="AA585" s="551"/>
      <c r="AB585" s="682"/>
      <c r="AC585" s="683"/>
    </row>
    <row r="586" spans="1:29" s="237" customFormat="1" ht="18" customHeight="1">
      <c r="A586" s="556"/>
      <c r="B586" s="557"/>
      <c r="C586" s="558"/>
      <c r="D586" s="558"/>
      <c r="E586" s="558"/>
      <c r="F586" s="558"/>
      <c r="G586" s="558"/>
      <c r="H586" s="558"/>
      <c r="I586" s="558"/>
      <c r="J586" s="558"/>
      <c r="K586" s="558"/>
      <c r="L586" s="558"/>
      <c r="M586" s="558"/>
      <c r="N586" s="558"/>
      <c r="O586" s="558"/>
      <c r="P586" s="558"/>
      <c r="Q586" s="558"/>
      <c r="R586" s="558"/>
      <c r="S586" s="558"/>
      <c r="T586" s="558"/>
      <c r="U586" s="558"/>
      <c r="V586" s="558"/>
      <c r="W586" s="558"/>
      <c r="X586" s="558"/>
      <c r="Y586" s="558"/>
      <c r="Z586" s="558"/>
      <c r="AA586" s="559"/>
      <c r="AB586" s="684"/>
      <c r="AC586" s="685"/>
    </row>
    <row r="587" spans="1:29" s="237" customFormat="1" ht="18" customHeight="1">
      <c r="A587" s="555" t="s">
        <v>341</v>
      </c>
      <c r="B587" s="549" t="s">
        <v>441</v>
      </c>
      <c r="C587" s="550"/>
      <c r="D587" s="550"/>
      <c r="E587" s="550"/>
      <c r="F587" s="550"/>
      <c r="G587" s="550"/>
      <c r="H587" s="550"/>
      <c r="I587" s="550"/>
      <c r="J587" s="550"/>
      <c r="K587" s="550"/>
      <c r="L587" s="550"/>
      <c r="M587" s="550"/>
      <c r="N587" s="550"/>
      <c r="O587" s="550"/>
      <c r="P587" s="550"/>
      <c r="Q587" s="550"/>
      <c r="R587" s="550"/>
      <c r="S587" s="550"/>
      <c r="T587" s="550"/>
      <c r="U587" s="550"/>
      <c r="V587" s="550"/>
      <c r="W587" s="550"/>
      <c r="X587" s="550"/>
      <c r="Y587" s="550"/>
      <c r="Z587" s="550"/>
      <c r="AA587" s="551"/>
      <c r="AB587" s="682"/>
      <c r="AC587" s="683"/>
    </row>
    <row r="588" spans="1:29" s="237" customFormat="1" ht="18" customHeight="1">
      <c r="A588" s="556"/>
      <c r="B588" s="557"/>
      <c r="C588" s="558"/>
      <c r="D588" s="558"/>
      <c r="E588" s="558"/>
      <c r="F588" s="558"/>
      <c r="G588" s="558"/>
      <c r="H588" s="558"/>
      <c r="I588" s="558"/>
      <c r="J588" s="558"/>
      <c r="K588" s="558"/>
      <c r="L588" s="558"/>
      <c r="M588" s="558"/>
      <c r="N588" s="558"/>
      <c r="O588" s="558"/>
      <c r="P588" s="558"/>
      <c r="Q588" s="558"/>
      <c r="R588" s="558"/>
      <c r="S588" s="558"/>
      <c r="T588" s="558"/>
      <c r="U588" s="558"/>
      <c r="V588" s="558"/>
      <c r="W588" s="558"/>
      <c r="X588" s="558"/>
      <c r="Y588" s="558"/>
      <c r="Z588" s="558"/>
      <c r="AA588" s="559"/>
      <c r="AB588" s="684"/>
      <c r="AC588" s="685"/>
    </row>
    <row r="589" spans="1:29" s="237" customFormat="1" ht="18" customHeight="1">
      <c r="A589" s="555" t="s">
        <v>313</v>
      </c>
      <c r="B589" s="549" t="s">
        <v>1077</v>
      </c>
      <c r="C589" s="550"/>
      <c r="D589" s="550"/>
      <c r="E589" s="550"/>
      <c r="F589" s="550"/>
      <c r="G589" s="550"/>
      <c r="H589" s="550"/>
      <c r="I589" s="550"/>
      <c r="J589" s="550"/>
      <c r="K589" s="550"/>
      <c r="L589" s="550"/>
      <c r="M589" s="550"/>
      <c r="N589" s="550"/>
      <c r="O589" s="550"/>
      <c r="P589" s="550"/>
      <c r="Q589" s="550"/>
      <c r="R589" s="550"/>
      <c r="S589" s="550"/>
      <c r="T589" s="550"/>
      <c r="U589" s="550"/>
      <c r="V589" s="550"/>
      <c r="W589" s="550"/>
      <c r="X589" s="550"/>
      <c r="Y589" s="550"/>
      <c r="Z589" s="550"/>
      <c r="AA589" s="551"/>
      <c r="AB589" s="682"/>
      <c r="AC589" s="683"/>
    </row>
    <row r="590" spans="1:29" s="237" customFormat="1" ht="18" customHeight="1">
      <c r="A590" s="556"/>
      <c r="B590" s="557"/>
      <c r="C590" s="558"/>
      <c r="D590" s="558"/>
      <c r="E590" s="558"/>
      <c r="F590" s="558"/>
      <c r="G590" s="558"/>
      <c r="H590" s="558"/>
      <c r="I590" s="558"/>
      <c r="J590" s="558"/>
      <c r="K590" s="558"/>
      <c r="L590" s="558"/>
      <c r="M590" s="558"/>
      <c r="N590" s="558"/>
      <c r="O590" s="558"/>
      <c r="P590" s="558"/>
      <c r="Q590" s="558"/>
      <c r="R590" s="558"/>
      <c r="S590" s="558"/>
      <c r="T590" s="558"/>
      <c r="U590" s="558"/>
      <c r="V590" s="558"/>
      <c r="W590" s="558"/>
      <c r="X590" s="558"/>
      <c r="Y590" s="558"/>
      <c r="Z590" s="558"/>
      <c r="AA590" s="559"/>
      <c r="AB590" s="684"/>
      <c r="AC590" s="685"/>
    </row>
    <row r="591" spans="1:29" s="237" customFormat="1" ht="18" customHeight="1">
      <c r="A591" s="555" t="s">
        <v>317</v>
      </c>
      <c r="B591" s="549" t="s">
        <v>1003</v>
      </c>
      <c r="C591" s="550"/>
      <c r="D591" s="550"/>
      <c r="E591" s="550"/>
      <c r="F591" s="550"/>
      <c r="G591" s="550"/>
      <c r="H591" s="550"/>
      <c r="I591" s="550"/>
      <c r="J591" s="550"/>
      <c r="K591" s="550"/>
      <c r="L591" s="550"/>
      <c r="M591" s="550"/>
      <c r="N591" s="550"/>
      <c r="O591" s="550"/>
      <c r="P591" s="550"/>
      <c r="Q591" s="550"/>
      <c r="R591" s="550"/>
      <c r="S591" s="550"/>
      <c r="T591" s="550"/>
      <c r="U591" s="550"/>
      <c r="V591" s="550"/>
      <c r="W591" s="550"/>
      <c r="X591" s="550"/>
      <c r="Y591" s="550"/>
      <c r="Z591" s="550"/>
      <c r="AA591" s="551"/>
      <c r="AB591" s="682"/>
      <c r="AC591" s="683"/>
    </row>
    <row r="592" spans="1:29" s="237" customFormat="1" ht="18" customHeight="1">
      <c r="A592" s="556"/>
      <c r="B592" s="557"/>
      <c r="C592" s="558"/>
      <c r="D592" s="558"/>
      <c r="E592" s="558"/>
      <c r="F592" s="558"/>
      <c r="G592" s="558"/>
      <c r="H592" s="558"/>
      <c r="I592" s="558"/>
      <c r="J592" s="558"/>
      <c r="K592" s="558"/>
      <c r="L592" s="558"/>
      <c r="M592" s="558"/>
      <c r="N592" s="558"/>
      <c r="O592" s="558"/>
      <c r="P592" s="558"/>
      <c r="Q592" s="558"/>
      <c r="R592" s="558"/>
      <c r="S592" s="558"/>
      <c r="T592" s="558"/>
      <c r="U592" s="558"/>
      <c r="V592" s="558"/>
      <c r="W592" s="558"/>
      <c r="X592" s="558"/>
      <c r="Y592" s="558"/>
      <c r="Z592" s="558"/>
      <c r="AA592" s="559"/>
      <c r="AB592" s="684"/>
      <c r="AC592" s="685"/>
    </row>
    <row r="593" spans="1:32" s="237" customFormat="1" ht="6" customHeight="1">
      <c r="A593" s="220"/>
      <c r="B593" s="485"/>
      <c r="C593" s="238"/>
      <c r="D593" s="238"/>
      <c r="E593" s="238"/>
      <c r="F593" s="238"/>
      <c r="G593" s="238"/>
      <c r="H593" s="238"/>
      <c r="I593" s="238"/>
      <c r="J593" s="238"/>
      <c r="K593" s="239"/>
      <c r="L593" s="239"/>
      <c r="M593" s="239"/>
      <c r="N593" s="239"/>
      <c r="O593" s="239"/>
      <c r="P593" s="239"/>
      <c r="Q593" s="239"/>
      <c r="R593" s="239"/>
      <c r="S593" s="239"/>
      <c r="T593" s="239"/>
      <c r="U593" s="239"/>
      <c r="V593" s="238"/>
      <c r="W593" s="238"/>
      <c r="X593" s="238"/>
      <c r="Y593" s="238"/>
      <c r="Z593" s="238"/>
      <c r="AA593" s="238"/>
      <c r="AB593" s="238"/>
      <c r="AC593" s="233"/>
    </row>
    <row r="594" spans="1:32" s="237" customFormat="1" ht="15" customHeight="1">
      <c r="A594" s="236" t="s">
        <v>750</v>
      </c>
      <c r="B594" s="480"/>
      <c r="C594" s="485"/>
      <c r="D594" s="485"/>
      <c r="E594" s="485"/>
      <c r="F594" s="485"/>
      <c r="G594" s="485"/>
      <c r="H594" s="485"/>
      <c r="I594" s="485"/>
      <c r="J594" s="211"/>
      <c r="K594" s="212"/>
      <c r="L594" s="212"/>
      <c r="M594" s="212"/>
      <c r="N594" s="212"/>
      <c r="O594" s="212"/>
      <c r="P594" s="212"/>
      <c r="Q594" s="212"/>
      <c r="R594" s="212"/>
      <c r="S594" s="212"/>
      <c r="T594" s="212"/>
      <c r="U594" s="212"/>
      <c r="V594" s="211"/>
      <c r="W594" s="211"/>
      <c r="X594" s="211"/>
      <c r="Y594" s="211"/>
      <c r="Z594" s="211"/>
      <c r="AA594" s="211"/>
      <c r="AB594" s="211"/>
      <c r="AC594" s="233"/>
    </row>
    <row r="595" spans="1:32" s="237" customFormat="1" ht="24" customHeight="1">
      <c r="A595" s="555" t="s">
        <v>276</v>
      </c>
      <c r="B595" s="549" t="s">
        <v>442</v>
      </c>
      <c r="C595" s="550"/>
      <c r="D595" s="550"/>
      <c r="E595" s="550"/>
      <c r="F595" s="550"/>
      <c r="G595" s="550"/>
      <c r="H595" s="550"/>
      <c r="I595" s="550"/>
      <c r="J595" s="550"/>
      <c r="K595" s="550"/>
      <c r="L595" s="550"/>
      <c r="M595" s="550"/>
      <c r="N595" s="550"/>
      <c r="O595" s="550"/>
      <c r="P595" s="550"/>
      <c r="Q595" s="550"/>
      <c r="R595" s="550"/>
      <c r="S595" s="550"/>
      <c r="T595" s="550"/>
      <c r="U595" s="550"/>
      <c r="V595" s="550"/>
      <c r="W595" s="550"/>
      <c r="X595" s="550"/>
      <c r="Y595" s="550"/>
      <c r="Z595" s="550"/>
      <c r="AA595" s="551"/>
      <c r="AB595" s="682"/>
      <c r="AC595" s="683"/>
    </row>
    <row r="596" spans="1:32" s="237" customFormat="1" ht="24" customHeight="1">
      <c r="A596" s="556"/>
      <c r="B596" s="557"/>
      <c r="C596" s="558"/>
      <c r="D596" s="558"/>
      <c r="E596" s="558"/>
      <c r="F596" s="558"/>
      <c r="G596" s="558"/>
      <c r="H596" s="558"/>
      <c r="I596" s="558"/>
      <c r="J596" s="558"/>
      <c r="K596" s="558"/>
      <c r="L596" s="558"/>
      <c r="M596" s="558"/>
      <c r="N596" s="558"/>
      <c r="O596" s="558"/>
      <c r="P596" s="558"/>
      <c r="Q596" s="558"/>
      <c r="R596" s="558"/>
      <c r="S596" s="558"/>
      <c r="T596" s="558"/>
      <c r="U596" s="558"/>
      <c r="V596" s="558"/>
      <c r="W596" s="558"/>
      <c r="X596" s="558"/>
      <c r="Y596" s="558"/>
      <c r="Z596" s="558"/>
      <c r="AA596" s="559"/>
      <c r="AB596" s="684"/>
      <c r="AC596" s="685"/>
    </row>
    <row r="597" spans="1:32" s="237" customFormat="1" ht="24" customHeight="1">
      <c r="A597" s="555" t="s">
        <v>278</v>
      </c>
      <c r="B597" s="549" t="s">
        <v>443</v>
      </c>
      <c r="C597" s="550"/>
      <c r="D597" s="550"/>
      <c r="E597" s="550"/>
      <c r="F597" s="550"/>
      <c r="G597" s="550"/>
      <c r="H597" s="550"/>
      <c r="I597" s="550"/>
      <c r="J597" s="550"/>
      <c r="K597" s="550"/>
      <c r="L597" s="550"/>
      <c r="M597" s="550"/>
      <c r="N597" s="550"/>
      <c r="O597" s="550"/>
      <c r="P597" s="550"/>
      <c r="Q597" s="550"/>
      <c r="R597" s="550"/>
      <c r="S597" s="550"/>
      <c r="T597" s="550"/>
      <c r="U597" s="550"/>
      <c r="V597" s="550"/>
      <c r="W597" s="550"/>
      <c r="X597" s="550"/>
      <c r="Y597" s="550"/>
      <c r="Z597" s="550"/>
      <c r="AA597" s="551"/>
      <c r="AB597" s="682"/>
      <c r="AC597" s="683"/>
    </row>
    <row r="598" spans="1:32" s="237" customFormat="1" ht="24" customHeight="1">
      <c r="A598" s="556"/>
      <c r="B598" s="557"/>
      <c r="C598" s="558"/>
      <c r="D598" s="558"/>
      <c r="E598" s="558"/>
      <c r="F598" s="558"/>
      <c r="G598" s="558"/>
      <c r="H598" s="558"/>
      <c r="I598" s="558"/>
      <c r="J598" s="558"/>
      <c r="K598" s="558"/>
      <c r="L598" s="558"/>
      <c r="M598" s="558"/>
      <c r="N598" s="558"/>
      <c r="O598" s="558"/>
      <c r="P598" s="558"/>
      <c r="Q598" s="558"/>
      <c r="R598" s="558"/>
      <c r="S598" s="558"/>
      <c r="T598" s="558"/>
      <c r="U598" s="558"/>
      <c r="V598" s="558"/>
      <c r="W598" s="558"/>
      <c r="X598" s="558"/>
      <c r="Y598" s="558"/>
      <c r="Z598" s="558"/>
      <c r="AA598" s="559"/>
      <c r="AB598" s="684"/>
      <c r="AC598" s="685"/>
    </row>
    <row r="599" spans="1:32" s="237" customFormat="1" ht="6" customHeight="1">
      <c r="A599" s="220"/>
      <c r="B599" s="485"/>
      <c r="C599" s="238"/>
      <c r="D599" s="238"/>
      <c r="E599" s="238"/>
      <c r="F599" s="238"/>
      <c r="G599" s="238"/>
      <c r="H599" s="238"/>
      <c r="I599" s="238"/>
      <c r="J599" s="238"/>
      <c r="K599" s="239"/>
      <c r="L599" s="239"/>
      <c r="M599" s="239"/>
      <c r="N599" s="239"/>
      <c r="O599" s="239"/>
      <c r="P599" s="239"/>
      <c r="Q599" s="239"/>
      <c r="R599" s="239"/>
      <c r="S599" s="239"/>
      <c r="T599" s="239"/>
      <c r="U599" s="239"/>
      <c r="V599" s="238"/>
      <c r="W599" s="238"/>
      <c r="X599" s="238"/>
      <c r="Y599" s="238"/>
      <c r="Z599" s="238"/>
      <c r="AA599" s="238"/>
      <c r="AB599" s="238"/>
      <c r="AC599" s="233"/>
    </row>
    <row r="600" spans="1:32" s="237" customFormat="1" ht="18" customHeight="1">
      <c r="A600" s="236" t="s">
        <v>751</v>
      </c>
      <c r="B600" s="480"/>
      <c r="C600" s="485"/>
      <c r="D600" s="485"/>
      <c r="E600" s="485"/>
      <c r="F600" s="485"/>
      <c r="G600" s="485"/>
      <c r="H600" s="485"/>
      <c r="I600" s="485"/>
      <c r="J600" s="211"/>
      <c r="K600" s="212"/>
      <c r="L600" s="212"/>
      <c r="M600" s="212"/>
      <c r="N600" s="212"/>
      <c r="O600" s="212"/>
      <c r="P600" s="212"/>
      <c r="Q600" s="212"/>
      <c r="R600" s="212"/>
      <c r="S600" s="212"/>
      <c r="T600" s="212"/>
      <c r="U600" s="212"/>
      <c r="V600" s="211"/>
      <c r="W600" s="211"/>
      <c r="X600" s="211"/>
      <c r="Y600" s="233"/>
      <c r="Z600" s="233"/>
      <c r="AA600" s="233"/>
      <c r="AB600" s="211"/>
      <c r="AC600" s="211"/>
      <c r="AD600" s="210" t="s">
        <v>444</v>
      </c>
    </row>
    <row r="601" spans="1:32" s="237" customFormat="1" ht="18" customHeight="1">
      <c r="A601" s="555" t="s">
        <v>276</v>
      </c>
      <c r="B601" s="549" t="s">
        <v>445</v>
      </c>
      <c r="C601" s="550"/>
      <c r="D601" s="550"/>
      <c r="E601" s="550"/>
      <c r="F601" s="550"/>
      <c r="G601" s="550"/>
      <c r="H601" s="550"/>
      <c r="I601" s="550"/>
      <c r="J601" s="550"/>
      <c r="K601" s="550"/>
      <c r="L601" s="550"/>
      <c r="M601" s="550"/>
      <c r="N601" s="550"/>
      <c r="O601" s="550"/>
      <c r="P601" s="550"/>
      <c r="Q601" s="550"/>
      <c r="R601" s="550"/>
      <c r="S601" s="550"/>
      <c r="T601" s="550"/>
      <c r="U601" s="550"/>
      <c r="V601" s="550"/>
      <c r="W601" s="550"/>
      <c r="X601" s="550"/>
      <c r="Y601" s="550"/>
      <c r="Z601" s="550"/>
      <c r="AA601" s="551"/>
      <c r="AB601" s="682"/>
      <c r="AC601" s="683"/>
    </row>
    <row r="602" spans="1:32" s="237" customFormat="1" ht="18" customHeight="1">
      <c r="A602" s="556"/>
      <c r="B602" s="557"/>
      <c r="C602" s="558"/>
      <c r="D602" s="558"/>
      <c r="E602" s="558"/>
      <c r="F602" s="558"/>
      <c r="G602" s="558"/>
      <c r="H602" s="558"/>
      <c r="I602" s="558"/>
      <c r="J602" s="558"/>
      <c r="K602" s="558"/>
      <c r="L602" s="558"/>
      <c r="M602" s="558"/>
      <c r="N602" s="558"/>
      <c r="O602" s="558"/>
      <c r="P602" s="558"/>
      <c r="Q602" s="558"/>
      <c r="R602" s="558"/>
      <c r="S602" s="558"/>
      <c r="T602" s="558"/>
      <c r="U602" s="558"/>
      <c r="V602" s="558"/>
      <c r="W602" s="558"/>
      <c r="X602" s="558"/>
      <c r="Y602" s="558"/>
      <c r="Z602" s="558"/>
      <c r="AA602" s="559"/>
      <c r="AB602" s="684"/>
      <c r="AC602" s="685"/>
    </row>
    <row r="603" spans="1:32" s="237" customFormat="1" ht="19.5" customHeight="1">
      <c r="A603" s="555" t="s">
        <v>278</v>
      </c>
      <c r="B603" s="549" t="s">
        <v>446</v>
      </c>
      <c r="C603" s="550"/>
      <c r="D603" s="550"/>
      <c r="E603" s="550"/>
      <c r="F603" s="550"/>
      <c r="G603" s="550"/>
      <c r="H603" s="550"/>
      <c r="I603" s="550"/>
      <c r="J603" s="550"/>
      <c r="K603" s="550"/>
      <c r="L603" s="550"/>
      <c r="M603" s="550"/>
      <c r="N603" s="550"/>
      <c r="O603" s="550"/>
      <c r="P603" s="550"/>
      <c r="Q603" s="550"/>
      <c r="R603" s="550"/>
      <c r="S603" s="550"/>
      <c r="T603" s="550"/>
      <c r="U603" s="550"/>
      <c r="V603" s="550"/>
      <c r="W603" s="550"/>
      <c r="X603" s="550"/>
      <c r="Y603" s="550"/>
      <c r="Z603" s="550"/>
      <c r="AA603" s="551"/>
      <c r="AB603" s="682"/>
      <c r="AC603" s="683"/>
    </row>
    <row r="604" spans="1:32" s="237" customFormat="1" ht="19.5" customHeight="1">
      <c r="A604" s="556"/>
      <c r="B604" s="557"/>
      <c r="C604" s="558"/>
      <c r="D604" s="558"/>
      <c r="E604" s="558"/>
      <c r="F604" s="558"/>
      <c r="G604" s="558"/>
      <c r="H604" s="558"/>
      <c r="I604" s="558"/>
      <c r="J604" s="558"/>
      <c r="K604" s="558"/>
      <c r="L604" s="558"/>
      <c r="M604" s="558"/>
      <c r="N604" s="558"/>
      <c r="O604" s="558"/>
      <c r="P604" s="558"/>
      <c r="Q604" s="558"/>
      <c r="R604" s="558"/>
      <c r="S604" s="558"/>
      <c r="T604" s="558"/>
      <c r="U604" s="558"/>
      <c r="V604" s="558"/>
      <c r="W604" s="558"/>
      <c r="X604" s="558"/>
      <c r="Y604" s="558"/>
      <c r="Z604" s="558"/>
      <c r="AA604" s="559"/>
      <c r="AB604" s="684"/>
      <c r="AC604" s="685"/>
    </row>
    <row r="605" spans="1:32" s="237" customFormat="1" ht="18" customHeight="1">
      <c r="A605" s="555" t="s">
        <v>419</v>
      </c>
      <c r="B605" s="549" t="s">
        <v>761</v>
      </c>
      <c r="C605" s="550"/>
      <c r="D605" s="550"/>
      <c r="E605" s="550"/>
      <c r="F605" s="550"/>
      <c r="G605" s="550"/>
      <c r="H605" s="550"/>
      <c r="I605" s="550"/>
      <c r="J605" s="550"/>
      <c r="K605" s="550"/>
      <c r="L605" s="550"/>
      <c r="M605" s="550"/>
      <c r="N605" s="550"/>
      <c r="O605" s="550"/>
      <c r="P605" s="550"/>
      <c r="Q605" s="550"/>
      <c r="R605" s="550"/>
      <c r="S605" s="550"/>
      <c r="T605" s="550"/>
      <c r="U605" s="550"/>
      <c r="V605" s="550"/>
      <c r="W605" s="550"/>
      <c r="X605" s="550"/>
      <c r="Y605" s="550"/>
      <c r="Z605" s="550"/>
      <c r="AA605" s="551"/>
      <c r="AB605" s="537"/>
      <c r="AC605" s="537"/>
    </row>
    <row r="606" spans="1:32" s="281" customFormat="1" ht="18" customHeight="1">
      <c r="A606" s="560"/>
      <c r="B606" s="552"/>
      <c r="C606" s="553"/>
      <c r="D606" s="553"/>
      <c r="E606" s="553"/>
      <c r="F606" s="553"/>
      <c r="G606" s="553"/>
      <c r="H606" s="553"/>
      <c r="I606" s="553"/>
      <c r="J606" s="553"/>
      <c r="K606" s="553"/>
      <c r="L606" s="553"/>
      <c r="M606" s="553"/>
      <c r="N606" s="553"/>
      <c r="O606" s="553"/>
      <c r="P606" s="553"/>
      <c r="Q606" s="553"/>
      <c r="R606" s="553"/>
      <c r="S606" s="553"/>
      <c r="T606" s="553"/>
      <c r="U606" s="553"/>
      <c r="V606" s="553"/>
      <c r="W606" s="553"/>
      <c r="X606" s="553"/>
      <c r="Y606" s="553"/>
      <c r="Z606" s="553"/>
      <c r="AA606" s="554"/>
      <c r="AB606" s="546"/>
      <c r="AC606" s="546"/>
      <c r="AD606" s="211"/>
      <c r="AE606" s="211"/>
      <c r="AF606" s="211"/>
    </row>
    <row r="607" spans="1:32" s="281" customFormat="1" ht="18" customHeight="1">
      <c r="A607" s="560"/>
      <c r="B607" s="436" t="s">
        <v>1094</v>
      </c>
      <c r="C607" s="630" t="s">
        <v>762</v>
      </c>
      <c r="D607" s="630"/>
      <c r="E607" s="630"/>
      <c r="F607" s="630"/>
      <c r="G607" s="630"/>
      <c r="H607" s="630"/>
      <c r="I607" s="630"/>
      <c r="J607" s="630"/>
      <c r="K607" s="630"/>
      <c r="L607" s="630"/>
      <c r="M607" s="630"/>
      <c r="N607" s="630"/>
      <c r="O607" s="630"/>
      <c r="P607" s="630"/>
      <c r="Q607" s="630"/>
      <c r="R607" s="630"/>
      <c r="S607" s="630"/>
      <c r="T607" s="630"/>
      <c r="U607" s="630"/>
      <c r="V607" s="630"/>
      <c r="W607" s="630"/>
      <c r="X607" s="630"/>
      <c r="Y607" s="630"/>
      <c r="Z607" s="630"/>
      <c r="AA607" s="631"/>
      <c r="AB607" s="547"/>
      <c r="AC607" s="547"/>
      <c r="AD607" s="211"/>
      <c r="AE607" s="211"/>
      <c r="AF607" s="211"/>
    </row>
    <row r="608" spans="1:32" s="281" customFormat="1" ht="18" customHeight="1">
      <c r="A608" s="560"/>
      <c r="B608" s="436" t="s">
        <v>1095</v>
      </c>
      <c r="C608" s="630" t="s">
        <v>447</v>
      </c>
      <c r="D608" s="630"/>
      <c r="E608" s="630"/>
      <c r="F608" s="630"/>
      <c r="G608" s="630"/>
      <c r="H608" s="630"/>
      <c r="I608" s="630"/>
      <c r="J608" s="630"/>
      <c r="K608" s="630"/>
      <c r="L608" s="630"/>
      <c r="M608" s="630"/>
      <c r="N608" s="630"/>
      <c r="O608" s="630"/>
      <c r="P608" s="630"/>
      <c r="Q608" s="630"/>
      <c r="R608" s="630"/>
      <c r="S608" s="630"/>
      <c r="T608" s="630"/>
      <c r="U608" s="630"/>
      <c r="V608" s="630"/>
      <c r="W608" s="630"/>
      <c r="X608" s="630"/>
      <c r="Y608" s="630"/>
      <c r="Z608" s="630"/>
      <c r="AA608" s="631"/>
      <c r="AB608" s="547"/>
      <c r="AC608" s="547"/>
      <c r="AD608" s="211"/>
      <c r="AE608" s="211"/>
      <c r="AF608" s="211"/>
    </row>
    <row r="609" spans="1:32" s="281" customFormat="1" ht="18" customHeight="1">
      <c r="A609" s="560"/>
      <c r="B609" s="436" t="s">
        <v>1096</v>
      </c>
      <c r="C609" s="630" t="s">
        <v>448</v>
      </c>
      <c r="D609" s="630"/>
      <c r="E609" s="630"/>
      <c r="F609" s="630"/>
      <c r="G609" s="630"/>
      <c r="H609" s="630"/>
      <c r="I609" s="630"/>
      <c r="J609" s="630"/>
      <c r="K609" s="630"/>
      <c r="L609" s="630"/>
      <c r="M609" s="630"/>
      <c r="N609" s="630"/>
      <c r="O609" s="630"/>
      <c r="P609" s="630"/>
      <c r="Q609" s="630"/>
      <c r="R609" s="630"/>
      <c r="S609" s="630"/>
      <c r="T609" s="630"/>
      <c r="U609" s="630"/>
      <c r="V609" s="630"/>
      <c r="W609" s="630"/>
      <c r="X609" s="630"/>
      <c r="Y609" s="630"/>
      <c r="Z609" s="630"/>
      <c r="AA609" s="631"/>
      <c r="AB609" s="547"/>
      <c r="AC609" s="547"/>
      <c r="AD609" s="211"/>
      <c r="AE609" s="211"/>
      <c r="AF609" s="211"/>
    </row>
    <row r="610" spans="1:32" s="281" customFormat="1" ht="18" customHeight="1">
      <c r="A610" s="556"/>
      <c r="B610" s="484" t="s">
        <v>1106</v>
      </c>
      <c r="C610" s="558" t="s">
        <v>449</v>
      </c>
      <c r="D610" s="558"/>
      <c r="E610" s="558"/>
      <c r="F610" s="558"/>
      <c r="G610" s="558"/>
      <c r="H610" s="558"/>
      <c r="I610" s="558"/>
      <c r="J610" s="558"/>
      <c r="K610" s="558"/>
      <c r="L610" s="558"/>
      <c r="M610" s="558"/>
      <c r="N610" s="558"/>
      <c r="O610" s="558"/>
      <c r="P610" s="558"/>
      <c r="Q610" s="558"/>
      <c r="R610" s="558"/>
      <c r="S610" s="558"/>
      <c r="T610" s="558"/>
      <c r="U610" s="558"/>
      <c r="V610" s="558"/>
      <c r="W610" s="558"/>
      <c r="X610" s="558"/>
      <c r="Y610" s="558"/>
      <c r="Z610" s="558"/>
      <c r="AA610" s="559"/>
      <c r="AB610" s="548"/>
      <c r="AC610" s="548"/>
      <c r="AD610" s="211"/>
      <c r="AE610" s="211"/>
      <c r="AF610" s="211"/>
    </row>
    <row r="611" spans="1:32" s="237" customFormat="1" ht="15" customHeight="1">
      <c r="A611" s="555" t="s">
        <v>420</v>
      </c>
      <c r="B611" s="549" t="s">
        <v>450</v>
      </c>
      <c r="C611" s="550"/>
      <c r="D611" s="550"/>
      <c r="E611" s="550"/>
      <c r="F611" s="550"/>
      <c r="G611" s="550"/>
      <c r="H611" s="550"/>
      <c r="I611" s="550"/>
      <c r="J611" s="550"/>
      <c r="K611" s="550"/>
      <c r="L611" s="550"/>
      <c r="M611" s="550"/>
      <c r="N611" s="550"/>
      <c r="O611" s="550"/>
      <c r="P611" s="550"/>
      <c r="Q611" s="550"/>
      <c r="R611" s="550"/>
      <c r="S611" s="550"/>
      <c r="T611" s="550"/>
      <c r="U611" s="550"/>
      <c r="V611" s="550"/>
      <c r="W611" s="550"/>
      <c r="X611" s="550"/>
      <c r="Y611" s="550"/>
      <c r="Z611" s="550"/>
      <c r="AA611" s="551"/>
      <c r="AB611" s="682"/>
      <c r="AC611" s="683"/>
    </row>
    <row r="612" spans="1:32" s="237" customFormat="1" ht="15" customHeight="1">
      <c r="A612" s="556"/>
      <c r="B612" s="557"/>
      <c r="C612" s="558"/>
      <c r="D612" s="558"/>
      <c r="E612" s="558"/>
      <c r="F612" s="558"/>
      <c r="G612" s="558"/>
      <c r="H612" s="558"/>
      <c r="I612" s="558"/>
      <c r="J612" s="558"/>
      <c r="K612" s="558"/>
      <c r="L612" s="558"/>
      <c r="M612" s="558"/>
      <c r="N612" s="558"/>
      <c r="O612" s="558"/>
      <c r="P612" s="558"/>
      <c r="Q612" s="558"/>
      <c r="R612" s="558"/>
      <c r="S612" s="558"/>
      <c r="T612" s="558"/>
      <c r="U612" s="558"/>
      <c r="V612" s="558"/>
      <c r="W612" s="558"/>
      <c r="X612" s="558"/>
      <c r="Y612" s="558"/>
      <c r="Z612" s="558"/>
      <c r="AA612" s="559"/>
      <c r="AB612" s="684"/>
      <c r="AC612" s="685"/>
    </row>
    <row r="613" spans="1:32" s="296" customFormat="1" ht="30" customHeight="1">
      <c r="A613" s="555" t="s">
        <v>290</v>
      </c>
      <c r="B613" s="549" t="s">
        <v>763</v>
      </c>
      <c r="C613" s="550"/>
      <c r="D613" s="550"/>
      <c r="E613" s="550"/>
      <c r="F613" s="550"/>
      <c r="G613" s="550"/>
      <c r="H613" s="550"/>
      <c r="I613" s="550"/>
      <c r="J613" s="550"/>
      <c r="K613" s="550"/>
      <c r="L613" s="550"/>
      <c r="M613" s="550"/>
      <c r="N613" s="550"/>
      <c r="O613" s="550"/>
      <c r="P613" s="550"/>
      <c r="Q613" s="550"/>
      <c r="R613" s="550"/>
      <c r="S613" s="550"/>
      <c r="T613" s="550"/>
      <c r="U613" s="550"/>
      <c r="V613" s="550"/>
      <c r="W613" s="550"/>
      <c r="X613" s="550"/>
      <c r="Y613" s="550"/>
      <c r="Z613" s="550"/>
      <c r="AA613" s="551"/>
      <c r="AB613" s="682"/>
      <c r="AC613" s="683"/>
      <c r="AD613" s="220"/>
      <c r="AE613" s="220"/>
      <c r="AF613" s="220"/>
    </row>
    <row r="614" spans="1:32" s="297" customFormat="1" ht="30" customHeight="1">
      <c r="A614" s="556"/>
      <c r="B614" s="557"/>
      <c r="C614" s="558"/>
      <c r="D614" s="558"/>
      <c r="E614" s="558"/>
      <c r="F614" s="558"/>
      <c r="G614" s="558"/>
      <c r="H614" s="558"/>
      <c r="I614" s="558"/>
      <c r="J614" s="558"/>
      <c r="K614" s="558"/>
      <c r="L614" s="558"/>
      <c r="M614" s="558"/>
      <c r="N614" s="558"/>
      <c r="O614" s="558"/>
      <c r="P614" s="558"/>
      <c r="Q614" s="558"/>
      <c r="R614" s="558"/>
      <c r="S614" s="558"/>
      <c r="T614" s="558"/>
      <c r="U614" s="558"/>
      <c r="V614" s="558"/>
      <c r="W614" s="558"/>
      <c r="X614" s="558"/>
      <c r="Y614" s="558"/>
      <c r="Z614" s="558"/>
      <c r="AA614" s="559"/>
      <c r="AB614" s="684"/>
      <c r="AC614" s="685"/>
      <c r="AD614" s="514"/>
      <c r="AE614" s="237"/>
      <c r="AF614" s="237"/>
    </row>
    <row r="615" spans="1:32" s="297" customFormat="1" ht="18" customHeight="1">
      <c r="A615" s="555" t="s">
        <v>451</v>
      </c>
      <c r="B615" s="549" t="s">
        <v>764</v>
      </c>
      <c r="C615" s="550"/>
      <c r="D615" s="550"/>
      <c r="E615" s="550"/>
      <c r="F615" s="550"/>
      <c r="G615" s="550"/>
      <c r="H615" s="550"/>
      <c r="I615" s="550"/>
      <c r="J615" s="550"/>
      <c r="K615" s="550"/>
      <c r="L615" s="550"/>
      <c r="M615" s="550"/>
      <c r="N615" s="550"/>
      <c r="O615" s="550"/>
      <c r="P615" s="550"/>
      <c r="Q615" s="550"/>
      <c r="R615" s="550"/>
      <c r="S615" s="550"/>
      <c r="T615" s="550"/>
      <c r="U615" s="550"/>
      <c r="V615" s="550"/>
      <c r="W615" s="550"/>
      <c r="X615" s="550"/>
      <c r="Y615" s="550"/>
      <c r="Z615" s="550"/>
      <c r="AA615" s="551"/>
      <c r="AB615" s="682"/>
      <c r="AC615" s="683"/>
      <c r="AD615" s="514"/>
      <c r="AE615" s="237"/>
      <c r="AF615" s="237"/>
    </row>
    <row r="616" spans="1:32" s="297" customFormat="1" ht="18" customHeight="1">
      <c r="A616" s="556"/>
      <c r="B616" s="557"/>
      <c r="C616" s="558"/>
      <c r="D616" s="558"/>
      <c r="E616" s="558"/>
      <c r="F616" s="558"/>
      <c r="G616" s="558"/>
      <c r="H616" s="558"/>
      <c r="I616" s="558"/>
      <c r="J616" s="558"/>
      <c r="K616" s="558"/>
      <c r="L616" s="558"/>
      <c r="M616" s="558"/>
      <c r="N616" s="558"/>
      <c r="O616" s="558"/>
      <c r="P616" s="558"/>
      <c r="Q616" s="558"/>
      <c r="R616" s="558"/>
      <c r="S616" s="558"/>
      <c r="T616" s="558"/>
      <c r="U616" s="558"/>
      <c r="V616" s="558"/>
      <c r="W616" s="558"/>
      <c r="X616" s="558"/>
      <c r="Y616" s="558"/>
      <c r="Z616" s="558"/>
      <c r="AA616" s="559"/>
      <c r="AB616" s="684"/>
      <c r="AC616" s="685"/>
      <c r="AD616" s="237"/>
      <c r="AE616" s="237"/>
      <c r="AF616" s="237"/>
    </row>
    <row r="617" spans="1:32" s="297" customFormat="1" ht="18" customHeight="1">
      <c r="A617" s="555" t="s">
        <v>317</v>
      </c>
      <c r="B617" s="549" t="s">
        <v>452</v>
      </c>
      <c r="C617" s="550"/>
      <c r="D617" s="550"/>
      <c r="E617" s="550"/>
      <c r="F617" s="550"/>
      <c r="G617" s="550"/>
      <c r="H617" s="550"/>
      <c r="I617" s="550"/>
      <c r="J617" s="550"/>
      <c r="K617" s="550"/>
      <c r="L617" s="550"/>
      <c r="M617" s="550"/>
      <c r="N617" s="550"/>
      <c r="O617" s="550"/>
      <c r="P617" s="550"/>
      <c r="Q617" s="550"/>
      <c r="R617" s="550"/>
      <c r="S617" s="550"/>
      <c r="T617" s="550"/>
      <c r="U617" s="550"/>
      <c r="V617" s="550"/>
      <c r="W617" s="550"/>
      <c r="X617" s="550"/>
      <c r="Y617" s="550"/>
      <c r="Z617" s="550"/>
      <c r="AA617" s="551"/>
      <c r="AB617" s="682"/>
      <c r="AC617" s="683"/>
      <c r="AD617" s="237"/>
      <c r="AE617" s="237"/>
      <c r="AF617" s="237"/>
    </row>
    <row r="618" spans="1:32" s="297" customFormat="1" ht="18" customHeight="1">
      <c r="A618" s="556"/>
      <c r="B618" s="557"/>
      <c r="C618" s="558"/>
      <c r="D618" s="558"/>
      <c r="E618" s="558"/>
      <c r="F618" s="558"/>
      <c r="G618" s="558"/>
      <c r="H618" s="558"/>
      <c r="I618" s="558"/>
      <c r="J618" s="558"/>
      <c r="K618" s="558"/>
      <c r="L618" s="558"/>
      <c r="M618" s="558"/>
      <c r="N618" s="558"/>
      <c r="O618" s="558"/>
      <c r="P618" s="558"/>
      <c r="Q618" s="558"/>
      <c r="R618" s="558"/>
      <c r="S618" s="558"/>
      <c r="T618" s="558"/>
      <c r="U618" s="558"/>
      <c r="V618" s="558"/>
      <c r="W618" s="558"/>
      <c r="X618" s="558"/>
      <c r="Y618" s="558"/>
      <c r="Z618" s="558"/>
      <c r="AA618" s="559"/>
      <c r="AB618" s="684"/>
      <c r="AC618" s="685"/>
      <c r="AD618" s="237"/>
      <c r="AE618" s="237"/>
      <c r="AF618" s="237"/>
    </row>
    <row r="619" spans="1:32" s="237" customFormat="1" ht="6" customHeight="1">
      <c r="A619" s="211"/>
      <c r="B619" s="485"/>
      <c r="C619" s="238"/>
      <c r="D619" s="238"/>
      <c r="E619" s="238"/>
      <c r="F619" s="238"/>
      <c r="G619" s="238"/>
      <c r="H619" s="238"/>
      <c r="I619" s="238"/>
      <c r="J619" s="238"/>
      <c r="K619" s="239"/>
      <c r="L619" s="239"/>
      <c r="M619" s="239"/>
      <c r="N619" s="239"/>
      <c r="O619" s="239"/>
      <c r="P619" s="239"/>
      <c r="Q619" s="239"/>
      <c r="R619" s="239"/>
      <c r="S619" s="239"/>
      <c r="T619" s="239"/>
      <c r="U619" s="239"/>
      <c r="V619" s="238"/>
      <c r="W619" s="238"/>
      <c r="X619" s="238"/>
      <c r="Y619" s="238"/>
      <c r="Z619" s="238"/>
      <c r="AA619" s="238"/>
      <c r="AB619" s="238"/>
      <c r="AC619" s="234"/>
      <c r="AD619" s="210" t="s">
        <v>453</v>
      </c>
    </row>
    <row r="620" spans="1:32" s="237" customFormat="1" ht="18" customHeight="1">
      <c r="A620" s="236" t="s">
        <v>752</v>
      </c>
      <c r="B620" s="220"/>
      <c r="C620" s="220"/>
      <c r="D620" s="220"/>
      <c r="E620" s="220"/>
      <c r="F620" s="220"/>
      <c r="G620" s="220"/>
      <c r="H620" s="220"/>
      <c r="I620" s="220"/>
      <c r="J620" s="220"/>
      <c r="K620" s="212"/>
      <c r="L620" s="212"/>
      <c r="M620" s="212"/>
      <c r="N620" s="212"/>
      <c r="O620" s="212"/>
      <c r="P620" s="212"/>
      <c r="Q620" s="212"/>
      <c r="R620" s="212"/>
      <c r="S620" s="212"/>
      <c r="T620" s="212"/>
      <c r="U620" s="212"/>
      <c r="V620" s="220"/>
      <c r="W620" s="220"/>
      <c r="X620" s="220"/>
      <c r="Y620" s="233"/>
      <c r="Z620" s="233"/>
      <c r="AA620" s="233"/>
      <c r="AB620" s="220"/>
      <c r="AC620" s="220"/>
      <c r="AD620" s="210"/>
    </row>
    <row r="621" spans="1:32" s="237" customFormat="1" ht="45" customHeight="1">
      <c r="A621" s="555" t="s">
        <v>276</v>
      </c>
      <c r="B621" s="1049" t="s">
        <v>454</v>
      </c>
      <c r="C621" s="1049"/>
      <c r="D621" s="1049"/>
      <c r="E621" s="1049"/>
      <c r="F621" s="1049"/>
      <c r="G621" s="1049"/>
      <c r="H621" s="1049"/>
      <c r="I621" s="1049"/>
      <c r="J621" s="1049"/>
      <c r="K621" s="1049"/>
      <c r="L621" s="1049"/>
      <c r="M621" s="1049"/>
      <c r="N621" s="1049"/>
      <c r="O621" s="1049"/>
      <c r="P621" s="1049"/>
      <c r="Q621" s="1049"/>
      <c r="R621" s="1049"/>
      <c r="S621" s="1049"/>
      <c r="T621" s="1049"/>
      <c r="U621" s="1049"/>
      <c r="V621" s="1049"/>
      <c r="W621" s="1049"/>
      <c r="X621" s="1049"/>
      <c r="Y621" s="1049"/>
      <c r="Z621" s="1049"/>
      <c r="AA621" s="1049"/>
      <c r="AB621" s="537"/>
      <c r="AC621" s="537"/>
    </row>
    <row r="622" spans="1:32" s="237" customFormat="1" ht="25.5" customHeight="1">
      <c r="A622" s="560"/>
      <c r="B622" s="471"/>
      <c r="C622" s="490" t="s">
        <v>456</v>
      </c>
      <c r="D622" s="472"/>
      <c r="E622" s="472"/>
      <c r="F622" s="1101"/>
      <c r="G622" s="1102"/>
      <c r="H622" s="241" t="s">
        <v>264</v>
      </c>
      <c r="I622" s="1102"/>
      <c r="J622" s="1102"/>
      <c r="K622" s="241" t="s">
        <v>265</v>
      </c>
      <c r="L622" s="1084"/>
      <c r="M622" s="1084"/>
      <c r="N622" s="242" t="s">
        <v>266</v>
      </c>
      <c r="O622" s="298"/>
      <c r="P622" s="298"/>
      <c r="Q622" s="298"/>
      <c r="R622" s="298"/>
      <c r="S622" s="298"/>
      <c r="T622" s="298"/>
      <c r="U622" s="472"/>
      <c r="V622" s="472"/>
      <c r="W622" s="472"/>
      <c r="X622" s="472"/>
      <c r="Y622" s="472"/>
      <c r="Z622" s="472"/>
      <c r="AA622" s="472"/>
      <c r="AB622" s="537"/>
      <c r="AC622" s="537"/>
    </row>
    <row r="623" spans="1:32" s="237" customFormat="1" ht="6" customHeight="1">
      <c r="A623" s="556"/>
      <c r="B623" s="238"/>
      <c r="C623" s="238"/>
      <c r="D623" s="238"/>
      <c r="E623" s="238"/>
      <c r="F623" s="238"/>
      <c r="G623" s="238"/>
      <c r="H623" s="238"/>
      <c r="I623" s="238"/>
      <c r="J623" s="239"/>
      <c r="K623" s="239"/>
      <c r="L623" s="239"/>
      <c r="M623" s="239"/>
      <c r="N623" s="239"/>
      <c r="O623" s="239"/>
      <c r="P623" s="239"/>
      <c r="Q623" s="239"/>
      <c r="R623" s="239"/>
      <c r="S623" s="239"/>
      <c r="T623" s="239"/>
      <c r="U623" s="238"/>
      <c r="V623" s="238"/>
      <c r="W623" s="238"/>
      <c r="X623" s="238"/>
      <c r="Y623" s="238"/>
      <c r="Z623" s="238"/>
      <c r="AA623" s="238"/>
      <c r="AB623" s="537"/>
      <c r="AC623" s="537"/>
    </row>
    <row r="624" spans="1:32" s="237" customFormat="1" ht="18" customHeight="1">
      <c r="A624" s="555" t="s">
        <v>418</v>
      </c>
      <c r="B624" s="549" t="s">
        <v>457</v>
      </c>
      <c r="C624" s="550"/>
      <c r="D624" s="550"/>
      <c r="E624" s="550"/>
      <c r="F624" s="550"/>
      <c r="G624" s="550"/>
      <c r="H624" s="550"/>
      <c r="I624" s="550"/>
      <c r="J624" s="550"/>
      <c r="K624" s="550"/>
      <c r="L624" s="550"/>
      <c r="M624" s="550"/>
      <c r="N624" s="550"/>
      <c r="O624" s="550"/>
      <c r="P624" s="550"/>
      <c r="Q624" s="550"/>
      <c r="R624" s="550"/>
      <c r="S624" s="550"/>
      <c r="T624" s="550"/>
      <c r="U624" s="550"/>
      <c r="V624" s="550"/>
      <c r="W624" s="550"/>
      <c r="X624" s="550"/>
      <c r="Y624" s="550"/>
      <c r="Z624" s="550"/>
      <c r="AA624" s="551"/>
      <c r="AB624" s="1048"/>
      <c r="AC624" s="1048"/>
    </row>
    <row r="625" spans="1:32" s="281" customFormat="1" ht="18" customHeight="1">
      <c r="A625" s="560"/>
      <c r="B625" s="461"/>
      <c r="C625" s="468" t="s">
        <v>331</v>
      </c>
      <c r="D625" s="630" t="s">
        <v>458</v>
      </c>
      <c r="E625" s="630"/>
      <c r="F625" s="630"/>
      <c r="G625" s="630"/>
      <c r="H625" s="630"/>
      <c r="I625" s="630"/>
      <c r="J625" s="630"/>
      <c r="K625" s="630"/>
      <c r="L625" s="630"/>
      <c r="M625" s="630"/>
      <c r="N625" s="630"/>
      <c r="O625" s="630"/>
      <c r="P625" s="630"/>
      <c r="Q625" s="630"/>
      <c r="R625" s="630"/>
      <c r="S625" s="630"/>
      <c r="T625" s="630"/>
      <c r="U625" s="630"/>
      <c r="V625" s="630"/>
      <c r="W625" s="630"/>
      <c r="X625" s="630"/>
      <c r="Y625" s="630"/>
      <c r="Z625" s="630"/>
      <c r="AA625" s="631"/>
      <c r="AB625" s="537"/>
      <c r="AC625" s="537"/>
      <c r="AD625" s="211"/>
      <c r="AE625" s="211"/>
      <c r="AF625" s="211"/>
    </row>
    <row r="626" spans="1:32" s="281" customFormat="1" ht="18" customHeight="1">
      <c r="A626" s="560"/>
      <c r="B626" s="461"/>
      <c r="C626" s="468" t="s">
        <v>333</v>
      </c>
      <c r="D626" s="630" t="s">
        <v>459</v>
      </c>
      <c r="E626" s="630"/>
      <c r="F626" s="630"/>
      <c r="G626" s="630"/>
      <c r="H626" s="630"/>
      <c r="I626" s="630"/>
      <c r="J626" s="630"/>
      <c r="K626" s="630"/>
      <c r="L626" s="630"/>
      <c r="M626" s="630"/>
      <c r="N626" s="630"/>
      <c r="O626" s="630"/>
      <c r="P626" s="630"/>
      <c r="Q626" s="630"/>
      <c r="R626" s="630"/>
      <c r="S626" s="630"/>
      <c r="T626" s="630"/>
      <c r="U626" s="630"/>
      <c r="V626" s="630"/>
      <c r="W626" s="630"/>
      <c r="X626" s="630"/>
      <c r="Y626" s="630"/>
      <c r="Z626" s="630"/>
      <c r="AA626" s="631"/>
      <c r="AB626" s="537"/>
      <c r="AC626" s="537"/>
      <c r="AD626" s="211"/>
      <c r="AE626" s="211"/>
      <c r="AF626" s="211"/>
    </row>
    <row r="627" spans="1:32" s="281" customFormat="1" ht="18" customHeight="1">
      <c r="A627" s="560"/>
      <c r="B627" s="461"/>
      <c r="C627" s="295" t="s">
        <v>364</v>
      </c>
      <c r="D627" s="561" t="s">
        <v>460</v>
      </c>
      <c r="E627" s="561"/>
      <c r="F627" s="561"/>
      <c r="G627" s="561"/>
      <c r="H627" s="561"/>
      <c r="I627" s="561"/>
      <c r="J627" s="561"/>
      <c r="K627" s="561"/>
      <c r="L627" s="561"/>
      <c r="M627" s="561"/>
      <c r="N627" s="561"/>
      <c r="O627" s="561"/>
      <c r="P627" s="561"/>
      <c r="Q627" s="561"/>
      <c r="R627" s="561"/>
      <c r="S627" s="561"/>
      <c r="T627" s="561"/>
      <c r="U627" s="561"/>
      <c r="V627" s="561"/>
      <c r="W627" s="561"/>
      <c r="X627" s="561"/>
      <c r="Y627" s="561"/>
      <c r="Z627" s="561"/>
      <c r="AA627" s="1086"/>
      <c r="AB627" s="537"/>
      <c r="AC627" s="537"/>
      <c r="AD627" s="211"/>
      <c r="AE627" s="211"/>
      <c r="AF627" s="211"/>
    </row>
    <row r="628" spans="1:32" s="281" customFormat="1" ht="18" customHeight="1">
      <c r="A628" s="556"/>
      <c r="B628" s="464"/>
      <c r="C628" s="280" t="s">
        <v>365</v>
      </c>
      <c r="D628" s="743" t="s">
        <v>765</v>
      </c>
      <c r="E628" s="743"/>
      <c r="F628" s="743"/>
      <c r="G628" s="743"/>
      <c r="H628" s="743"/>
      <c r="I628" s="743"/>
      <c r="J628" s="743"/>
      <c r="K628" s="743"/>
      <c r="L628" s="743"/>
      <c r="M628" s="743"/>
      <c r="N628" s="743"/>
      <c r="O628" s="743"/>
      <c r="P628" s="743"/>
      <c r="Q628" s="743"/>
      <c r="R628" s="743"/>
      <c r="S628" s="743"/>
      <c r="T628" s="743"/>
      <c r="U628" s="743"/>
      <c r="V628" s="743"/>
      <c r="W628" s="743"/>
      <c r="X628" s="743"/>
      <c r="Y628" s="743"/>
      <c r="Z628" s="743"/>
      <c r="AA628" s="1032"/>
      <c r="AB628" s="537"/>
      <c r="AC628" s="537"/>
      <c r="AD628" s="211"/>
      <c r="AE628" s="211"/>
      <c r="AF628" s="211"/>
    </row>
    <row r="629" spans="1:32" s="237" customFormat="1" ht="6" customHeight="1">
      <c r="A629" s="220"/>
      <c r="B629" s="220"/>
      <c r="C629" s="220"/>
      <c r="D629" s="220"/>
      <c r="E629" s="220"/>
      <c r="F629" s="220"/>
      <c r="G629" s="220"/>
      <c r="H629" s="220"/>
      <c r="I629" s="220"/>
      <c r="J629" s="220"/>
      <c r="K629" s="212"/>
      <c r="L629" s="212"/>
      <c r="M629" s="212"/>
      <c r="N629" s="212"/>
      <c r="O629" s="212"/>
      <c r="P629" s="212"/>
      <c r="Q629" s="212"/>
      <c r="R629" s="212"/>
      <c r="S629" s="212"/>
      <c r="T629" s="212"/>
      <c r="U629" s="212"/>
      <c r="V629" s="220"/>
      <c r="W629" s="220"/>
      <c r="X629" s="220"/>
      <c r="Y629" s="220"/>
      <c r="Z629" s="220"/>
      <c r="AA629" s="220"/>
      <c r="AB629" s="220"/>
      <c r="AC629" s="233"/>
      <c r="AD629" s="210"/>
    </row>
    <row r="630" spans="1:32" s="237" customFormat="1" ht="15" customHeight="1">
      <c r="A630" s="236" t="s">
        <v>767</v>
      </c>
      <c r="B630" s="480"/>
      <c r="C630" s="485"/>
      <c r="D630" s="485"/>
      <c r="E630" s="485"/>
      <c r="F630" s="485"/>
      <c r="G630" s="485"/>
      <c r="H630" s="485"/>
      <c r="I630" s="485"/>
      <c r="J630" s="211"/>
      <c r="K630" s="212"/>
      <c r="L630" s="212"/>
      <c r="M630" s="212"/>
      <c r="N630" s="212"/>
      <c r="O630" s="212"/>
      <c r="P630" s="212"/>
      <c r="Q630" s="212"/>
      <c r="R630" s="212"/>
      <c r="S630" s="212"/>
      <c r="T630" s="212"/>
      <c r="U630" s="212"/>
      <c r="V630" s="211"/>
      <c r="W630" s="211"/>
      <c r="X630" s="211"/>
      <c r="Y630" s="211"/>
      <c r="Z630" s="211"/>
      <c r="AA630" s="211"/>
      <c r="AB630" s="211"/>
      <c r="AC630" s="233"/>
      <c r="AD630" s="210"/>
    </row>
    <row r="631" spans="1:32" s="237" customFormat="1" ht="15" customHeight="1">
      <c r="A631" s="555" t="s">
        <v>276</v>
      </c>
      <c r="B631" s="549" t="s">
        <v>1078</v>
      </c>
      <c r="C631" s="550"/>
      <c r="D631" s="550"/>
      <c r="E631" s="550"/>
      <c r="F631" s="550"/>
      <c r="G631" s="550"/>
      <c r="H631" s="550"/>
      <c r="I631" s="550"/>
      <c r="J631" s="550"/>
      <c r="K631" s="550"/>
      <c r="L631" s="550"/>
      <c r="M631" s="550"/>
      <c r="N631" s="550"/>
      <c r="O631" s="550"/>
      <c r="P631" s="550"/>
      <c r="Q631" s="550"/>
      <c r="R631" s="550"/>
      <c r="S631" s="550"/>
      <c r="T631" s="550"/>
      <c r="U631" s="550"/>
      <c r="V631" s="550"/>
      <c r="W631" s="550"/>
      <c r="X631" s="550"/>
      <c r="Y631" s="550"/>
      <c r="Z631" s="550"/>
      <c r="AA631" s="551"/>
      <c r="AB631" s="682"/>
      <c r="AC631" s="683"/>
    </row>
    <row r="632" spans="1:32" s="237" customFormat="1" ht="15" customHeight="1">
      <c r="A632" s="556"/>
      <c r="B632" s="557"/>
      <c r="C632" s="558"/>
      <c r="D632" s="558"/>
      <c r="E632" s="558"/>
      <c r="F632" s="558"/>
      <c r="G632" s="558"/>
      <c r="H632" s="558"/>
      <c r="I632" s="558"/>
      <c r="J632" s="558"/>
      <c r="K632" s="558"/>
      <c r="L632" s="558"/>
      <c r="M632" s="558"/>
      <c r="N632" s="558"/>
      <c r="O632" s="558"/>
      <c r="P632" s="558"/>
      <c r="Q632" s="558"/>
      <c r="R632" s="558"/>
      <c r="S632" s="558"/>
      <c r="T632" s="558"/>
      <c r="U632" s="558"/>
      <c r="V632" s="558"/>
      <c r="W632" s="558"/>
      <c r="X632" s="558"/>
      <c r="Y632" s="558"/>
      <c r="Z632" s="558"/>
      <c r="AA632" s="559"/>
      <c r="AB632" s="684"/>
      <c r="AC632" s="685"/>
    </row>
    <row r="633" spans="1:32" s="237" customFormat="1" ht="6" customHeight="1">
      <c r="A633" s="220"/>
      <c r="B633" s="220"/>
      <c r="C633" s="220"/>
      <c r="D633" s="220"/>
      <c r="E633" s="220"/>
      <c r="F633" s="220"/>
      <c r="G633" s="220"/>
      <c r="H633" s="220"/>
      <c r="I633" s="220"/>
      <c r="J633" s="220"/>
      <c r="K633" s="212"/>
      <c r="L633" s="212"/>
      <c r="M633" s="212"/>
      <c r="N633" s="212"/>
      <c r="O633" s="212"/>
      <c r="P633" s="212"/>
      <c r="Q633" s="212"/>
      <c r="R633" s="212"/>
      <c r="S633" s="212"/>
      <c r="T633" s="212"/>
      <c r="U633" s="212"/>
      <c r="V633" s="220"/>
      <c r="W633" s="220"/>
      <c r="X633" s="220"/>
      <c r="Y633" s="220"/>
      <c r="Z633" s="220"/>
      <c r="AA633" s="220"/>
      <c r="AB633" s="220"/>
      <c r="AC633" s="233"/>
      <c r="AD633" s="210"/>
    </row>
    <row r="634" spans="1:32" s="237" customFormat="1" ht="15" customHeight="1">
      <c r="A634" s="236" t="s">
        <v>766</v>
      </c>
      <c r="B634" s="480"/>
      <c r="C634" s="485"/>
      <c r="D634" s="485"/>
      <c r="E634" s="485"/>
      <c r="F634" s="485"/>
      <c r="G634" s="485"/>
      <c r="H634" s="485"/>
      <c r="I634" s="485"/>
      <c r="J634" s="211"/>
      <c r="K634" s="212"/>
      <c r="L634" s="212"/>
      <c r="M634" s="212"/>
      <c r="N634" s="212"/>
      <c r="O634" s="212"/>
      <c r="P634" s="212"/>
      <c r="Q634" s="212"/>
      <c r="R634" s="212"/>
      <c r="S634" s="212"/>
      <c r="T634" s="212"/>
      <c r="U634" s="212"/>
      <c r="V634" s="211"/>
      <c r="W634" s="211"/>
      <c r="X634" s="211"/>
      <c r="Y634" s="211"/>
      <c r="Z634" s="211"/>
      <c r="AA634" s="211"/>
      <c r="AB634" s="211"/>
      <c r="AC634" s="233"/>
      <c r="AD634" s="210" t="s">
        <v>455</v>
      </c>
    </row>
    <row r="635" spans="1:32" s="237" customFormat="1" ht="15" customHeight="1">
      <c r="A635" s="555" t="s">
        <v>276</v>
      </c>
      <c r="B635" s="549" t="s">
        <v>461</v>
      </c>
      <c r="C635" s="550"/>
      <c r="D635" s="550"/>
      <c r="E635" s="550"/>
      <c r="F635" s="550"/>
      <c r="G635" s="550"/>
      <c r="H635" s="550"/>
      <c r="I635" s="550"/>
      <c r="J635" s="550"/>
      <c r="K635" s="550"/>
      <c r="L635" s="550"/>
      <c r="M635" s="550"/>
      <c r="N635" s="550"/>
      <c r="O635" s="550"/>
      <c r="P635" s="550"/>
      <c r="Q635" s="550"/>
      <c r="R635" s="550"/>
      <c r="S635" s="550"/>
      <c r="T635" s="550"/>
      <c r="U635" s="550"/>
      <c r="V635" s="550"/>
      <c r="W635" s="550"/>
      <c r="X635" s="550"/>
      <c r="Y635" s="550"/>
      <c r="Z635" s="550"/>
      <c r="AA635" s="551"/>
      <c r="AB635" s="537"/>
      <c r="AC635" s="537"/>
    </row>
    <row r="636" spans="1:32" s="237" customFormat="1" ht="15" customHeight="1">
      <c r="A636" s="556"/>
      <c r="B636" s="557"/>
      <c r="C636" s="558"/>
      <c r="D636" s="558"/>
      <c r="E636" s="558"/>
      <c r="F636" s="558"/>
      <c r="G636" s="558"/>
      <c r="H636" s="558"/>
      <c r="I636" s="558"/>
      <c r="J636" s="558"/>
      <c r="K636" s="558"/>
      <c r="L636" s="558"/>
      <c r="M636" s="558"/>
      <c r="N636" s="558"/>
      <c r="O636" s="558"/>
      <c r="P636" s="558"/>
      <c r="Q636" s="558"/>
      <c r="R636" s="558"/>
      <c r="S636" s="558"/>
      <c r="T636" s="558"/>
      <c r="U636" s="558"/>
      <c r="V636" s="558"/>
      <c r="W636" s="558"/>
      <c r="X636" s="558"/>
      <c r="Y636" s="558"/>
      <c r="Z636" s="558"/>
      <c r="AA636" s="559"/>
      <c r="AB636" s="537"/>
      <c r="AC636" s="537"/>
    </row>
    <row r="637" spans="1:32" s="237" customFormat="1" ht="12" customHeight="1">
      <c r="A637" s="555" t="s">
        <v>278</v>
      </c>
      <c r="B637" s="549" t="s">
        <v>462</v>
      </c>
      <c r="C637" s="550"/>
      <c r="D637" s="550"/>
      <c r="E637" s="550"/>
      <c r="F637" s="550"/>
      <c r="G637" s="550"/>
      <c r="H637" s="550"/>
      <c r="I637" s="550"/>
      <c r="J637" s="550"/>
      <c r="K637" s="550"/>
      <c r="L637" s="550"/>
      <c r="M637" s="550"/>
      <c r="N637" s="550"/>
      <c r="O637" s="550"/>
      <c r="P637" s="550"/>
      <c r="Q637" s="550"/>
      <c r="R637" s="550"/>
      <c r="S637" s="550"/>
      <c r="T637" s="550"/>
      <c r="U637" s="550"/>
      <c r="V637" s="550"/>
      <c r="W637" s="550"/>
      <c r="X637" s="550"/>
      <c r="Y637" s="550"/>
      <c r="Z637" s="550"/>
      <c r="AA637" s="551"/>
      <c r="AB637" s="537"/>
      <c r="AC637" s="537"/>
    </row>
    <row r="638" spans="1:32" s="237" customFormat="1" ht="12" customHeight="1">
      <c r="A638" s="556"/>
      <c r="B638" s="557"/>
      <c r="C638" s="558"/>
      <c r="D638" s="558"/>
      <c r="E638" s="558"/>
      <c r="F638" s="558"/>
      <c r="G638" s="558"/>
      <c r="H638" s="558"/>
      <c r="I638" s="558"/>
      <c r="J638" s="558"/>
      <c r="K638" s="558"/>
      <c r="L638" s="558"/>
      <c r="M638" s="558"/>
      <c r="N638" s="558"/>
      <c r="O638" s="558"/>
      <c r="P638" s="558"/>
      <c r="Q638" s="558"/>
      <c r="R638" s="558"/>
      <c r="S638" s="558"/>
      <c r="T638" s="558"/>
      <c r="U638" s="558"/>
      <c r="V638" s="558"/>
      <c r="W638" s="558"/>
      <c r="X638" s="558"/>
      <c r="Y638" s="558"/>
      <c r="Z638" s="558"/>
      <c r="AA638" s="559"/>
      <c r="AB638" s="537"/>
      <c r="AC638" s="537"/>
    </row>
    <row r="639" spans="1:32" s="237" customFormat="1" ht="12" customHeight="1">
      <c r="A639" s="555" t="s">
        <v>280</v>
      </c>
      <c r="B639" s="549" t="s">
        <v>463</v>
      </c>
      <c r="C639" s="550"/>
      <c r="D639" s="550"/>
      <c r="E639" s="550"/>
      <c r="F639" s="550"/>
      <c r="G639" s="550"/>
      <c r="H639" s="550"/>
      <c r="I639" s="550"/>
      <c r="J639" s="550"/>
      <c r="K639" s="550"/>
      <c r="L639" s="550"/>
      <c r="M639" s="550"/>
      <c r="N639" s="550"/>
      <c r="O639" s="550"/>
      <c r="P639" s="550"/>
      <c r="Q639" s="550"/>
      <c r="R639" s="550"/>
      <c r="S639" s="550"/>
      <c r="T639" s="550"/>
      <c r="U639" s="550"/>
      <c r="V639" s="550"/>
      <c r="W639" s="550"/>
      <c r="X639" s="550"/>
      <c r="Y639" s="550"/>
      <c r="Z639" s="550"/>
      <c r="AA639" s="551"/>
      <c r="AB639" s="537"/>
      <c r="AC639" s="537"/>
    </row>
    <row r="640" spans="1:32" s="237" customFormat="1" ht="12" customHeight="1">
      <c r="A640" s="556"/>
      <c r="B640" s="557"/>
      <c r="C640" s="558"/>
      <c r="D640" s="558"/>
      <c r="E640" s="558"/>
      <c r="F640" s="558"/>
      <c r="G640" s="558"/>
      <c r="H640" s="558"/>
      <c r="I640" s="558"/>
      <c r="J640" s="558"/>
      <c r="K640" s="558"/>
      <c r="L640" s="558"/>
      <c r="M640" s="558"/>
      <c r="N640" s="558"/>
      <c r="O640" s="558"/>
      <c r="P640" s="558"/>
      <c r="Q640" s="558"/>
      <c r="R640" s="558"/>
      <c r="S640" s="558"/>
      <c r="T640" s="558"/>
      <c r="U640" s="558"/>
      <c r="V640" s="558"/>
      <c r="W640" s="558"/>
      <c r="X640" s="558"/>
      <c r="Y640" s="558"/>
      <c r="Z640" s="558"/>
      <c r="AA640" s="559"/>
      <c r="AB640" s="537"/>
      <c r="AC640" s="537"/>
    </row>
    <row r="641" spans="1:32" s="237" customFormat="1" ht="18" customHeight="1">
      <c r="A641" s="555" t="s">
        <v>287</v>
      </c>
      <c r="B641" s="549" t="s">
        <v>1085</v>
      </c>
      <c r="C641" s="550"/>
      <c r="D641" s="550"/>
      <c r="E641" s="550"/>
      <c r="F641" s="550"/>
      <c r="G641" s="550"/>
      <c r="H641" s="550"/>
      <c r="I641" s="550"/>
      <c r="J641" s="550"/>
      <c r="K641" s="550"/>
      <c r="L641" s="550"/>
      <c r="M641" s="550"/>
      <c r="N641" s="550"/>
      <c r="O641" s="550"/>
      <c r="P641" s="550"/>
      <c r="Q641" s="550"/>
      <c r="R641" s="550"/>
      <c r="S641" s="550"/>
      <c r="T641" s="550"/>
      <c r="U641" s="550"/>
      <c r="V641" s="550"/>
      <c r="W641" s="550"/>
      <c r="X641" s="550"/>
      <c r="Y641" s="550"/>
      <c r="Z641" s="550"/>
      <c r="AA641" s="551"/>
      <c r="AB641" s="537"/>
      <c r="AC641" s="537"/>
    </row>
    <row r="642" spans="1:32" s="237" customFormat="1" ht="18" customHeight="1">
      <c r="A642" s="556"/>
      <c r="B642" s="557"/>
      <c r="C642" s="558"/>
      <c r="D642" s="558"/>
      <c r="E642" s="558"/>
      <c r="F642" s="558"/>
      <c r="G642" s="558"/>
      <c r="H642" s="558"/>
      <c r="I642" s="558"/>
      <c r="J642" s="558"/>
      <c r="K642" s="558"/>
      <c r="L642" s="558"/>
      <c r="M642" s="558"/>
      <c r="N642" s="558"/>
      <c r="O642" s="558"/>
      <c r="P642" s="558"/>
      <c r="Q642" s="558"/>
      <c r="R642" s="558"/>
      <c r="S642" s="558"/>
      <c r="T642" s="558"/>
      <c r="U642" s="558"/>
      <c r="V642" s="558"/>
      <c r="W642" s="558"/>
      <c r="X642" s="558"/>
      <c r="Y642" s="558"/>
      <c r="Z642" s="558"/>
      <c r="AA642" s="559"/>
      <c r="AB642" s="537"/>
      <c r="AC642" s="537"/>
    </row>
    <row r="643" spans="1:32" s="237" customFormat="1" ht="12" customHeight="1">
      <c r="A643" s="555" t="s">
        <v>341</v>
      </c>
      <c r="B643" s="549" t="s">
        <v>464</v>
      </c>
      <c r="C643" s="550"/>
      <c r="D643" s="550"/>
      <c r="E643" s="550"/>
      <c r="F643" s="550"/>
      <c r="G643" s="550"/>
      <c r="H643" s="550"/>
      <c r="I643" s="550"/>
      <c r="J643" s="550"/>
      <c r="K643" s="550"/>
      <c r="L643" s="550"/>
      <c r="M643" s="550"/>
      <c r="N643" s="550"/>
      <c r="O643" s="550"/>
      <c r="P643" s="550"/>
      <c r="Q643" s="550"/>
      <c r="R643" s="550"/>
      <c r="S643" s="550"/>
      <c r="T643" s="550"/>
      <c r="U643" s="550"/>
      <c r="V643" s="550"/>
      <c r="W643" s="550"/>
      <c r="X643" s="550"/>
      <c r="Y643" s="550"/>
      <c r="Z643" s="550"/>
      <c r="AA643" s="551"/>
      <c r="AB643" s="537"/>
      <c r="AC643" s="537"/>
    </row>
    <row r="644" spans="1:32" s="237" customFormat="1" ht="12" customHeight="1">
      <c r="A644" s="556"/>
      <c r="B644" s="557"/>
      <c r="C644" s="558"/>
      <c r="D644" s="558"/>
      <c r="E644" s="558"/>
      <c r="F644" s="558"/>
      <c r="G644" s="558"/>
      <c r="H644" s="558"/>
      <c r="I644" s="558"/>
      <c r="J644" s="558"/>
      <c r="K644" s="558"/>
      <c r="L644" s="558"/>
      <c r="M644" s="558"/>
      <c r="N644" s="558"/>
      <c r="O644" s="558"/>
      <c r="P644" s="558"/>
      <c r="Q644" s="558"/>
      <c r="R644" s="558"/>
      <c r="S644" s="558"/>
      <c r="T644" s="558"/>
      <c r="U644" s="558"/>
      <c r="V644" s="558"/>
      <c r="W644" s="558"/>
      <c r="X644" s="558"/>
      <c r="Y644" s="558"/>
      <c r="Z644" s="558"/>
      <c r="AA644" s="559"/>
      <c r="AB644" s="537"/>
      <c r="AC644" s="537"/>
    </row>
    <row r="645" spans="1:32" s="237" customFormat="1" ht="12" customHeight="1">
      <c r="A645" s="555" t="s">
        <v>313</v>
      </c>
      <c r="B645" s="549" t="s">
        <v>465</v>
      </c>
      <c r="C645" s="550"/>
      <c r="D645" s="550"/>
      <c r="E645" s="550"/>
      <c r="F645" s="550"/>
      <c r="G645" s="550"/>
      <c r="H645" s="550"/>
      <c r="I645" s="550"/>
      <c r="J645" s="550"/>
      <c r="K645" s="550"/>
      <c r="L645" s="550"/>
      <c r="M645" s="550"/>
      <c r="N645" s="550"/>
      <c r="O645" s="550"/>
      <c r="P645" s="550"/>
      <c r="Q645" s="550"/>
      <c r="R645" s="550"/>
      <c r="S645" s="550"/>
      <c r="T645" s="550"/>
      <c r="U645" s="550"/>
      <c r="V645" s="550"/>
      <c r="W645" s="550"/>
      <c r="X645" s="550"/>
      <c r="Y645" s="550"/>
      <c r="Z645" s="550"/>
      <c r="AA645" s="551"/>
      <c r="AB645" s="537"/>
      <c r="AC645" s="537"/>
    </row>
    <row r="646" spans="1:32" s="237" customFormat="1" ht="12" customHeight="1">
      <c r="A646" s="556"/>
      <c r="B646" s="557"/>
      <c r="C646" s="558"/>
      <c r="D646" s="558"/>
      <c r="E646" s="558"/>
      <c r="F646" s="558"/>
      <c r="G646" s="558"/>
      <c r="H646" s="558"/>
      <c r="I646" s="558"/>
      <c r="J646" s="558"/>
      <c r="K646" s="558"/>
      <c r="L646" s="558"/>
      <c r="M646" s="558"/>
      <c r="N646" s="558"/>
      <c r="O646" s="558"/>
      <c r="P646" s="558"/>
      <c r="Q646" s="558"/>
      <c r="R646" s="558"/>
      <c r="S646" s="558"/>
      <c r="T646" s="558"/>
      <c r="U646" s="558"/>
      <c r="V646" s="558"/>
      <c r="W646" s="558"/>
      <c r="X646" s="558"/>
      <c r="Y646" s="558"/>
      <c r="Z646" s="558"/>
      <c r="AA646" s="559"/>
      <c r="AB646" s="537"/>
      <c r="AC646" s="537"/>
    </row>
    <row r="647" spans="1:32" s="318" customFormat="1" ht="6" customHeight="1">
      <c r="A647" s="513"/>
      <c r="B647" s="513"/>
      <c r="C647" s="513"/>
      <c r="D647" s="513"/>
      <c r="E647" s="513"/>
      <c r="F647" s="513"/>
      <c r="G647" s="513"/>
      <c r="H647" s="513"/>
      <c r="I647" s="513"/>
      <c r="J647" s="513"/>
      <c r="K647" s="513"/>
      <c r="L647" s="513"/>
      <c r="M647" s="513"/>
      <c r="N647" s="513"/>
      <c r="O647" s="513"/>
      <c r="P647" s="513"/>
      <c r="Q647" s="513"/>
      <c r="R647" s="513"/>
      <c r="S647" s="513"/>
      <c r="T647" s="513"/>
      <c r="U647" s="513"/>
      <c r="V647" s="513"/>
      <c r="W647" s="513"/>
      <c r="X647" s="513"/>
      <c r="Y647" s="294"/>
      <c r="Z647" s="294"/>
      <c r="AA647" s="294"/>
      <c r="AB647" s="513"/>
      <c r="AC647" s="513"/>
      <c r="AD647" s="513"/>
      <c r="AE647" s="513"/>
      <c r="AF647" s="513"/>
    </row>
    <row r="648" spans="1:32" s="305" customFormat="1" ht="20.100000000000001" customHeight="1">
      <c r="A648" s="236" t="s">
        <v>1006</v>
      </c>
      <c r="B648" s="309"/>
      <c r="C648" s="310"/>
      <c r="D648" s="310"/>
      <c r="E648" s="310"/>
      <c r="F648" s="310"/>
      <c r="G648" s="310"/>
      <c r="H648" s="310"/>
      <c r="I648" s="310"/>
      <c r="J648" s="293"/>
      <c r="K648" s="293"/>
      <c r="L648" s="293"/>
      <c r="M648" s="293"/>
      <c r="N648" s="293"/>
      <c r="O648" s="293"/>
      <c r="P648" s="293"/>
      <c r="Q648" s="293"/>
      <c r="R648" s="293"/>
      <c r="S648" s="293"/>
      <c r="T648" s="293"/>
      <c r="U648" s="293"/>
      <c r="V648" s="293"/>
      <c r="W648" s="293"/>
      <c r="X648" s="293"/>
      <c r="Y648" s="294"/>
      <c r="Z648" s="294"/>
      <c r="AA648" s="294"/>
      <c r="AB648" s="293"/>
      <c r="AC648" s="293"/>
      <c r="AD648" s="293"/>
      <c r="AE648" s="293"/>
      <c r="AF648" s="293"/>
    </row>
    <row r="649" spans="1:32" s="307" customFormat="1" ht="24.75" customHeight="1">
      <c r="A649" s="534" t="s">
        <v>276</v>
      </c>
      <c r="B649" s="535" t="s">
        <v>768</v>
      </c>
      <c r="C649" s="535"/>
      <c r="D649" s="535"/>
      <c r="E649" s="535"/>
      <c r="F649" s="535"/>
      <c r="G649" s="535"/>
      <c r="H649" s="535"/>
      <c r="I649" s="535"/>
      <c r="J649" s="535"/>
      <c r="K649" s="535"/>
      <c r="L649" s="535"/>
      <c r="M649" s="535"/>
      <c r="N649" s="535"/>
      <c r="O649" s="535"/>
      <c r="P649" s="535"/>
      <c r="Q649" s="535"/>
      <c r="R649" s="535"/>
      <c r="S649" s="535"/>
      <c r="T649" s="535"/>
      <c r="U649" s="535"/>
      <c r="V649" s="535"/>
      <c r="W649" s="535"/>
      <c r="X649" s="570"/>
      <c r="Y649" s="570"/>
      <c r="Z649" s="570"/>
      <c r="AA649" s="570"/>
      <c r="AB649" s="537"/>
      <c r="AC649" s="537"/>
      <c r="AD649" s="237"/>
      <c r="AE649" s="237"/>
      <c r="AF649" s="237"/>
    </row>
    <row r="650" spans="1:32" s="307" customFormat="1" ht="24.75" customHeight="1">
      <c r="A650" s="534"/>
      <c r="B650" s="535"/>
      <c r="C650" s="535"/>
      <c r="D650" s="535"/>
      <c r="E650" s="535"/>
      <c r="F650" s="535"/>
      <c r="G650" s="535"/>
      <c r="H650" s="535"/>
      <c r="I650" s="535"/>
      <c r="J650" s="535"/>
      <c r="K650" s="535"/>
      <c r="L650" s="535"/>
      <c r="M650" s="535"/>
      <c r="N650" s="535"/>
      <c r="O650" s="535"/>
      <c r="P650" s="535"/>
      <c r="Q650" s="535"/>
      <c r="R650" s="535"/>
      <c r="S650" s="535"/>
      <c r="T650" s="535"/>
      <c r="U650" s="535"/>
      <c r="V650" s="535"/>
      <c r="W650" s="535"/>
      <c r="X650" s="570"/>
      <c r="Y650" s="570"/>
      <c r="Z650" s="570"/>
      <c r="AA650" s="570"/>
      <c r="AB650" s="537"/>
      <c r="AC650" s="537"/>
      <c r="AD650" s="237"/>
      <c r="AE650" s="237"/>
      <c r="AF650" s="237"/>
    </row>
    <row r="651" spans="1:32" s="307" customFormat="1" ht="34.5" customHeight="1">
      <c r="A651" s="534" t="s">
        <v>278</v>
      </c>
      <c r="B651" s="549" t="s">
        <v>1011</v>
      </c>
      <c r="C651" s="550"/>
      <c r="D651" s="550"/>
      <c r="E651" s="550"/>
      <c r="F651" s="550"/>
      <c r="G651" s="550"/>
      <c r="H651" s="550"/>
      <c r="I651" s="550"/>
      <c r="J651" s="550"/>
      <c r="K651" s="550"/>
      <c r="L651" s="550"/>
      <c r="M651" s="550"/>
      <c r="N651" s="550"/>
      <c r="O651" s="550"/>
      <c r="P651" s="550"/>
      <c r="Q651" s="550"/>
      <c r="R651" s="550"/>
      <c r="S651" s="550"/>
      <c r="T651" s="550"/>
      <c r="U651" s="550"/>
      <c r="V651" s="550"/>
      <c r="W651" s="550"/>
      <c r="X651" s="550"/>
      <c r="Y651" s="550"/>
      <c r="Z651" s="550"/>
      <c r="AA651" s="551"/>
      <c r="AB651" s="546"/>
      <c r="AC651" s="546"/>
      <c r="AD651" s="237"/>
      <c r="AE651" s="237"/>
      <c r="AF651" s="237"/>
    </row>
    <row r="652" spans="1:32" s="307" customFormat="1" ht="16.5" customHeight="1">
      <c r="A652" s="534"/>
      <c r="B652" s="436" t="s">
        <v>1094</v>
      </c>
      <c r="C652" s="630" t="s">
        <v>1129</v>
      </c>
      <c r="D652" s="630"/>
      <c r="E652" s="630"/>
      <c r="F652" s="630"/>
      <c r="G652" s="630"/>
      <c r="H652" s="630"/>
      <c r="I652" s="630"/>
      <c r="J652" s="630"/>
      <c r="K652" s="630"/>
      <c r="L652" s="630"/>
      <c r="M652" s="630"/>
      <c r="N652" s="630"/>
      <c r="O652" s="630"/>
      <c r="P652" s="630"/>
      <c r="Q652" s="630"/>
      <c r="R652" s="630"/>
      <c r="S652" s="630"/>
      <c r="T652" s="630"/>
      <c r="U652" s="630"/>
      <c r="V652" s="630"/>
      <c r="W652" s="630"/>
      <c r="X652" s="630"/>
      <c r="Y652" s="630"/>
      <c r="Z652" s="630"/>
      <c r="AA652" s="631"/>
      <c r="AB652" s="547"/>
      <c r="AC652" s="547"/>
      <c r="AD652" s="237"/>
      <c r="AE652" s="237"/>
      <c r="AF652" s="237"/>
    </row>
    <row r="653" spans="1:32" s="307" customFormat="1" ht="16.5" customHeight="1">
      <c r="A653" s="534"/>
      <c r="B653" s="436" t="s">
        <v>1095</v>
      </c>
      <c r="C653" s="630" t="s">
        <v>1130</v>
      </c>
      <c r="D653" s="630"/>
      <c r="E653" s="630"/>
      <c r="F653" s="630"/>
      <c r="G653" s="630"/>
      <c r="H653" s="630"/>
      <c r="I653" s="630"/>
      <c r="J653" s="630"/>
      <c r="K653" s="630"/>
      <c r="L653" s="630"/>
      <c r="M653" s="630"/>
      <c r="N653" s="630"/>
      <c r="O653" s="630"/>
      <c r="P653" s="630"/>
      <c r="Q653" s="630"/>
      <c r="R653" s="630"/>
      <c r="S653" s="630"/>
      <c r="T653" s="630"/>
      <c r="U653" s="630"/>
      <c r="V653" s="630"/>
      <c r="W653" s="630"/>
      <c r="X653" s="630"/>
      <c r="Y653" s="630"/>
      <c r="Z653" s="630"/>
      <c r="AA653" s="631"/>
      <c r="AB653" s="547"/>
      <c r="AC653" s="547"/>
      <c r="AD653" s="237"/>
      <c r="AE653" s="237"/>
      <c r="AF653" s="237"/>
    </row>
    <row r="654" spans="1:32" s="307" customFormat="1" ht="16.5" customHeight="1">
      <c r="A654" s="534"/>
      <c r="B654" s="436" t="s">
        <v>1096</v>
      </c>
      <c r="C654" s="630" t="s">
        <v>1131</v>
      </c>
      <c r="D654" s="630"/>
      <c r="E654" s="630"/>
      <c r="F654" s="630"/>
      <c r="G654" s="630"/>
      <c r="H654" s="630"/>
      <c r="I654" s="630"/>
      <c r="J654" s="630"/>
      <c r="K654" s="630"/>
      <c r="L654" s="630"/>
      <c r="M654" s="630"/>
      <c r="N654" s="630"/>
      <c r="O654" s="630"/>
      <c r="P654" s="630"/>
      <c r="Q654" s="630"/>
      <c r="R654" s="630"/>
      <c r="S654" s="630"/>
      <c r="T654" s="630"/>
      <c r="U654" s="630"/>
      <c r="V654" s="630"/>
      <c r="W654" s="630"/>
      <c r="X654" s="630"/>
      <c r="Y654" s="630"/>
      <c r="Z654" s="630"/>
      <c r="AA654" s="631"/>
      <c r="AB654" s="547"/>
      <c r="AC654" s="547"/>
      <c r="AD654" s="237"/>
      <c r="AE654" s="237"/>
      <c r="AF654" s="237"/>
    </row>
    <row r="655" spans="1:32" s="307" customFormat="1" ht="16.5" customHeight="1">
      <c r="A655" s="534"/>
      <c r="B655" s="436" t="s">
        <v>1106</v>
      </c>
      <c r="C655" s="630" t="s">
        <v>1132</v>
      </c>
      <c r="D655" s="630"/>
      <c r="E655" s="630"/>
      <c r="F655" s="630"/>
      <c r="G655" s="630"/>
      <c r="H655" s="630"/>
      <c r="I655" s="630"/>
      <c r="J655" s="630"/>
      <c r="K655" s="630"/>
      <c r="L655" s="630"/>
      <c r="M655" s="630"/>
      <c r="N655" s="630"/>
      <c r="O655" s="630"/>
      <c r="P655" s="630"/>
      <c r="Q655" s="630"/>
      <c r="R655" s="630"/>
      <c r="S655" s="630"/>
      <c r="T655" s="630"/>
      <c r="U655" s="630"/>
      <c r="V655" s="630"/>
      <c r="W655" s="630"/>
      <c r="X655" s="630"/>
      <c r="Y655" s="630"/>
      <c r="Z655" s="630"/>
      <c r="AA655" s="631"/>
      <c r="AB655" s="547"/>
      <c r="AC655" s="547"/>
      <c r="AD655" s="237"/>
      <c r="AE655" s="237"/>
      <c r="AF655" s="237"/>
    </row>
    <row r="656" spans="1:32" s="307" customFormat="1" ht="30.75" customHeight="1">
      <c r="A656" s="534"/>
      <c r="B656" s="436" t="s">
        <v>1107</v>
      </c>
      <c r="C656" s="630" t="s">
        <v>1133</v>
      </c>
      <c r="D656" s="630"/>
      <c r="E656" s="630"/>
      <c r="F656" s="630"/>
      <c r="G656" s="630"/>
      <c r="H656" s="630"/>
      <c r="I656" s="630"/>
      <c r="J656" s="630"/>
      <c r="K656" s="630"/>
      <c r="L656" s="630"/>
      <c r="M656" s="630"/>
      <c r="N656" s="630"/>
      <c r="O656" s="630"/>
      <c r="P656" s="630"/>
      <c r="Q656" s="630"/>
      <c r="R656" s="630"/>
      <c r="S656" s="630"/>
      <c r="T656" s="630"/>
      <c r="U656" s="630"/>
      <c r="V656" s="630"/>
      <c r="W656" s="630"/>
      <c r="X656" s="630"/>
      <c r="Y656" s="630"/>
      <c r="Z656" s="630"/>
      <c r="AA656" s="631"/>
      <c r="AB656" s="547"/>
      <c r="AC656" s="547"/>
      <c r="AD656" s="237"/>
      <c r="AE656" s="237"/>
      <c r="AF656" s="237"/>
    </row>
    <row r="657" spans="1:32" s="307" customFormat="1" ht="16.5" customHeight="1">
      <c r="A657" s="534"/>
      <c r="B657" s="436" t="s">
        <v>1113</v>
      </c>
      <c r="C657" s="630" t="s">
        <v>1134</v>
      </c>
      <c r="D657" s="630"/>
      <c r="E657" s="630"/>
      <c r="F657" s="630"/>
      <c r="G657" s="630"/>
      <c r="H657" s="630"/>
      <c r="I657" s="630"/>
      <c r="J657" s="630"/>
      <c r="K657" s="630"/>
      <c r="L657" s="630"/>
      <c r="M657" s="630"/>
      <c r="N657" s="630"/>
      <c r="O657" s="630"/>
      <c r="P657" s="630"/>
      <c r="Q657" s="630"/>
      <c r="R657" s="630"/>
      <c r="S657" s="630"/>
      <c r="T657" s="630"/>
      <c r="U657" s="630"/>
      <c r="V657" s="630"/>
      <c r="W657" s="630"/>
      <c r="X657" s="630"/>
      <c r="Y657" s="630"/>
      <c r="Z657" s="630"/>
      <c r="AA657" s="631"/>
      <c r="AB657" s="547"/>
      <c r="AC657" s="547"/>
      <c r="AD657" s="237"/>
      <c r="AE657" s="237"/>
      <c r="AF657" s="237"/>
    </row>
    <row r="658" spans="1:32" s="307" customFormat="1" ht="16.5" customHeight="1">
      <c r="A658" s="534"/>
      <c r="B658" s="484" t="s">
        <v>1114</v>
      </c>
      <c r="C658" s="558" t="s">
        <v>1135</v>
      </c>
      <c r="D658" s="558"/>
      <c r="E658" s="558"/>
      <c r="F658" s="558"/>
      <c r="G658" s="558"/>
      <c r="H658" s="558"/>
      <c r="I658" s="558"/>
      <c r="J658" s="558"/>
      <c r="K658" s="558"/>
      <c r="L658" s="558"/>
      <c r="M658" s="558"/>
      <c r="N658" s="558"/>
      <c r="O658" s="558"/>
      <c r="P658" s="558"/>
      <c r="Q658" s="558"/>
      <c r="R658" s="558"/>
      <c r="S658" s="558"/>
      <c r="T658" s="558"/>
      <c r="U658" s="558"/>
      <c r="V658" s="558"/>
      <c r="W658" s="558"/>
      <c r="X658" s="558"/>
      <c r="Y658" s="558"/>
      <c r="Z658" s="558"/>
      <c r="AA658" s="559"/>
      <c r="AB658" s="548"/>
      <c r="AC658" s="548"/>
      <c r="AD658" s="237"/>
      <c r="AE658" s="237"/>
      <c r="AF658" s="237"/>
    </row>
    <row r="659" spans="1:32" s="307" customFormat="1" ht="24" customHeight="1">
      <c r="A659" s="534" t="s">
        <v>280</v>
      </c>
      <c r="B659" s="549" t="s">
        <v>1012</v>
      </c>
      <c r="C659" s="550"/>
      <c r="D659" s="550"/>
      <c r="E659" s="550"/>
      <c r="F659" s="550"/>
      <c r="G659" s="550"/>
      <c r="H659" s="550"/>
      <c r="I659" s="550"/>
      <c r="J659" s="550"/>
      <c r="K659" s="550"/>
      <c r="L659" s="550"/>
      <c r="M659" s="550"/>
      <c r="N659" s="550"/>
      <c r="O659" s="550"/>
      <c r="P659" s="550"/>
      <c r="Q659" s="550"/>
      <c r="R659" s="550"/>
      <c r="S659" s="550"/>
      <c r="T659" s="550"/>
      <c r="U659" s="550"/>
      <c r="V659" s="550"/>
      <c r="W659" s="550"/>
      <c r="X659" s="550"/>
      <c r="Y659" s="550"/>
      <c r="Z659" s="550"/>
      <c r="AA659" s="551"/>
      <c r="AB659" s="546"/>
      <c r="AC659" s="546"/>
      <c r="AD659" s="237"/>
      <c r="AE659" s="237"/>
      <c r="AF659" s="237"/>
    </row>
    <row r="660" spans="1:32" s="307" customFormat="1" ht="16.5" customHeight="1">
      <c r="A660" s="534"/>
      <c r="B660" s="436" t="s">
        <v>1094</v>
      </c>
      <c r="C660" s="630" t="s">
        <v>1136</v>
      </c>
      <c r="D660" s="630"/>
      <c r="E660" s="630"/>
      <c r="F660" s="630"/>
      <c r="G660" s="630"/>
      <c r="H660" s="630"/>
      <c r="I660" s="630"/>
      <c r="J660" s="630"/>
      <c r="K660" s="630"/>
      <c r="L660" s="630"/>
      <c r="M660" s="630"/>
      <c r="N660" s="630"/>
      <c r="O660" s="630"/>
      <c r="P660" s="630"/>
      <c r="Q660" s="630"/>
      <c r="R660" s="630"/>
      <c r="S660" s="630"/>
      <c r="T660" s="630"/>
      <c r="U660" s="630"/>
      <c r="V660" s="630"/>
      <c r="W660" s="630"/>
      <c r="X660" s="630"/>
      <c r="Y660" s="630"/>
      <c r="Z660" s="630"/>
      <c r="AA660" s="631"/>
      <c r="AB660" s="547"/>
      <c r="AC660" s="547"/>
      <c r="AD660" s="237"/>
      <c r="AE660" s="237"/>
      <c r="AF660" s="237"/>
    </row>
    <row r="661" spans="1:32" s="307" customFormat="1" ht="16.5" customHeight="1">
      <c r="A661" s="534"/>
      <c r="B661" s="436" t="s">
        <v>1095</v>
      </c>
      <c r="C661" s="630" t="s">
        <v>1137</v>
      </c>
      <c r="D661" s="630"/>
      <c r="E661" s="630"/>
      <c r="F661" s="630"/>
      <c r="G661" s="630"/>
      <c r="H661" s="630"/>
      <c r="I661" s="630"/>
      <c r="J661" s="630"/>
      <c r="K661" s="630"/>
      <c r="L661" s="630"/>
      <c r="M661" s="630"/>
      <c r="N661" s="630"/>
      <c r="O661" s="630"/>
      <c r="P661" s="630"/>
      <c r="Q661" s="630"/>
      <c r="R661" s="630"/>
      <c r="S661" s="630"/>
      <c r="T661" s="630"/>
      <c r="U661" s="630"/>
      <c r="V661" s="630"/>
      <c r="W661" s="630"/>
      <c r="X661" s="630"/>
      <c r="Y661" s="630"/>
      <c r="Z661" s="630"/>
      <c r="AA661" s="631"/>
      <c r="AB661" s="547"/>
      <c r="AC661" s="547"/>
      <c r="AD661" s="237"/>
      <c r="AE661" s="237"/>
      <c r="AF661" s="237"/>
    </row>
    <row r="662" spans="1:32" s="307" customFormat="1" ht="16.5" customHeight="1">
      <c r="A662" s="534"/>
      <c r="B662" s="436" t="s">
        <v>1096</v>
      </c>
      <c r="C662" s="630" t="s">
        <v>1138</v>
      </c>
      <c r="D662" s="630"/>
      <c r="E662" s="630"/>
      <c r="F662" s="630"/>
      <c r="G662" s="630"/>
      <c r="H662" s="630"/>
      <c r="I662" s="630"/>
      <c r="J662" s="630"/>
      <c r="K662" s="630"/>
      <c r="L662" s="630"/>
      <c r="M662" s="630"/>
      <c r="N662" s="630"/>
      <c r="O662" s="630"/>
      <c r="P662" s="630"/>
      <c r="Q662" s="630"/>
      <c r="R662" s="630"/>
      <c r="S662" s="630"/>
      <c r="T662" s="630"/>
      <c r="U662" s="630"/>
      <c r="V662" s="630"/>
      <c r="W662" s="630"/>
      <c r="X662" s="630"/>
      <c r="Y662" s="630"/>
      <c r="Z662" s="630"/>
      <c r="AA662" s="631"/>
      <c r="AB662" s="547"/>
      <c r="AC662" s="547"/>
      <c r="AD662" s="237"/>
      <c r="AE662" s="237"/>
      <c r="AF662" s="237"/>
    </row>
    <row r="663" spans="1:32" s="307" customFormat="1" ht="16.5" customHeight="1">
      <c r="A663" s="534"/>
      <c r="B663" s="436" t="s">
        <v>1106</v>
      </c>
      <c r="C663" s="630" t="s">
        <v>1139</v>
      </c>
      <c r="D663" s="630"/>
      <c r="E663" s="630"/>
      <c r="F663" s="630"/>
      <c r="G663" s="630"/>
      <c r="H663" s="630"/>
      <c r="I663" s="630"/>
      <c r="J663" s="630"/>
      <c r="K663" s="630"/>
      <c r="L663" s="630"/>
      <c r="M663" s="630"/>
      <c r="N663" s="630"/>
      <c r="O663" s="630"/>
      <c r="P663" s="630"/>
      <c r="Q663" s="630"/>
      <c r="R663" s="630"/>
      <c r="S663" s="630"/>
      <c r="T663" s="630"/>
      <c r="U663" s="630"/>
      <c r="V663" s="630"/>
      <c r="W663" s="630"/>
      <c r="X663" s="630"/>
      <c r="Y663" s="630"/>
      <c r="Z663" s="630"/>
      <c r="AA663" s="631"/>
      <c r="AB663" s="547"/>
      <c r="AC663" s="547"/>
      <c r="AD663" s="237"/>
      <c r="AE663" s="237"/>
      <c r="AF663" s="237"/>
    </row>
    <row r="664" spans="1:32" s="307" customFormat="1" ht="16.5" customHeight="1">
      <c r="A664" s="534"/>
      <c r="B664" s="436" t="s">
        <v>1107</v>
      </c>
      <c r="C664" s="630" t="s">
        <v>1140</v>
      </c>
      <c r="D664" s="630"/>
      <c r="E664" s="630"/>
      <c r="F664" s="630"/>
      <c r="G664" s="630"/>
      <c r="H664" s="630"/>
      <c r="I664" s="630"/>
      <c r="J664" s="630"/>
      <c r="K664" s="630"/>
      <c r="L664" s="630"/>
      <c r="M664" s="630"/>
      <c r="N664" s="630"/>
      <c r="O664" s="630"/>
      <c r="P664" s="630"/>
      <c r="Q664" s="630"/>
      <c r="R664" s="630"/>
      <c r="S664" s="630"/>
      <c r="T664" s="630"/>
      <c r="U664" s="630"/>
      <c r="V664" s="630"/>
      <c r="W664" s="630"/>
      <c r="X664" s="630"/>
      <c r="Y664" s="630"/>
      <c r="Z664" s="630"/>
      <c r="AA664" s="631"/>
      <c r="AB664" s="547"/>
      <c r="AC664" s="547"/>
      <c r="AD664" s="237"/>
      <c r="AE664" s="237"/>
      <c r="AF664" s="237"/>
    </row>
    <row r="665" spans="1:32" s="307" customFormat="1" ht="16.5" customHeight="1">
      <c r="A665" s="534"/>
      <c r="B665" s="436" t="s">
        <v>1113</v>
      </c>
      <c r="C665" s="630" t="s">
        <v>1141</v>
      </c>
      <c r="D665" s="630"/>
      <c r="E665" s="630"/>
      <c r="F665" s="630"/>
      <c r="G665" s="630"/>
      <c r="H665" s="630"/>
      <c r="I665" s="630"/>
      <c r="J665" s="630"/>
      <c r="K665" s="630"/>
      <c r="L665" s="630"/>
      <c r="M665" s="630"/>
      <c r="N665" s="630"/>
      <c r="O665" s="630"/>
      <c r="P665" s="630"/>
      <c r="Q665" s="630"/>
      <c r="R665" s="630"/>
      <c r="S665" s="630"/>
      <c r="T665" s="630"/>
      <c r="U665" s="630"/>
      <c r="V665" s="630"/>
      <c r="W665" s="630"/>
      <c r="X665" s="630"/>
      <c r="Y665" s="630"/>
      <c r="Z665" s="630"/>
      <c r="AA665" s="631"/>
      <c r="AB665" s="547"/>
      <c r="AC665" s="547"/>
      <c r="AD665" s="237"/>
      <c r="AE665" s="237"/>
      <c r="AF665" s="237"/>
    </row>
    <row r="666" spans="1:32" s="307" customFormat="1" ht="16.5" customHeight="1">
      <c r="A666" s="534"/>
      <c r="B666" s="436" t="s">
        <v>1114</v>
      </c>
      <c r="C666" s="630" t="s">
        <v>1142</v>
      </c>
      <c r="D666" s="630"/>
      <c r="E666" s="630"/>
      <c r="F666" s="630"/>
      <c r="G666" s="630"/>
      <c r="H666" s="630"/>
      <c r="I666" s="630"/>
      <c r="J666" s="630"/>
      <c r="K666" s="630"/>
      <c r="L666" s="630"/>
      <c r="M666" s="630"/>
      <c r="N666" s="630"/>
      <c r="O666" s="630"/>
      <c r="P666" s="630"/>
      <c r="Q666" s="630"/>
      <c r="R666" s="630"/>
      <c r="S666" s="630"/>
      <c r="T666" s="630"/>
      <c r="U666" s="630"/>
      <c r="V666" s="630"/>
      <c r="W666" s="630"/>
      <c r="X666" s="630"/>
      <c r="Y666" s="630"/>
      <c r="Z666" s="630"/>
      <c r="AA666" s="631"/>
      <c r="AB666" s="547"/>
      <c r="AC666" s="547"/>
      <c r="AD666" s="237"/>
      <c r="AE666" s="237"/>
      <c r="AF666" s="237"/>
    </row>
    <row r="667" spans="1:32" s="307" customFormat="1" ht="16.5" customHeight="1">
      <c r="A667" s="534"/>
      <c r="B667" s="436" t="s">
        <v>1115</v>
      </c>
      <c r="C667" s="630" t="s">
        <v>1143</v>
      </c>
      <c r="D667" s="630"/>
      <c r="E667" s="630"/>
      <c r="F667" s="630"/>
      <c r="G667" s="630"/>
      <c r="H667" s="630"/>
      <c r="I667" s="630"/>
      <c r="J667" s="630"/>
      <c r="K667" s="630"/>
      <c r="L667" s="630"/>
      <c r="M667" s="630"/>
      <c r="N667" s="630"/>
      <c r="O667" s="630"/>
      <c r="P667" s="630"/>
      <c r="Q667" s="630"/>
      <c r="R667" s="630"/>
      <c r="S667" s="630"/>
      <c r="T667" s="630"/>
      <c r="U667" s="630"/>
      <c r="V667" s="630"/>
      <c r="W667" s="630"/>
      <c r="X667" s="630"/>
      <c r="Y667" s="630"/>
      <c r="Z667" s="630"/>
      <c r="AA667" s="631"/>
      <c r="AB667" s="547"/>
      <c r="AC667" s="547"/>
      <c r="AD667" s="237"/>
      <c r="AE667" s="237"/>
      <c r="AF667" s="237"/>
    </row>
    <row r="668" spans="1:32" s="307" customFormat="1" ht="16.5" customHeight="1">
      <c r="A668" s="534"/>
      <c r="B668" s="484" t="s">
        <v>1116</v>
      </c>
      <c r="C668" s="558" t="s">
        <v>1144</v>
      </c>
      <c r="D668" s="558"/>
      <c r="E668" s="558"/>
      <c r="F668" s="558"/>
      <c r="G668" s="558"/>
      <c r="H668" s="558"/>
      <c r="I668" s="558"/>
      <c r="J668" s="558"/>
      <c r="K668" s="558"/>
      <c r="L668" s="558"/>
      <c r="M668" s="558"/>
      <c r="N668" s="558"/>
      <c r="O668" s="558"/>
      <c r="P668" s="558"/>
      <c r="Q668" s="558"/>
      <c r="R668" s="558"/>
      <c r="S668" s="558"/>
      <c r="T668" s="558"/>
      <c r="U668" s="558"/>
      <c r="V668" s="558"/>
      <c r="W668" s="558"/>
      <c r="X668" s="558"/>
      <c r="Y668" s="558"/>
      <c r="Z668" s="558"/>
      <c r="AA668" s="559"/>
      <c r="AB668" s="548"/>
      <c r="AC668" s="548"/>
      <c r="AD668" s="237"/>
      <c r="AE668" s="237"/>
      <c r="AF668" s="237"/>
    </row>
    <row r="669" spans="1:32" s="307" customFormat="1" ht="15" customHeight="1">
      <c r="A669" s="534" t="s">
        <v>287</v>
      </c>
      <c r="B669" s="535" t="s">
        <v>1015</v>
      </c>
      <c r="C669" s="535"/>
      <c r="D669" s="535"/>
      <c r="E669" s="535"/>
      <c r="F669" s="535"/>
      <c r="G669" s="535"/>
      <c r="H669" s="535"/>
      <c r="I669" s="535"/>
      <c r="J669" s="535"/>
      <c r="K669" s="535"/>
      <c r="L669" s="535"/>
      <c r="M669" s="535"/>
      <c r="N669" s="535"/>
      <c r="O669" s="535"/>
      <c r="P669" s="535"/>
      <c r="Q669" s="535"/>
      <c r="R669" s="535"/>
      <c r="S669" s="535"/>
      <c r="T669" s="535"/>
      <c r="U669" s="535"/>
      <c r="V669" s="535"/>
      <c r="W669" s="535"/>
      <c r="X669" s="570"/>
      <c r="Y669" s="570"/>
      <c r="Z669" s="570"/>
      <c r="AA669" s="570"/>
      <c r="AB669" s="537"/>
      <c r="AC669" s="537"/>
      <c r="AD669" s="237"/>
      <c r="AE669" s="237"/>
      <c r="AF669" s="237"/>
    </row>
    <row r="670" spans="1:32" s="307" customFormat="1" ht="15" customHeight="1">
      <c r="A670" s="534"/>
      <c r="B670" s="535"/>
      <c r="C670" s="535"/>
      <c r="D670" s="535"/>
      <c r="E670" s="535"/>
      <c r="F670" s="535"/>
      <c r="G670" s="535"/>
      <c r="H670" s="535"/>
      <c r="I670" s="535"/>
      <c r="J670" s="535"/>
      <c r="K670" s="535"/>
      <c r="L670" s="535"/>
      <c r="M670" s="535"/>
      <c r="N670" s="535"/>
      <c r="O670" s="535"/>
      <c r="P670" s="535"/>
      <c r="Q670" s="535"/>
      <c r="R670" s="535"/>
      <c r="S670" s="535"/>
      <c r="T670" s="535"/>
      <c r="U670" s="535"/>
      <c r="V670" s="535"/>
      <c r="W670" s="535"/>
      <c r="X670" s="570"/>
      <c r="Y670" s="570"/>
      <c r="Z670" s="570"/>
      <c r="AA670" s="570"/>
      <c r="AB670" s="537"/>
      <c r="AC670" s="537"/>
      <c r="AD670" s="237"/>
      <c r="AE670" s="237"/>
      <c r="AF670" s="237"/>
    </row>
    <row r="671" spans="1:32" s="237" customFormat="1" ht="18" customHeight="1">
      <c r="A671" s="571" t="s">
        <v>1013</v>
      </c>
      <c r="B671" s="549" t="s">
        <v>1014</v>
      </c>
      <c r="C671" s="550"/>
      <c r="D671" s="550"/>
      <c r="E671" s="550"/>
      <c r="F671" s="550"/>
      <c r="G671" s="550"/>
      <c r="H671" s="550"/>
      <c r="I671" s="550"/>
      <c r="J671" s="550"/>
      <c r="K671" s="550"/>
      <c r="L671" s="550"/>
      <c r="M671" s="550"/>
      <c r="N671" s="550"/>
      <c r="O671" s="550"/>
      <c r="P671" s="550"/>
      <c r="Q671" s="550"/>
      <c r="R671" s="550"/>
      <c r="S671" s="550"/>
      <c r="T671" s="550"/>
      <c r="U671" s="550"/>
      <c r="V671" s="550"/>
      <c r="W671" s="550"/>
      <c r="X671" s="550"/>
      <c r="Y671" s="550"/>
      <c r="Z671" s="550"/>
      <c r="AA671" s="551"/>
      <c r="AB671" s="537"/>
      <c r="AC671" s="537"/>
    </row>
    <row r="672" spans="1:32" s="220" customFormat="1" ht="18" customHeight="1">
      <c r="A672" s="572"/>
      <c r="B672" s="557"/>
      <c r="C672" s="558"/>
      <c r="D672" s="558"/>
      <c r="E672" s="558"/>
      <c r="F672" s="558"/>
      <c r="G672" s="558"/>
      <c r="H672" s="558"/>
      <c r="I672" s="558"/>
      <c r="J672" s="558"/>
      <c r="K672" s="558"/>
      <c r="L672" s="558"/>
      <c r="M672" s="558"/>
      <c r="N672" s="558"/>
      <c r="O672" s="558"/>
      <c r="P672" s="558"/>
      <c r="Q672" s="558"/>
      <c r="R672" s="558"/>
      <c r="S672" s="558"/>
      <c r="T672" s="558"/>
      <c r="U672" s="558"/>
      <c r="V672" s="558"/>
      <c r="W672" s="558"/>
      <c r="X672" s="558"/>
      <c r="Y672" s="558"/>
      <c r="Z672" s="558"/>
      <c r="AA672" s="559"/>
      <c r="AB672" s="537"/>
      <c r="AC672" s="537"/>
    </row>
    <row r="673" spans="1:32" s="307" customFormat="1" ht="15" customHeight="1">
      <c r="A673" s="534" t="s">
        <v>313</v>
      </c>
      <c r="B673" s="535" t="s">
        <v>1016</v>
      </c>
      <c r="C673" s="535"/>
      <c r="D673" s="535"/>
      <c r="E673" s="535"/>
      <c r="F673" s="535"/>
      <c r="G673" s="535"/>
      <c r="H673" s="535"/>
      <c r="I673" s="535"/>
      <c r="J673" s="535"/>
      <c r="K673" s="535"/>
      <c r="L673" s="535"/>
      <c r="M673" s="535"/>
      <c r="N673" s="535"/>
      <c r="O673" s="535"/>
      <c r="P673" s="535"/>
      <c r="Q673" s="535"/>
      <c r="R673" s="535"/>
      <c r="S673" s="535"/>
      <c r="T673" s="535"/>
      <c r="U673" s="535"/>
      <c r="V673" s="535"/>
      <c r="W673" s="535"/>
      <c r="X673" s="570"/>
      <c r="Y673" s="570"/>
      <c r="Z673" s="570"/>
      <c r="AA673" s="570"/>
      <c r="AB673" s="537"/>
      <c r="AC673" s="537"/>
      <c r="AD673" s="237"/>
      <c r="AE673" s="237"/>
      <c r="AF673" s="237"/>
    </row>
    <row r="674" spans="1:32" s="307" customFormat="1" ht="15" customHeight="1">
      <c r="A674" s="534"/>
      <c r="B674" s="535"/>
      <c r="C674" s="535"/>
      <c r="D674" s="535"/>
      <c r="E674" s="535"/>
      <c r="F674" s="535"/>
      <c r="G674" s="535"/>
      <c r="H674" s="535"/>
      <c r="I674" s="535"/>
      <c r="J674" s="535"/>
      <c r="K674" s="535"/>
      <c r="L674" s="535"/>
      <c r="M674" s="535"/>
      <c r="N674" s="535"/>
      <c r="O674" s="535"/>
      <c r="P674" s="535"/>
      <c r="Q674" s="535"/>
      <c r="R674" s="535"/>
      <c r="S674" s="535"/>
      <c r="T674" s="535"/>
      <c r="U674" s="535"/>
      <c r="V674" s="535"/>
      <c r="W674" s="535"/>
      <c r="X674" s="570"/>
      <c r="Y674" s="570"/>
      <c r="Z674" s="570"/>
      <c r="AA674" s="570"/>
      <c r="AB674" s="537"/>
      <c r="AC674" s="537"/>
      <c r="AD674" s="237"/>
      <c r="AE674" s="237"/>
      <c r="AF674" s="237"/>
    </row>
    <row r="675" spans="1:32" s="307" customFormat="1" ht="63" customHeight="1">
      <c r="A675" s="534" t="s">
        <v>317</v>
      </c>
      <c r="B675" s="549" t="s">
        <v>1017</v>
      </c>
      <c r="C675" s="550"/>
      <c r="D675" s="550"/>
      <c r="E675" s="550"/>
      <c r="F675" s="550"/>
      <c r="G675" s="550"/>
      <c r="H675" s="550"/>
      <c r="I675" s="550"/>
      <c r="J675" s="550"/>
      <c r="K675" s="550"/>
      <c r="L675" s="550"/>
      <c r="M675" s="550"/>
      <c r="N675" s="550"/>
      <c r="O675" s="550"/>
      <c r="P675" s="550"/>
      <c r="Q675" s="550"/>
      <c r="R675" s="550"/>
      <c r="S675" s="550"/>
      <c r="T675" s="550"/>
      <c r="U675" s="550"/>
      <c r="V675" s="550"/>
      <c r="W675" s="550"/>
      <c r="X675" s="550"/>
      <c r="Y675" s="550"/>
      <c r="Z675" s="550"/>
      <c r="AA675" s="551"/>
      <c r="AB675" s="546"/>
      <c r="AC675" s="546"/>
      <c r="AD675" s="237"/>
      <c r="AE675" s="237"/>
      <c r="AF675" s="237"/>
    </row>
    <row r="676" spans="1:32" s="307" customFormat="1" ht="16.5" customHeight="1">
      <c r="A676" s="534"/>
      <c r="B676" s="436" t="s">
        <v>1094</v>
      </c>
      <c r="C676" s="630" t="s">
        <v>1145</v>
      </c>
      <c r="D676" s="630"/>
      <c r="E676" s="630"/>
      <c r="F676" s="630"/>
      <c r="G676" s="630"/>
      <c r="H676" s="630"/>
      <c r="I676" s="630"/>
      <c r="J676" s="630"/>
      <c r="K676" s="630"/>
      <c r="L676" s="630"/>
      <c r="M676" s="630"/>
      <c r="N676" s="630"/>
      <c r="O676" s="630"/>
      <c r="P676" s="630"/>
      <c r="Q676" s="630"/>
      <c r="R676" s="630"/>
      <c r="S676" s="630"/>
      <c r="T676" s="630"/>
      <c r="U676" s="630"/>
      <c r="V676" s="630"/>
      <c r="W676" s="630"/>
      <c r="X676" s="630"/>
      <c r="Y676" s="630"/>
      <c r="Z676" s="630"/>
      <c r="AA676" s="631"/>
      <c r="AB676" s="547"/>
      <c r="AC676" s="547"/>
      <c r="AD676" s="237"/>
      <c r="AE676" s="237"/>
      <c r="AF676" s="237"/>
    </row>
    <row r="677" spans="1:32" s="307" customFormat="1" ht="16.5" customHeight="1">
      <c r="A677" s="534"/>
      <c r="B677" s="436" t="s">
        <v>1095</v>
      </c>
      <c r="C677" s="630" t="s">
        <v>1146</v>
      </c>
      <c r="D677" s="630"/>
      <c r="E677" s="630"/>
      <c r="F677" s="630"/>
      <c r="G677" s="630"/>
      <c r="H677" s="630"/>
      <c r="I677" s="630"/>
      <c r="J677" s="630"/>
      <c r="K677" s="630"/>
      <c r="L677" s="630"/>
      <c r="M677" s="630"/>
      <c r="N677" s="630"/>
      <c r="O677" s="630"/>
      <c r="P677" s="630"/>
      <c r="Q677" s="630"/>
      <c r="R677" s="630"/>
      <c r="S677" s="630"/>
      <c r="T677" s="630"/>
      <c r="U677" s="630"/>
      <c r="V677" s="630"/>
      <c r="W677" s="630"/>
      <c r="X677" s="630"/>
      <c r="Y677" s="630"/>
      <c r="Z677" s="630"/>
      <c r="AA677" s="631"/>
      <c r="AB677" s="547"/>
      <c r="AC677" s="547"/>
      <c r="AD677" s="237"/>
      <c r="AE677" s="237"/>
      <c r="AF677" s="237"/>
    </row>
    <row r="678" spans="1:32" s="307" customFormat="1" ht="16.5" customHeight="1">
      <c r="A678" s="534"/>
      <c r="B678" s="436" t="s">
        <v>1096</v>
      </c>
      <c r="C678" s="630" t="s">
        <v>1147</v>
      </c>
      <c r="D678" s="630"/>
      <c r="E678" s="630"/>
      <c r="F678" s="630"/>
      <c r="G678" s="630"/>
      <c r="H678" s="630"/>
      <c r="I678" s="630"/>
      <c r="J678" s="630"/>
      <c r="K678" s="630"/>
      <c r="L678" s="630"/>
      <c r="M678" s="630"/>
      <c r="N678" s="630"/>
      <c r="O678" s="630"/>
      <c r="P678" s="630"/>
      <c r="Q678" s="630"/>
      <c r="R678" s="630"/>
      <c r="S678" s="630"/>
      <c r="T678" s="630"/>
      <c r="U678" s="630"/>
      <c r="V678" s="630"/>
      <c r="W678" s="630"/>
      <c r="X678" s="630"/>
      <c r="Y678" s="630"/>
      <c r="Z678" s="630"/>
      <c r="AA678" s="631"/>
      <c r="AB678" s="547"/>
      <c r="AC678" s="547"/>
      <c r="AD678" s="237"/>
      <c r="AE678" s="237"/>
      <c r="AF678" s="237"/>
    </row>
    <row r="679" spans="1:32" s="307" customFormat="1" ht="16.5" customHeight="1">
      <c r="A679" s="534"/>
      <c r="B679" s="436" t="s">
        <v>1106</v>
      </c>
      <c r="C679" s="630" t="s">
        <v>1148</v>
      </c>
      <c r="D679" s="630"/>
      <c r="E679" s="630"/>
      <c r="F679" s="630"/>
      <c r="G679" s="630"/>
      <c r="H679" s="630"/>
      <c r="I679" s="630"/>
      <c r="J679" s="630"/>
      <c r="K679" s="630"/>
      <c r="L679" s="630"/>
      <c r="M679" s="630"/>
      <c r="N679" s="630"/>
      <c r="O679" s="630"/>
      <c r="P679" s="630"/>
      <c r="Q679" s="630"/>
      <c r="R679" s="630"/>
      <c r="S679" s="630"/>
      <c r="T679" s="630"/>
      <c r="U679" s="630"/>
      <c r="V679" s="630"/>
      <c r="W679" s="630"/>
      <c r="X679" s="630"/>
      <c r="Y679" s="630"/>
      <c r="Z679" s="630"/>
      <c r="AA679" s="631"/>
      <c r="AB679" s="547"/>
      <c r="AC679" s="547"/>
      <c r="AD679" s="237"/>
      <c r="AE679" s="237"/>
      <c r="AF679" s="237"/>
    </row>
    <row r="680" spans="1:32" s="307" customFormat="1" ht="16.5" customHeight="1">
      <c r="A680" s="534"/>
      <c r="B680" s="484" t="s">
        <v>1107</v>
      </c>
      <c r="C680" s="558" t="s">
        <v>1149</v>
      </c>
      <c r="D680" s="558"/>
      <c r="E680" s="558"/>
      <c r="F680" s="558"/>
      <c r="G680" s="558"/>
      <c r="H680" s="558"/>
      <c r="I680" s="558"/>
      <c r="J680" s="558"/>
      <c r="K680" s="558"/>
      <c r="L680" s="558"/>
      <c r="M680" s="558"/>
      <c r="N680" s="558"/>
      <c r="O680" s="558"/>
      <c r="P680" s="558"/>
      <c r="Q680" s="558"/>
      <c r="R680" s="558"/>
      <c r="S680" s="558"/>
      <c r="T680" s="558"/>
      <c r="U680" s="558"/>
      <c r="V680" s="558"/>
      <c r="W680" s="558"/>
      <c r="X680" s="558"/>
      <c r="Y680" s="558"/>
      <c r="Z680" s="558"/>
      <c r="AA680" s="559"/>
      <c r="AB680" s="548"/>
      <c r="AC680" s="548"/>
      <c r="AD680" s="237"/>
      <c r="AE680" s="237"/>
      <c r="AF680" s="237"/>
    </row>
    <row r="681" spans="1:32" s="237" customFormat="1" ht="6" customHeight="1">
      <c r="A681" s="220"/>
      <c r="B681" s="220"/>
      <c r="C681" s="220"/>
      <c r="D681" s="220"/>
      <c r="E681" s="220"/>
      <c r="F681" s="220"/>
      <c r="G681" s="220"/>
      <c r="H681" s="220"/>
      <c r="I681" s="220"/>
      <c r="J681" s="220"/>
      <c r="K681" s="212"/>
      <c r="L681" s="212"/>
      <c r="M681" s="212"/>
      <c r="N681" s="212"/>
      <c r="O681" s="212"/>
      <c r="P681" s="212"/>
      <c r="Q681" s="212"/>
      <c r="R681" s="212"/>
      <c r="S681" s="212"/>
      <c r="T681" s="212"/>
      <c r="U681" s="212"/>
      <c r="V681" s="220"/>
      <c r="W681" s="220"/>
      <c r="X681" s="220"/>
      <c r="Y681" s="220"/>
      <c r="Z681" s="220"/>
      <c r="AA681" s="220"/>
      <c r="AB681" s="220"/>
      <c r="AC681" s="233"/>
      <c r="AD681" s="210"/>
    </row>
    <row r="682" spans="1:32" s="237" customFormat="1" ht="15" customHeight="1">
      <c r="A682" s="236" t="s">
        <v>769</v>
      </c>
      <c r="B682" s="480"/>
      <c r="C682" s="485"/>
      <c r="D682" s="485"/>
      <c r="E682" s="485"/>
      <c r="F682" s="485"/>
      <c r="G682" s="485"/>
      <c r="H682" s="485"/>
      <c r="I682" s="485"/>
      <c r="J682" s="211"/>
      <c r="K682" s="212"/>
      <c r="L682" s="212"/>
      <c r="M682" s="212"/>
      <c r="N682" s="212"/>
      <c r="O682" s="212"/>
      <c r="P682" s="212"/>
      <c r="Q682" s="212"/>
      <c r="R682" s="212"/>
      <c r="S682" s="212"/>
      <c r="T682" s="212"/>
      <c r="U682" s="212"/>
      <c r="V682" s="211"/>
      <c r="W682" s="211"/>
      <c r="X682" s="211"/>
      <c r="Y682" s="211"/>
      <c r="Z682" s="211"/>
      <c r="AA682" s="211"/>
      <c r="AB682" s="211"/>
      <c r="AC682" s="233"/>
      <c r="AD682" s="210"/>
    </row>
    <row r="683" spans="1:32" s="237" customFormat="1" ht="15" customHeight="1">
      <c r="A683" s="555" t="s">
        <v>276</v>
      </c>
      <c r="B683" s="549" t="s">
        <v>466</v>
      </c>
      <c r="C683" s="550"/>
      <c r="D683" s="550"/>
      <c r="E683" s="550"/>
      <c r="F683" s="550"/>
      <c r="G683" s="550"/>
      <c r="H683" s="550"/>
      <c r="I683" s="550"/>
      <c r="J683" s="550"/>
      <c r="K683" s="550"/>
      <c r="L683" s="550"/>
      <c r="M683" s="550"/>
      <c r="N683" s="550"/>
      <c r="O683" s="550"/>
      <c r="P683" s="550"/>
      <c r="Q683" s="550"/>
      <c r="R683" s="550"/>
      <c r="S683" s="550"/>
      <c r="T683" s="550"/>
      <c r="U683" s="550"/>
      <c r="V683" s="550"/>
      <c r="W683" s="550"/>
      <c r="X683" s="550"/>
      <c r="Y683" s="550"/>
      <c r="Z683" s="550"/>
      <c r="AA683" s="551"/>
      <c r="AB683" s="537"/>
      <c r="AC683" s="537"/>
    </row>
    <row r="684" spans="1:32" s="237" customFormat="1" ht="15" customHeight="1">
      <c r="A684" s="556"/>
      <c r="B684" s="557"/>
      <c r="C684" s="558"/>
      <c r="D684" s="558"/>
      <c r="E684" s="558"/>
      <c r="F684" s="558"/>
      <c r="G684" s="558"/>
      <c r="H684" s="558"/>
      <c r="I684" s="558"/>
      <c r="J684" s="558"/>
      <c r="K684" s="558"/>
      <c r="L684" s="558"/>
      <c r="M684" s="558"/>
      <c r="N684" s="558"/>
      <c r="O684" s="558"/>
      <c r="P684" s="558"/>
      <c r="Q684" s="558"/>
      <c r="R684" s="558"/>
      <c r="S684" s="558"/>
      <c r="T684" s="558"/>
      <c r="U684" s="558"/>
      <c r="V684" s="558"/>
      <c r="W684" s="558"/>
      <c r="X684" s="558"/>
      <c r="Y684" s="558"/>
      <c r="Z684" s="558"/>
      <c r="AA684" s="559"/>
      <c r="AB684" s="537"/>
      <c r="AC684" s="537"/>
    </row>
    <row r="685" spans="1:32" s="237" customFormat="1" ht="6" customHeight="1">
      <c r="A685" s="220"/>
      <c r="B685" s="220"/>
      <c r="C685" s="220"/>
      <c r="D685" s="220"/>
      <c r="E685" s="220"/>
      <c r="F685" s="220"/>
      <c r="G685" s="220"/>
      <c r="H685" s="220"/>
      <c r="I685" s="220"/>
      <c r="J685" s="220"/>
      <c r="K685" s="212"/>
      <c r="L685" s="212"/>
      <c r="M685" s="212"/>
      <c r="N685" s="212"/>
      <c r="O685" s="212"/>
      <c r="P685" s="212"/>
      <c r="Q685" s="212"/>
      <c r="R685" s="212"/>
      <c r="S685" s="212"/>
      <c r="T685" s="212"/>
      <c r="U685" s="212"/>
      <c r="V685" s="220"/>
      <c r="W685" s="220"/>
      <c r="X685" s="220"/>
      <c r="Y685" s="220"/>
      <c r="Z685" s="220"/>
      <c r="AA685" s="220"/>
      <c r="AB685" s="220"/>
      <c r="AC685" s="233"/>
      <c r="AD685" s="210"/>
    </row>
    <row r="686" spans="1:32" s="237" customFormat="1" ht="36.75" customHeight="1">
      <c r="A686" s="708" t="s">
        <v>1176</v>
      </c>
      <c r="B686" s="709"/>
      <c r="C686" s="709"/>
      <c r="D686" s="709"/>
      <c r="E686" s="709"/>
      <c r="F686" s="709"/>
      <c r="G686" s="709"/>
      <c r="H686" s="709"/>
      <c r="I686" s="709"/>
      <c r="J686" s="709"/>
      <c r="K686" s="709"/>
      <c r="L686" s="709"/>
      <c r="M686" s="709"/>
      <c r="N686" s="709"/>
      <c r="O686" s="709"/>
      <c r="P686" s="709"/>
      <c r="Q686" s="709"/>
      <c r="R686" s="709"/>
      <c r="S686" s="709"/>
      <c r="T686" s="709"/>
      <c r="U686" s="709"/>
      <c r="V686" s="709"/>
      <c r="W686" s="709"/>
      <c r="X686" s="709"/>
      <c r="Y686" s="709"/>
      <c r="Z686" s="709"/>
      <c r="AA686" s="709"/>
      <c r="AB686" s="709"/>
      <c r="AC686" s="709"/>
      <c r="AD686" s="210"/>
    </row>
    <row r="687" spans="1:32" s="237" customFormat="1" ht="15" customHeight="1">
      <c r="A687" s="555" t="s">
        <v>276</v>
      </c>
      <c r="B687" s="549" t="s">
        <v>1018</v>
      </c>
      <c r="C687" s="550"/>
      <c r="D687" s="550"/>
      <c r="E687" s="550"/>
      <c r="F687" s="550"/>
      <c r="G687" s="550"/>
      <c r="H687" s="550"/>
      <c r="I687" s="550"/>
      <c r="J687" s="550"/>
      <c r="K687" s="550"/>
      <c r="L687" s="550"/>
      <c r="M687" s="550"/>
      <c r="N687" s="550"/>
      <c r="O687" s="550"/>
      <c r="P687" s="550"/>
      <c r="Q687" s="550"/>
      <c r="R687" s="550"/>
      <c r="S687" s="550"/>
      <c r="T687" s="550"/>
      <c r="U687" s="550"/>
      <c r="V687" s="550"/>
      <c r="W687" s="550"/>
      <c r="X687" s="550"/>
      <c r="Y687" s="550"/>
      <c r="Z687" s="550"/>
      <c r="AA687" s="551"/>
      <c r="AB687" s="537"/>
      <c r="AC687" s="537"/>
    </row>
    <row r="688" spans="1:32" s="237" customFormat="1" ht="47.25" customHeight="1">
      <c r="A688" s="556"/>
      <c r="B688" s="557"/>
      <c r="C688" s="558"/>
      <c r="D688" s="558"/>
      <c r="E688" s="558"/>
      <c r="F688" s="558"/>
      <c r="G688" s="558"/>
      <c r="H688" s="558"/>
      <c r="I688" s="558"/>
      <c r="J688" s="558"/>
      <c r="K688" s="558"/>
      <c r="L688" s="558"/>
      <c r="M688" s="558"/>
      <c r="N688" s="558"/>
      <c r="O688" s="558"/>
      <c r="P688" s="558"/>
      <c r="Q688" s="558"/>
      <c r="R688" s="558"/>
      <c r="S688" s="558"/>
      <c r="T688" s="558"/>
      <c r="U688" s="558"/>
      <c r="V688" s="558"/>
      <c r="W688" s="558"/>
      <c r="X688" s="558"/>
      <c r="Y688" s="558"/>
      <c r="Z688" s="558"/>
      <c r="AA688" s="559"/>
      <c r="AB688" s="537"/>
      <c r="AC688" s="537"/>
    </row>
    <row r="689" spans="1:30" ht="6" customHeight="1">
      <c r="A689" s="237"/>
      <c r="B689" s="482"/>
      <c r="C689" s="472"/>
      <c r="D689" s="462"/>
      <c r="E689" s="462"/>
      <c r="F689" s="462"/>
      <c r="G689" s="462"/>
      <c r="H689" s="462"/>
      <c r="I689" s="462"/>
      <c r="J689" s="462"/>
      <c r="K689" s="239"/>
      <c r="L689" s="239"/>
      <c r="M689" s="239"/>
      <c r="N689" s="239"/>
      <c r="O689" s="239"/>
      <c r="P689" s="239"/>
      <c r="Q689" s="239"/>
      <c r="R689" s="239"/>
      <c r="S689" s="239"/>
      <c r="T689" s="239"/>
      <c r="U689" s="239"/>
      <c r="V689" s="462"/>
      <c r="W689" s="462"/>
      <c r="X689" s="462"/>
      <c r="Y689" s="462"/>
      <c r="Z689" s="462"/>
      <c r="AA689" s="462"/>
      <c r="AB689" s="462"/>
      <c r="AC689" s="482"/>
    </row>
    <row r="690" spans="1:30" s="237" customFormat="1" ht="15" customHeight="1">
      <c r="A690" s="236" t="s">
        <v>849</v>
      </c>
      <c r="B690" s="480"/>
      <c r="C690" s="485"/>
      <c r="D690" s="485"/>
      <c r="E690" s="485"/>
      <c r="F690" s="485"/>
      <c r="G690" s="485"/>
      <c r="H690" s="485"/>
      <c r="I690" s="485"/>
      <c r="J690" s="211"/>
      <c r="K690" s="212"/>
      <c r="L690" s="212"/>
      <c r="M690" s="212"/>
      <c r="N690" s="212"/>
      <c r="O690" s="212"/>
      <c r="P690" s="212"/>
      <c r="Q690" s="212"/>
      <c r="R690" s="212"/>
      <c r="S690" s="212"/>
      <c r="T690" s="212"/>
      <c r="U690" s="212"/>
      <c r="V690" s="211"/>
      <c r="W690" s="211"/>
      <c r="X690" s="211"/>
      <c r="Y690" s="211"/>
      <c r="Z690" s="211"/>
      <c r="AA690" s="211"/>
      <c r="AB690" s="211"/>
      <c r="AC690" s="233"/>
      <c r="AD690" s="210" t="s">
        <v>455</v>
      </c>
    </row>
    <row r="691" spans="1:30" s="237" customFormat="1" ht="12" customHeight="1">
      <c r="A691" s="555" t="s">
        <v>276</v>
      </c>
      <c r="B691" s="549" t="s">
        <v>467</v>
      </c>
      <c r="C691" s="550"/>
      <c r="D691" s="550"/>
      <c r="E691" s="550"/>
      <c r="F691" s="550"/>
      <c r="G691" s="550"/>
      <c r="H691" s="550"/>
      <c r="I691" s="550"/>
      <c r="J691" s="550"/>
      <c r="K691" s="550"/>
      <c r="L691" s="550"/>
      <c r="M691" s="550"/>
      <c r="N691" s="550"/>
      <c r="O691" s="550"/>
      <c r="P691" s="550"/>
      <c r="Q691" s="550"/>
      <c r="R691" s="550"/>
      <c r="S691" s="550"/>
      <c r="T691" s="550"/>
      <c r="U691" s="550"/>
      <c r="V691" s="550"/>
      <c r="W691" s="550"/>
      <c r="X691" s="550"/>
      <c r="Y691" s="550"/>
      <c r="Z691" s="550"/>
      <c r="AA691" s="551"/>
      <c r="AB691" s="537"/>
      <c r="AC691" s="537"/>
    </row>
    <row r="692" spans="1:30" s="237" customFormat="1" ht="12" customHeight="1">
      <c r="A692" s="556"/>
      <c r="B692" s="557"/>
      <c r="C692" s="558"/>
      <c r="D692" s="558"/>
      <c r="E692" s="558"/>
      <c r="F692" s="558"/>
      <c r="G692" s="558"/>
      <c r="H692" s="558"/>
      <c r="I692" s="558"/>
      <c r="J692" s="558"/>
      <c r="K692" s="558"/>
      <c r="L692" s="558"/>
      <c r="M692" s="558"/>
      <c r="N692" s="558"/>
      <c r="O692" s="558"/>
      <c r="P692" s="558"/>
      <c r="Q692" s="558"/>
      <c r="R692" s="558"/>
      <c r="S692" s="558"/>
      <c r="T692" s="558"/>
      <c r="U692" s="558"/>
      <c r="V692" s="558"/>
      <c r="W692" s="558"/>
      <c r="X692" s="558"/>
      <c r="Y692" s="558"/>
      <c r="Z692" s="558"/>
      <c r="AA692" s="559"/>
      <c r="AB692" s="537"/>
      <c r="AC692" s="537"/>
    </row>
    <row r="693" spans="1:30" s="237" customFormat="1" ht="15" customHeight="1">
      <c r="A693" s="555" t="s">
        <v>278</v>
      </c>
      <c r="B693" s="549" t="s">
        <v>468</v>
      </c>
      <c r="C693" s="550"/>
      <c r="D693" s="550"/>
      <c r="E693" s="550"/>
      <c r="F693" s="550"/>
      <c r="G693" s="550"/>
      <c r="H693" s="550"/>
      <c r="I693" s="550"/>
      <c r="J693" s="550"/>
      <c r="K693" s="550"/>
      <c r="L693" s="550"/>
      <c r="M693" s="550"/>
      <c r="N693" s="550"/>
      <c r="O693" s="550"/>
      <c r="P693" s="550"/>
      <c r="Q693" s="550"/>
      <c r="R693" s="550"/>
      <c r="S693" s="550"/>
      <c r="T693" s="550"/>
      <c r="U693" s="550"/>
      <c r="V693" s="550"/>
      <c r="W693" s="550"/>
      <c r="X693" s="550"/>
      <c r="Y693" s="550"/>
      <c r="Z693" s="550"/>
      <c r="AA693" s="551"/>
      <c r="AB693" s="537"/>
      <c r="AC693" s="537"/>
    </row>
    <row r="694" spans="1:30" s="237" customFormat="1" ht="15" customHeight="1">
      <c r="A694" s="560"/>
      <c r="B694" s="552"/>
      <c r="C694" s="553"/>
      <c r="D694" s="553"/>
      <c r="E694" s="553"/>
      <c r="F694" s="553"/>
      <c r="G694" s="553"/>
      <c r="H694" s="553"/>
      <c r="I694" s="553"/>
      <c r="J694" s="553"/>
      <c r="K694" s="553"/>
      <c r="L694" s="553"/>
      <c r="M694" s="553"/>
      <c r="N694" s="553"/>
      <c r="O694" s="553"/>
      <c r="P694" s="553"/>
      <c r="Q694" s="553"/>
      <c r="R694" s="553"/>
      <c r="S694" s="553"/>
      <c r="T694" s="553"/>
      <c r="U694" s="553"/>
      <c r="V694" s="553"/>
      <c r="W694" s="553"/>
      <c r="X694" s="553"/>
      <c r="Y694" s="553"/>
      <c r="Z694" s="553"/>
      <c r="AA694" s="554"/>
      <c r="AB694" s="546"/>
      <c r="AC694" s="546"/>
    </row>
    <row r="695" spans="1:30" s="237" customFormat="1" ht="20.100000000000001" customHeight="1">
      <c r="A695" s="560"/>
      <c r="B695" s="436" t="s">
        <v>1094</v>
      </c>
      <c r="C695" s="630" t="s">
        <v>469</v>
      </c>
      <c r="D695" s="630"/>
      <c r="E695" s="630"/>
      <c r="F695" s="630"/>
      <c r="G695" s="630"/>
      <c r="H695" s="630"/>
      <c r="I695" s="630"/>
      <c r="J695" s="630"/>
      <c r="K695" s="630"/>
      <c r="L695" s="630"/>
      <c r="M695" s="630"/>
      <c r="N695" s="630"/>
      <c r="O695" s="630"/>
      <c r="P695" s="630"/>
      <c r="Q695" s="630"/>
      <c r="R695" s="630"/>
      <c r="S695" s="630"/>
      <c r="T695" s="630"/>
      <c r="U695" s="630"/>
      <c r="V695" s="630"/>
      <c r="W695" s="630"/>
      <c r="X695" s="630"/>
      <c r="Y695" s="630"/>
      <c r="Z695" s="630"/>
      <c r="AA695" s="631"/>
      <c r="AB695" s="547"/>
      <c r="AC695" s="547"/>
    </row>
    <row r="696" spans="1:30" s="237" customFormat="1" ht="20.100000000000001" customHeight="1">
      <c r="A696" s="560"/>
      <c r="B696" s="436" t="s">
        <v>1095</v>
      </c>
      <c r="C696" s="630" t="s">
        <v>470</v>
      </c>
      <c r="D696" s="630"/>
      <c r="E696" s="630"/>
      <c r="F696" s="630"/>
      <c r="G696" s="630"/>
      <c r="H696" s="630"/>
      <c r="I696" s="630"/>
      <c r="J696" s="630"/>
      <c r="K696" s="630"/>
      <c r="L696" s="630"/>
      <c r="M696" s="630"/>
      <c r="N696" s="630"/>
      <c r="O696" s="630"/>
      <c r="P696" s="630"/>
      <c r="Q696" s="630"/>
      <c r="R696" s="630"/>
      <c r="S696" s="630"/>
      <c r="T696" s="630"/>
      <c r="U696" s="630"/>
      <c r="V696" s="630"/>
      <c r="W696" s="630"/>
      <c r="X696" s="630"/>
      <c r="Y696" s="630"/>
      <c r="Z696" s="630"/>
      <c r="AA696" s="631"/>
      <c r="AB696" s="547"/>
      <c r="AC696" s="547"/>
    </row>
    <row r="697" spans="1:30" s="237" customFormat="1" ht="20.100000000000001" customHeight="1">
      <c r="A697" s="560"/>
      <c r="B697" s="436" t="s">
        <v>1096</v>
      </c>
      <c r="C697" s="630" t="s">
        <v>471</v>
      </c>
      <c r="D697" s="630"/>
      <c r="E697" s="630"/>
      <c r="F697" s="630"/>
      <c r="G697" s="630"/>
      <c r="H697" s="630"/>
      <c r="I697" s="630"/>
      <c r="J697" s="630"/>
      <c r="K697" s="630"/>
      <c r="L697" s="630"/>
      <c r="M697" s="630"/>
      <c r="N697" s="630"/>
      <c r="O697" s="630"/>
      <c r="P697" s="630"/>
      <c r="Q697" s="630"/>
      <c r="R697" s="630"/>
      <c r="S697" s="630"/>
      <c r="T697" s="630"/>
      <c r="U697" s="630"/>
      <c r="V697" s="630"/>
      <c r="W697" s="630"/>
      <c r="X697" s="630"/>
      <c r="Y697" s="630"/>
      <c r="Z697" s="630"/>
      <c r="AA697" s="631"/>
      <c r="AB697" s="547"/>
      <c r="AC697" s="547"/>
    </row>
    <row r="698" spans="1:30" s="237" customFormat="1" ht="20.100000000000001" customHeight="1">
      <c r="A698" s="560"/>
      <c r="B698" s="436" t="s">
        <v>1106</v>
      </c>
      <c r="C698" s="630" t="s">
        <v>472</v>
      </c>
      <c r="D698" s="630"/>
      <c r="E698" s="630"/>
      <c r="F698" s="630"/>
      <c r="G698" s="630"/>
      <c r="H698" s="630"/>
      <c r="I698" s="630"/>
      <c r="J698" s="630"/>
      <c r="K698" s="630"/>
      <c r="L698" s="630"/>
      <c r="M698" s="630"/>
      <c r="N698" s="630"/>
      <c r="O698" s="630"/>
      <c r="P698" s="630"/>
      <c r="Q698" s="630"/>
      <c r="R698" s="630"/>
      <c r="S698" s="630"/>
      <c r="T698" s="630"/>
      <c r="U698" s="630"/>
      <c r="V698" s="630"/>
      <c r="W698" s="630"/>
      <c r="X698" s="630"/>
      <c r="Y698" s="630"/>
      <c r="Z698" s="630"/>
      <c r="AA698" s="631"/>
      <c r="AB698" s="547"/>
      <c r="AC698" s="547"/>
    </row>
    <row r="699" spans="1:30" s="237" customFormat="1" ht="20.100000000000001" customHeight="1">
      <c r="A699" s="560"/>
      <c r="B699" s="436" t="s">
        <v>1107</v>
      </c>
      <c r="C699" s="630" t="s">
        <v>770</v>
      </c>
      <c r="D699" s="630"/>
      <c r="E699" s="630"/>
      <c r="F699" s="630"/>
      <c r="G699" s="630"/>
      <c r="H699" s="630"/>
      <c r="I699" s="630"/>
      <c r="J699" s="630"/>
      <c r="K699" s="630"/>
      <c r="L699" s="630"/>
      <c r="M699" s="630"/>
      <c r="N699" s="630"/>
      <c r="O699" s="630"/>
      <c r="P699" s="630"/>
      <c r="Q699" s="630"/>
      <c r="R699" s="630"/>
      <c r="S699" s="630"/>
      <c r="T699" s="630"/>
      <c r="U699" s="630"/>
      <c r="V699" s="630"/>
      <c r="W699" s="630"/>
      <c r="X699" s="630"/>
      <c r="Y699" s="630"/>
      <c r="Z699" s="630"/>
      <c r="AA699" s="631"/>
      <c r="AB699" s="547"/>
      <c r="AC699" s="547"/>
    </row>
    <row r="700" spans="1:30" s="237" customFormat="1" ht="20.100000000000001" customHeight="1">
      <c r="A700" s="560"/>
      <c r="B700" s="436" t="s">
        <v>1113</v>
      </c>
      <c r="C700" s="630" t="s">
        <v>473</v>
      </c>
      <c r="D700" s="630"/>
      <c r="E700" s="630"/>
      <c r="F700" s="630"/>
      <c r="G700" s="630"/>
      <c r="H700" s="630"/>
      <c r="I700" s="630"/>
      <c r="J700" s="630"/>
      <c r="K700" s="630"/>
      <c r="L700" s="630"/>
      <c r="M700" s="630"/>
      <c r="N700" s="630"/>
      <c r="O700" s="630"/>
      <c r="P700" s="630"/>
      <c r="Q700" s="630"/>
      <c r="R700" s="630"/>
      <c r="S700" s="630"/>
      <c r="T700" s="630"/>
      <c r="U700" s="630"/>
      <c r="V700" s="630"/>
      <c r="W700" s="630"/>
      <c r="X700" s="630"/>
      <c r="Y700" s="630"/>
      <c r="Z700" s="630"/>
      <c r="AA700" s="631"/>
      <c r="AB700" s="547"/>
      <c r="AC700" s="547"/>
    </row>
    <row r="701" spans="1:30" s="237" customFormat="1" ht="20.100000000000001" customHeight="1">
      <c r="A701" s="560"/>
      <c r="B701" s="436" t="s">
        <v>1114</v>
      </c>
      <c r="C701" s="630" t="s">
        <v>475</v>
      </c>
      <c r="D701" s="630"/>
      <c r="E701" s="630"/>
      <c r="F701" s="630"/>
      <c r="G701" s="630"/>
      <c r="H701" s="630"/>
      <c r="I701" s="630"/>
      <c r="J701" s="630"/>
      <c r="K701" s="630"/>
      <c r="L701" s="630"/>
      <c r="M701" s="630"/>
      <c r="N701" s="630"/>
      <c r="O701" s="630"/>
      <c r="P701" s="630"/>
      <c r="Q701" s="630"/>
      <c r="R701" s="630"/>
      <c r="S701" s="630"/>
      <c r="T701" s="630"/>
      <c r="U701" s="630"/>
      <c r="V701" s="630"/>
      <c r="W701" s="630"/>
      <c r="X701" s="630"/>
      <c r="Y701" s="630"/>
      <c r="Z701" s="630"/>
      <c r="AA701" s="631"/>
      <c r="AB701" s="547"/>
      <c r="AC701" s="547"/>
    </row>
    <row r="702" spans="1:30" s="237" customFormat="1" ht="20.100000000000001" customHeight="1">
      <c r="A702" s="556"/>
      <c r="B702" s="484" t="s">
        <v>1115</v>
      </c>
      <c r="C702" s="558" t="s">
        <v>476</v>
      </c>
      <c r="D702" s="558"/>
      <c r="E702" s="558"/>
      <c r="F702" s="558"/>
      <c r="G702" s="558"/>
      <c r="H702" s="558"/>
      <c r="I702" s="558"/>
      <c r="J702" s="558"/>
      <c r="K702" s="558"/>
      <c r="L702" s="558"/>
      <c r="M702" s="558"/>
      <c r="N702" s="558"/>
      <c r="O702" s="558"/>
      <c r="P702" s="558"/>
      <c r="Q702" s="558"/>
      <c r="R702" s="558"/>
      <c r="S702" s="558"/>
      <c r="T702" s="558"/>
      <c r="U702" s="558"/>
      <c r="V702" s="558"/>
      <c r="W702" s="558"/>
      <c r="X702" s="558"/>
      <c r="Y702" s="558"/>
      <c r="Z702" s="558"/>
      <c r="AA702" s="559"/>
      <c r="AB702" s="548"/>
      <c r="AC702" s="548"/>
    </row>
    <row r="703" spans="1:30" s="237" customFormat="1" ht="6" customHeight="1">
      <c r="B703" s="482"/>
      <c r="C703" s="462"/>
      <c r="D703" s="462"/>
      <c r="E703" s="462"/>
      <c r="F703" s="462"/>
      <c r="G703" s="462"/>
      <c r="H703" s="462"/>
      <c r="I703" s="462"/>
      <c r="J703" s="462"/>
      <c r="K703" s="239"/>
      <c r="L703" s="239"/>
      <c r="M703" s="239"/>
      <c r="N703" s="239"/>
      <c r="O703" s="239"/>
      <c r="P703" s="239"/>
      <c r="Q703" s="239"/>
      <c r="R703" s="239"/>
      <c r="S703" s="239"/>
      <c r="T703" s="239"/>
      <c r="U703" s="239"/>
      <c r="V703" s="462"/>
      <c r="W703" s="462"/>
      <c r="X703" s="462"/>
      <c r="Y703" s="462"/>
      <c r="Z703" s="462"/>
      <c r="AA703" s="462"/>
      <c r="AB703" s="462"/>
      <c r="AC703" s="482"/>
      <c r="AD703" s="210"/>
    </row>
    <row r="704" spans="1:30" s="237" customFormat="1" ht="12" customHeight="1">
      <c r="B704" s="324"/>
      <c r="C704" s="462"/>
      <c r="D704" s="462"/>
      <c r="E704" s="462"/>
      <c r="F704" s="462"/>
      <c r="G704" s="462"/>
      <c r="H704" s="462"/>
      <c r="I704" s="462"/>
      <c r="J704" s="462"/>
      <c r="K704" s="462"/>
      <c r="L704" s="462"/>
      <c r="M704" s="462"/>
      <c r="N704" s="462"/>
      <c r="O704" s="462"/>
      <c r="P704" s="462"/>
      <c r="Q704" s="462"/>
      <c r="R704" s="462"/>
      <c r="S704" s="462"/>
      <c r="T704" s="462"/>
      <c r="U704" s="462"/>
      <c r="V704" s="462"/>
      <c r="W704" s="462"/>
      <c r="X704" s="462"/>
      <c r="Y704" s="462"/>
      <c r="Z704" s="462"/>
      <c r="AA704" s="462"/>
      <c r="AB704" s="462"/>
      <c r="AC704" s="482"/>
      <c r="AD704" s="210"/>
    </row>
    <row r="705" spans="1:30" s="237" customFormat="1" ht="12" customHeight="1">
      <c r="B705" s="324"/>
      <c r="C705" s="462"/>
      <c r="D705" s="462"/>
      <c r="E705" s="462"/>
      <c r="F705" s="462"/>
      <c r="G705" s="462"/>
      <c r="H705" s="462"/>
      <c r="I705" s="462"/>
      <c r="J705" s="462"/>
      <c r="K705" s="462"/>
      <c r="L705" s="462"/>
      <c r="M705" s="462"/>
      <c r="N705" s="462"/>
      <c r="O705" s="462"/>
      <c r="P705" s="462"/>
      <c r="Q705" s="462"/>
      <c r="R705" s="462"/>
      <c r="S705" s="462"/>
      <c r="T705" s="462"/>
      <c r="U705" s="462"/>
      <c r="V705" s="462"/>
      <c r="W705" s="462"/>
      <c r="X705" s="462"/>
      <c r="Y705" s="462"/>
      <c r="Z705" s="462"/>
      <c r="AA705" s="462"/>
      <c r="AB705" s="462"/>
      <c r="AC705" s="482"/>
      <c r="AD705" s="210"/>
    </row>
    <row r="706" spans="1:30" s="220" customFormat="1" ht="44.25" customHeight="1">
      <c r="B706" s="299"/>
      <c r="C706" s="299"/>
      <c r="D706" s="299"/>
      <c r="E706" s="480"/>
      <c r="F706" s="480"/>
      <c r="G706" s="480"/>
      <c r="H706" s="480"/>
      <c r="I706" s="480"/>
      <c r="J706" s="480"/>
      <c r="K706" s="466"/>
      <c r="L706" s="466"/>
      <c r="M706" s="466"/>
      <c r="N706" s="466"/>
      <c r="O706" s="466"/>
      <c r="P706" s="300" t="s">
        <v>477</v>
      </c>
      <c r="Q706" s="466"/>
      <c r="R706" s="466"/>
      <c r="S706" s="466"/>
      <c r="T706" s="466"/>
      <c r="U706" s="466"/>
      <c r="V706" s="480"/>
      <c r="W706" s="480"/>
      <c r="X706" s="480"/>
      <c r="Y706" s="480"/>
      <c r="Z706" s="480"/>
      <c r="AA706" s="480"/>
      <c r="AB706" s="480"/>
      <c r="AC706" s="233"/>
      <c r="AD706" s="210"/>
    </row>
    <row r="707" spans="1:30" s="220" customFormat="1" ht="15" customHeight="1">
      <c r="A707" s="236" t="s">
        <v>478</v>
      </c>
      <c r="B707" s="480"/>
      <c r="C707" s="485"/>
      <c r="D707" s="485"/>
      <c r="E707" s="485"/>
      <c r="F707" s="485"/>
      <c r="G707" s="485"/>
      <c r="H707" s="485"/>
      <c r="I707" s="485"/>
      <c r="J707" s="211"/>
      <c r="K707" s="212"/>
      <c r="L707" s="212"/>
      <c r="M707" s="212"/>
      <c r="N707" s="212"/>
      <c r="O707" s="212"/>
      <c r="P707" s="212"/>
      <c r="Q707" s="212"/>
      <c r="R707" s="212"/>
      <c r="S707" s="212"/>
      <c r="T707" s="212"/>
      <c r="U707" s="212"/>
      <c r="V707" s="211"/>
      <c r="W707" s="211"/>
      <c r="X707" s="211"/>
      <c r="Y707" s="211"/>
      <c r="Z707" s="211"/>
      <c r="AA707" s="211"/>
      <c r="AB707" s="211"/>
      <c r="AC707" s="233"/>
      <c r="AD707" s="210"/>
    </row>
    <row r="708" spans="1:30" s="220" customFormat="1" ht="19.5" customHeight="1">
      <c r="A708" s="555" t="s">
        <v>416</v>
      </c>
      <c r="B708" s="549" t="s">
        <v>479</v>
      </c>
      <c r="C708" s="550"/>
      <c r="D708" s="550"/>
      <c r="E708" s="550"/>
      <c r="F708" s="550"/>
      <c r="G708" s="550"/>
      <c r="H708" s="550"/>
      <c r="I708" s="550"/>
      <c r="J708" s="550"/>
      <c r="K708" s="550"/>
      <c r="L708" s="550"/>
      <c r="M708" s="550"/>
      <c r="N708" s="550"/>
      <c r="O708" s="550"/>
      <c r="P708" s="550"/>
      <c r="Q708" s="550"/>
      <c r="R708" s="550"/>
      <c r="S708" s="550"/>
      <c r="T708" s="550"/>
      <c r="U708" s="550"/>
      <c r="V708" s="550"/>
      <c r="W708" s="550"/>
      <c r="X708" s="550"/>
      <c r="Y708" s="550"/>
      <c r="Z708" s="550"/>
      <c r="AA708" s="551"/>
      <c r="AB708" s="702"/>
      <c r="AC708" s="703"/>
    </row>
    <row r="709" spans="1:30" s="220" customFormat="1" ht="19.5" customHeight="1">
      <c r="A709" s="556"/>
      <c r="B709" s="557"/>
      <c r="C709" s="558"/>
      <c r="D709" s="558"/>
      <c r="E709" s="558"/>
      <c r="F709" s="558"/>
      <c r="G709" s="558"/>
      <c r="H709" s="558"/>
      <c r="I709" s="558"/>
      <c r="J709" s="558"/>
      <c r="K709" s="558"/>
      <c r="L709" s="558"/>
      <c r="M709" s="558"/>
      <c r="N709" s="558"/>
      <c r="O709" s="558"/>
      <c r="P709" s="558"/>
      <c r="Q709" s="558"/>
      <c r="R709" s="558"/>
      <c r="S709" s="558"/>
      <c r="T709" s="558"/>
      <c r="U709" s="558"/>
      <c r="V709" s="558"/>
      <c r="W709" s="558"/>
      <c r="X709" s="558"/>
      <c r="Y709" s="558"/>
      <c r="Z709" s="558"/>
      <c r="AA709" s="559"/>
      <c r="AB709" s="704"/>
      <c r="AC709" s="705"/>
    </row>
    <row r="710" spans="1:30" s="220" customFormat="1" ht="30" customHeight="1">
      <c r="A710" s="555" t="s">
        <v>418</v>
      </c>
      <c r="B710" s="549" t="s">
        <v>480</v>
      </c>
      <c r="C710" s="550"/>
      <c r="D710" s="550"/>
      <c r="E710" s="550"/>
      <c r="F710" s="550"/>
      <c r="G710" s="550"/>
      <c r="H710" s="550"/>
      <c r="I710" s="550"/>
      <c r="J710" s="550"/>
      <c r="K710" s="550"/>
      <c r="L710" s="550"/>
      <c r="M710" s="550"/>
      <c r="N710" s="550"/>
      <c r="O710" s="550"/>
      <c r="P710" s="550"/>
      <c r="Q710" s="550"/>
      <c r="R710" s="550"/>
      <c r="S710" s="550"/>
      <c r="T710" s="550"/>
      <c r="U710" s="550"/>
      <c r="V710" s="550"/>
      <c r="W710" s="550"/>
      <c r="X710" s="550"/>
      <c r="Y710" s="550"/>
      <c r="Z710" s="550"/>
      <c r="AA710" s="551"/>
      <c r="AB710" s="702"/>
      <c r="AC710" s="703"/>
    </row>
    <row r="711" spans="1:30" s="220" customFormat="1" ht="30" customHeight="1">
      <c r="A711" s="860"/>
      <c r="B711" s="557"/>
      <c r="C711" s="558"/>
      <c r="D711" s="558"/>
      <c r="E711" s="558"/>
      <c r="F711" s="558"/>
      <c r="G711" s="558"/>
      <c r="H711" s="558"/>
      <c r="I711" s="558"/>
      <c r="J711" s="558"/>
      <c r="K711" s="558"/>
      <c r="L711" s="558"/>
      <c r="M711" s="558"/>
      <c r="N711" s="558"/>
      <c r="O711" s="558"/>
      <c r="P711" s="558"/>
      <c r="Q711" s="558"/>
      <c r="R711" s="558"/>
      <c r="S711" s="558"/>
      <c r="T711" s="558"/>
      <c r="U711" s="558"/>
      <c r="V711" s="558"/>
      <c r="W711" s="558"/>
      <c r="X711" s="558"/>
      <c r="Y711" s="558"/>
      <c r="Z711" s="558"/>
      <c r="AA711" s="559"/>
      <c r="AB711" s="704"/>
      <c r="AC711" s="705"/>
    </row>
    <row r="712" spans="1:30" s="220" customFormat="1" ht="20.100000000000001" customHeight="1">
      <c r="A712" s="555" t="s">
        <v>419</v>
      </c>
      <c r="B712" s="549" t="s">
        <v>481</v>
      </c>
      <c r="C712" s="550"/>
      <c r="D712" s="550"/>
      <c r="E712" s="550"/>
      <c r="F712" s="550"/>
      <c r="G712" s="550"/>
      <c r="H712" s="550"/>
      <c r="I712" s="550"/>
      <c r="J712" s="550"/>
      <c r="K712" s="550"/>
      <c r="L712" s="550"/>
      <c r="M712" s="550"/>
      <c r="N712" s="550"/>
      <c r="O712" s="550"/>
      <c r="P712" s="550"/>
      <c r="Q712" s="550"/>
      <c r="R712" s="550"/>
      <c r="S712" s="550"/>
      <c r="T712" s="550"/>
      <c r="U712" s="550"/>
      <c r="V712" s="550"/>
      <c r="W712" s="550"/>
      <c r="X712" s="550"/>
      <c r="Y712" s="550"/>
      <c r="Z712" s="550"/>
      <c r="AA712" s="551"/>
      <c r="AB712" s="706"/>
      <c r="AC712" s="706"/>
    </row>
    <row r="713" spans="1:30" s="220" customFormat="1" ht="20.100000000000001" customHeight="1">
      <c r="A713" s="560"/>
      <c r="B713" s="442" t="s">
        <v>1094</v>
      </c>
      <c r="C713" s="707" t="s">
        <v>482</v>
      </c>
      <c r="D713" s="707"/>
      <c r="E713" s="707"/>
      <c r="F713" s="707"/>
      <c r="G713" s="707"/>
      <c r="H713" s="707"/>
      <c r="I713" s="707"/>
      <c r="J713" s="707"/>
      <c r="K713" s="707"/>
      <c r="L713" s="707"/>
      <c r="M713" s="707"/>
      <c r="N713" s="707"/>
      <c r="O713" s="707"/>
      <c r="P713" s="707"/>
      <c r="Q713" s="707"/>
      <c r="R713" s="707"/>
      <c r="S713" s="707"/>
      <c r="T713" s="707"/>
      <c r="U713" s="707"/>
      <c r="V713" s="707"/>
      <c r="W713" s="707"/>
      <c r="X713" s="707"/>
      <c r="Y713" s="707"/>
      <c r="Z713" s="707"/>
      <c r="AA713" s="632"/>
      <c r="AB713" s="696"/>
      <c r="AC713" s="697"/>
    </row>
    <row r="714" spans="1:30" ht="30" customHeight="1">
      <c r="A714" s="560"/>
      <c r="B714" s="442" t="s">
        <v>1095</v>
      </c>
      <c r="C714" s="707" t="s">
        <v>483</v>
      </c>
      <c r="D714" s="707"/>
      <c r="E714" s="707"/>
      <c r="F714" s="707"/>
      <c r="G714" s="707"/>
      <c r="H714" s="707"/>
      <c r="I714" s="707"/>
      <c r="J714" s="707"/>
      <c r="K714" s="707"/>
      <c r="L714" s="707"/>
      <c r="M714" s="707"/>
      <c r="N714" s="707"/>
      <c r="O714" s="707"/>
      <c r="P714" s="707"/>
      <c r="Q714" s="707"/>
      <c r="R714" s="707"/>
      <c r="S714" s="707"/>
      <c r="T714" s="707"/>
      <c r="U714" s="707"/>
      <c r="V714" s="707"/>
      <c r="W714" s="707"/>
      <c r="X714" s="707"/>
      <c r="Y714" s="707"/>
      <c r="Z714" s="707"/>
      <c r="AA714" s="632"/>
      <c r="AB714" s="696"/>
      <c r="AC714" s="697"/>
      <c r="AD714" s="211"/>
    </row>
    <row r="715" spans="1:30" s="237" customFormat="1" ht="30" customHeight="1">
      <c r="A715" s="560"/>
      <c r="B715" s="442" t="s">
        <v>1096</v>
      </c>
      <c r="C715" s="707" t="s">
        <v>484</v>
      </c>
      <c r="D715" s="707"/>
      <c r="E715" s="707"/>
      <c r="F715" s="707"/>
      <c r="G715" s="707"/>
      <c r="H715" s="707"/>
      <c r="I715" s="707"/>
      <c r="J715" s="707"/>
      <c r="K715" s="707"/>
      <c r="L715" s="707"/>
      <c r="M715" s="707"/>
      <c r="N715" s="707"/>
      <c r="O715" s="707"/>
      <c r="P715" s="707"/>
      <c r="Q715" s="707"/>
      <c r="R715" s="707"/>
      <c r="S715" s="707"/>
      <c r="T715" s="707"/>
      <c r="U715" s="707"/>
      <c r="V715" s="707"/>
      <c r="W715" s="707"/>
      <c r="X715" s="707"/>
      <c r="Y715" s="707"/>
      <c r="Z715" s="707"/>
      <c r="AA715" s="632"/>
      <c r="AB715" s="696"/>
      <c r="AC715" s="697"/>
    </row>
    <row r="716" spans="1:30" s="237" customFormat="1" ht="30" customHeight="1">
      <c r="A716" s="560"/>
      <c r="B716" s="442" t="s">
        <v>1106</v>
      </c>
      <c r="C716" s="707" t="s">
        <v>485</v>
      </c>
      <c r="D716" s="707"/>
      <c r="E716" s="707"/>
      <c r="F716" s="707"/>
      <c r="G716" s="707"/>
      <c r="H716" s="707"/>
      <c r="I716" s="707"/>
      <c r="J716" s="707"/>
      <c r="K716" s="707"/>
      <c r="L716" s="707"/>
      <c r="M716" s="707"/>
      <c r="N716" s="707"/>
      <c r="O716" s="707"/>
      <c r="P716" s="707"/>
      <c r="Q716" s="707"/>
      <c r="R716" s="707"/>
      <c r="S716" s="707"/>
      <c r="T716" s="707"/>
      <c r="U716" s="707"/>
      <c r="V716" s="707"/>
      <c r="W716" s="707"/>
      <c r="X716" s="707"/>
      <c r="Y716" s="707"/>
      <c r="Z716" s="707"/>
      <c r="AA716" s="632"/>
      <c r="AB716" s="696"/>
      <c r="AC716" s="697"/>
    </row>
    <row r="717" spans="1:30" s="237" customFormat="1" ht="20.100000000000001" customHeight="1">
      <c r="A717" s="560"/>
      <c r="B717" s="442" t="s">
        <v>1107</v>
      </c>
      <c r="C717" s="707" t="s">
        <v>486</v>
      </c>
      <c r="D717" s="707"/>
      <c r="E717" s="707"/>
      <c r="F717" s="707"/>
      <c r="G717" s="707"/>
      <c r="H717" s="707"/>
      <c r="I717" s="707"/>
      <c r="J717" s="707"/>
      <c r="K717" s="707"/>
      <c r="L717" s="707"/>
      <c r="M717" s="707"/>
      <c r="N717" s="707"/>
      <c r="O717" s="707"/>
      <c r="P717" s="707"/>
      <c r="Q717" s="707"/>
      <c r="R717" s="707"/>
      <c r="S717" s="707"/>
      <c r="T717" s="707"/>
      <c r="U717" s="707"/>
      <c r="V717" s="707"/>
      <c r="W717" s="707"/>
      <c r="X717" s="707"/>
      <c r="Y717" s="707"/>
      <c r="Z717" s="707"/>
      <c r="AA717" s="632"/>
      <c r="AB717" s="696"/>
      <c r="AC717" s="697"/>
    </row>
    <row r="718" spans="1:30" s="237" customFormat="1" ht="20.100000000000001" customHeight="1">
      <c r="A718" s="556"/>
      <c r="B718" s="474" t="s">
        <v>1113</v>
      </c>
      <c r="C718" s="668" t="s">
        <v>487</v>
      </c>
      <c r="D718" s="668"/>
      <c r="E718" s="668"/>
      <c r="F718" s="668"/>
      <c r="G718" s="668"/>
      <c r="H718" s="668"/>
      <c r="I718" s="668"/>
      <c r="J718" s="668"/>
      <c r="K718" s="668"/>
      <c r="L718" s="668"/>
      <c r="M718" s="668"/>
      <c r="N718" s="668"/>
      <c r="O718" s="668"/>
      <c r="P718" s="668"/>
      <c r="Q718" s="668"/>
      <c r="R718" s="668"/>
      <c r="S718" s="668"/>
      <c r="T718" s="668"/>
      <c r="U718" s="668"/>
      <c r="V718" s="668"/>
      <c r="W718" s="668"/>
      <c r="X718" s="668"/>
      <c r="Y718" s="668"/>
      <c r="Z718" s="668"/>
      <c r="AA718" s="652"/>
      <c r="AB718" s="700"/>
      <c r="AC718" s="701"/>
    </row>
    <row r="719" spans="1:30" s="220" customFormat="1" ht="24" customHeight="1">
      <c r="A719" s="534" t="s">
        <v>420</v>
      </c>
      <c r="B719" s="549" t="s">
        <v>488</v>
      </c>
      <c r="C719" s="550"/>
      <c r="D719" s="550"/>
      <c r="E719" s="550"/>
      <c r="F719" s="550"/>
      <c r="G719" s="550"/>
      <c r="H719" s="550"/>
      <c r="I719" s="550"/>
      <c r="J719" s="550"/>
      <c r="K719" s="550"/>
      <c r="L719" s="550"/>
      <c r="M719" s="550"/>
      <c r="N719" s="550"/>
      <c r="O719" s="550"/>
      <c r="P719" s="550"/>
      <c r="Q719" s="550"/>
      <c r="R719" s="550"/>
      <c r="S719" s="550"/>
      <c r="T719" s="550"/>
      <c r="U719" s="550"/>
      <c r="V719" s="550"/>
      <c r="W719" s="550"/>
      <c r="X719" s="550"/>
      <c r="Y719" s="550"/>
      <c r="Z719" s="550"/>
      <c r="AA719" s="551"/>
      <c r="AB719" s="682"/>
      <c r="AC719" s="683"/>
    </row>
    <row r="720" spans="1:30" s="220" customFormat="1" ht="24" customHeight="1">
      <c r="A720" s="534"/>
      <c r="B720" s="557"/>
      <c r="C720" s="558"/>
      <c r="D720" s="558"/>
      <c r="E720" s="558"/>
      <c r="F720" s="558"/>
      <c r="G720" s="558"/>
      <c r="H720" s="558"/>
      <c r="I720" s="558"/>
      <c r="J720" s="558"/>
      <c r="K720" s="558"/>
      <c r="L720" s="558"/>
      <c r="M720" s="558"/>
      <c r="N720" s="558"/>
      <c r="O720" s="558"/>
      <c r="P720" s="558"/>
      <c r="Q720" s="558"/>
      <c r="R720" s="558"/>
      <c r="S720" s="558"/>
      <c r="T720" s="558"/>
      <c r="U720" s="558"/>
      <c r="V720" s="558"/>
      <c r="W720" s="558"/>
      <c r="X720" s="558"/>
      <c r="Y720" s="558"/>
      <c r="Z720" s="558"/>
      <c r="AA720" s="559"/>
      <c r="AB720" s="684"/>
      <c r="AC720" s="685"/>
    </row>
    <row r="721" spans="1:32" s="220" customFormat="1" ht="18" customHeight="1">
      <c r="A721" s="534" t="s">
        <v>290</v>
      </c>
      <c r="B721" s="549" t="s">
        <v>489</v>
      </c>
      <c r="C721" s="550"/>
      <c r="D721" s="550"/>
      <c r="E721" s="550"/>
      <c r="F721" s="550"/>
      <c r="G721" s="550"/>
      <c r="H721" s="550"/>
      <c r="I721" s="550"/>
      <c r="J721" s="550"/>
      <c r="K721" s="550"/>
      <c r="L721" s="550"/>
      <c r="M721" s="550"/>
      <c r="N721" s="550"/>
      <c r="O721" s="550"/>
      <c r="P721" s="550"/>
      <c r="Q721" s="550"/>
      <c r="R721" s="550"/>
      <c r="S721" s="550"/>
      <c r="T721" s="550"/>
      <c r="U721" s="550"/>
      <c r="V721" s="550"/>
      <c r="W721" s="550"/>
      <c r="X721" s="550"/>
      <c r="Y721" s="550"/>
      <c r="Z721" s="550"/>
      <c r="AA721" s="551"/>
      <c r="AB721" s="682"/>
      <c r="AC721" s="683"/>
    </row>
    <row r="722" spans="1:32" s="220" customFormat="1" ht="18" customHeight="1">
      <c r="A722" s="534"/>
      <c r="B722" s="557"/>
      <c r="C722" s="558"/>
      <c r="D722" s="558"/>
      <c r="E722" s="558"/>
      <c r="F722" s="558"/>
      <c r="G722" s="558"/>
      <c r="H722" s="558"/>
      <c r="I722" s="558"/>
      <c r="J722" s="558"/>
      <c r="K722" s="558"/>
      <c r="L722" s="558"/>
      <c r="M722" s="558"/>
      <c r="N722" s="558"/>
      <c r="O722" s="558"/>
      <c r="P722" s="558"/>
      <c r="Q722" s="558"/>
      <c r="R722" s="558"/>
      <c r="S722" s="558"/>
      <c r="T722" s="558"/>
      <c r="U722" s="558"/>
      <c r="V722" s="558"/>
      <c r="W722" s="558"/>
      <c r="X722" s="558"/>
      <c r="Y722" s="558"/>
      <c r="Z722" s="558"/>
      <c r="AA722" s="559"/>
      <c r="AB722" s="684"/>
      <c r="AC722" s="685"/>
    </row>
    <row r="723" spans="1:32" s="220" customFormat="1" ht="18" customHeight="1">
      <c r="A723" s="237"/>
      <c r="B723" s="482"/>
      <c r="C723" s="462"/>
      <c r="D723" s="462"/>
      <c r="E723" s="462"/>
      <c r="F723" s="462"/>
      <c r="G723" s="462"/>
      <c r="H723" s="462"/>
      <c r="I723" s="462"/>
      <c r="J723" s="462"/>
      <c r="K723" s="462"/>
      <c r="L723" s="462"/>
      <c r="M723" s="462"/>
      <c r="N723" s="462"/>
      <c r="O723" s="462"/>
      <c r="P723" s="462"/>
      <c r="Q723" s="462"/>
      <c r="R723" s="462"/>
      <c r="S723" s="462"/>
      <c r="T723" s="462"/>
      <c r="U723" s="462"/>
      <c r="V723" s="462"/>
      <c r="W723" s="462"/>
      <c r="X723" s="462"/>
      <c r="Y723" s="462"/>
      <c r="Z723" s="462"/>
      <c r="AA723" s="462"/>
      <c r="AB723" s="462"/>
      <c r="AC723" s="482"/>
      <c r="AD723" s="210"/>
    </row>
    <row r="724" spans="1:32" ht="24.75" customHeight="1"/>
    <row r="725" spans="1:32" s="237" customFormat="1" ht="34.5" customHeight="1">
      <c r="A725" s="220"/>
      <c r="B725" s="220"/>
      <c r="C725" s="220"/>
      <c r="D725" s="220"/>
      <c r="E725" s="220"/>
      <c r="F725" s="220"/>
      <c r="G725" s="220"/>
      <c r="H725" s="220"/>
      <c r="I725" s="220"/>
      <c r="J725" s="220"/>
      <c r="K725" s="212"/>
      <c r="L725" s="212"/>
      <c r="M725" s="212"/>
      <c r="N725" s="212"/>
      <c r="O725" s="212"/>
      <c r="P725" s="212"/>
      <c r="Q725" s="212"/>
      <c r="R725" s="212"/>
      <c r="S725" s="212"/>
      <c r="T725" s="212"/>
      <c r="U725" s="212"/>
      <c r="V725" s="220"/>
      <c r="W725" s="220"/>
      <c r="X725" s="220"/>
      <c r="Y725" s="220"/>
      <c r="Z725" s="220"/>
      <c r="AA725" s="220"/>
      <c r="AB725" s="220"/>
      <c r="AC725" s="233"/>
      <c r="AD725" s="210"/>
    </row>
    <row r="726" spans="1:32" s="297" customFormat="1" ht="21" customHeight="1">
      <c r="A726" s="236" t="s">
        <v>1179</v>
      </c>
      <c r="B726" s="480"/>
      <c r="C726" s="485"/>
      <c r="D726" s="485"/>
      <c r="E726" s="485"/>
      <c r="F726" s="485"/>
      <c r="G726" s="485"/>
      <c r="H726" s="485"/>
      <c r="I726" s="485"/>
      <c r="J726" s="211"/>
      <c r="K726" s="212"/>
      <c r="L726" s="212"/>
      <c r="M726" s="212"/>
      <c r="N726" s="212"/>
      <c r="O726" s="212"/>
      <c r="P726" s="212"/>
      <c r="Q726" s="212"/>
      <c r="R726" s="212"/>
      <c r="S726" s="212"/>
      <c r="T726" s="212"/>
      <c r="U726" s="212"/>
      <c r="V726" s="211"/>
      <c r="W726" s="211"/>
      <c r="X726" s="211"/>
      <c r="Y726" s="211"/>
      <c r="Z726" s="211"/>
      <c r="AA726" s="211"/>
      <c r="AB726" s="211"/>
      <c r="AC726" s="233"/>
      <c r="AD726" s="210"/>
      <c r="AE726" s="237"/>
      <c r="AF726" s="237"/>
    </row>
    <row r="727" spans="1:32" s="297" customFormat="1" ht="12" customHeight="1">
      <c r="A727" s="555" t="s">
        <v>276</v>
      </c>
      <c r="B727" s="549" t="s">
        <v>490</v>
      </c>
      <c r="C727" s="550"/>
      <c r="D727" s="550"/>
      <c r="E727" s="550"/>
      <c r="F727" s="550"/>
      <c r="G727" s="550"/>
      <c r="H727" s="550"/>
      <c r="I727" s="550"/>
      <c r="J727" s="550"/>
      <c r="K727" s="550"/>
      <c r="L727" s="550"/>
      <c r="M727" s="550"/>
      <c r="N727" s="550"/>
      <c r="O727" s="550"/>
      <c r="P727" s="550"/>
      <c r="Q727" s="550"/>
      <c r="R727" s="550"/>
      <c r="S727" s="550"/>
      <c r="T727" s="550"/>
      <c r="U727" s="550"/>
      <c r="V727" s="550"/>
      <c r="W727" s="550"/>
      <c r="X727" s="550"/>
      <c r="Y727" s="550"/>
      <c r="Z727" s="550"/>
      <c r="AA727" s="551"/>
      <c r="AB727" s="537"/>
      <c r="AC727" s="537"/>
      <c r="AD727" s="237"/>
      <c r="AE727" s="237"/>
      <c r="AF727" s="237"/>
    </row>
    <row r="728" spans="1:32" s="297" customFormat="1" ht="12" customHeight="1">
      <c r="A728" s="860"/>
      <c r="B728" s="557"/>
      <c r="C728" s="558"/>
      <c r="D728" s="558"/>
      <c r="E728" s="558"/>
      <c r="F728" s="558"/>
      <c r="G728" s="558"/>
      <c r="H728" s="558"/>
      <c r="I728" s="558"/>
      <c r="J728" s="558"/>
      <c r="K728" s="558"/>
      <c r="L728" s="558"/>
      <c r="M728" s="558"/>
      <c r="N728" s="558"/>
      <c r="O728" s="558"/>
      <c r="P728" s="558"/>
      <c r="Q728" s="558"/>
      <c r="R728" s="558"/>
      <c r="S728" s="558"/>
      <c r="T728" s="558"/>
      <c r="U728" s="558"/>
      <c r="V728" s="558"/>
      <c r="W728" s="558"/>
      <c r="X728" s="558"/>
      <c r="Y728" s="558"/>
      <c r="Z728" s="558"/>
      <c r="AA728" s="559"/>
      <c r="AB728" s="537"/>
      <c r="AC728" s="537"/>
      <c r="AD728" s="237"/>
      <c r="AE728" s="237"/>
      <c r="AF728" s="237"/>
    </row>
    <row r="729" spans="1:32" s="297" customFormat="1" ht="18" customHeight="1">
      <c r="A729" s="770" t="s">
        <v>278</v>
      </c>
      <c r="B729" s="549" t="s">
        <v>491</v>
      </c>
      <c r="C729" s="550"/>
      <c r="D729" s="550"/>
      <c r="E729" s="550"/>
      <c r="F729" s="550"/>
      <c r="G729" s="550"/>
      <c r="H729" s="550"/>
      <c r="I729" s="550"/>
      <c r="J729" s="550"/>
      <c r="K729" s="550"/>
      <c r="L729" s="550"/>
      <c r="M729" s="550"/>
      <c r="N729" s="550"/>
      <c r="O729" s="550"/>
      <c r="P729" s="550"/>
      <c r="Q729" s="550"/>
      <c r="R729" s="550"/>
      <c r="S729" s="550"/>
      <c r="T729" s="550"/>
      <c r="U729" s="550"/>
      <c r="V729" s="550"/>
      <c r="W729" s="550"/>
      <c r="X729" s="550"/>
      <c r="Y729" s="550"/>
      <c r="Z729" s="550"/>
      <c r="AA729" s="551"/>
      <c r="AB729" s="537"/>
      <c r="AC729" s="537"/>
      <c r="AD729" s="237"/>
      <c r="AE729" s="237"/>
      <c r="AF729" s="237"/>
    </row>
    <row r="730" spans="1:32" s="296" customFormat="1" ht="18" customHeight="1">
      <c r="A730" s="771"/>
      <c r="B730" s="557"/>
      <c r="C730" s="558"/>
      <c r="D730" s="558"/>
      <c r="E730" s="558"/>
      <c r="F730" s="558"/>
      <c r="G730" s="558"/>
      <c r="H730" s="558"/>
      <c r="I730" s="558"/>
      <c r="J730" s="558"/>
      <c r="K730" s="558"/>
      <c r="L730" s="558"/>
      <c r="M730" s="558"/>
      <c r="N730" s="558"/>
      <c r="O730" s="558"/>
      <c r="P730" s="558"/>
      <c r="Q730" s="558"/>
      <c r="R730" s="558"/>
      <c r="S730" s="558"/>
      <c r="T730" s="558"/>
      <c r="U730" s="558"/>
      <c r="V730" s="558"/>
      <c r="W730" s="558"/>
      <c r="X730" s="558"/>
      <c r="Y730" s="558"/>
      <c r="Z730" s="558"/>
      <c r="AA730" s="559"/>
      <c r="AB730" s="537"/>
      <c r="AC730" s="537"/>
      <c r="AD730" s="220"/>
      <c r="AE730" s="220"/>
      <c r="AF730" s="220"/>
    </row>
    <row r="731" spans="1:32" s="297" customFormat="1" ht="6" customHeight="1">
      <c r="A731" s="237"/>
      <c r="B731" s="485"/>
      <c r="C731" s="238"/>
      <c r="D731" s="238"/>
      <c r="E731" s="238"/>
      <c r="F731" s="238"/>
      <c r="G731" s="238"/>
      <c r="H731" s="238"/>
      <c r="I731" s="238"/>
      <c r="J731" s="238"/>
      <c r="K731" s="239"/>
      <c r="L731" s="239"/>
      <c r="M731" s="239"/>
      <c r="N731" s="239"/>
      <c r="O731" s="239"/>
      <c r="P731" s="239"/>
      <c r="Q731" s="239"/>
      <c r="R731" s="239"/>
      <c r="S731" s="239"/>
      <c r="T731" s="239"/>
      <c r="U731" s="239"/>
      <c r="V731" s="238"/>
      <c r="W731" s="238"/>
      <c r="X731" s="238"/>
      <c r="Y731" s="238"/>
      <c r="Z731" s="238"/>
      <c r="AA731" s="238"/>
      <c r="AB731" s="238"/>
      <c r="AC731" s="234"/>
      <c r="AD731" s="237"/>
      <c r="AE731" s="237"/>
      <c r="AF731" s="237"/>
    </row>
    <row r="732" spans="1:32" s="297" customFormat="1" ht="15" customHeight="1">
      <c r="A732" s="236" t="s">
        <v>1038</v>
      </c>
      <c r="B732" s="480"/>
      <c r="C732" s="485"/>
      <c r="D732" s="485"/>
      <c r="E732" s="485"/>
      <c r="F732" s="485"/>
      <c r="G732" s="237"/>
      <c r="H732" s="485"/>
      <c r="I732" s="226"/>
      <c r="J732" s="211"/>
      <c r="K732" s="212"/>
      <c r="L732" s="212"/>
      <c r="M732" s="212"/>
      <c r="N732" s="212"/>
      <c r="O732" s="212"/>
      <c r="P732" s="212"/>
      <c r="Q732" s="212"/>
      <c r="R732" s="212"/>
      <c r="S732" s="212"/>
      <c r="T732" s="212"/>
      <c r="U732" s="212"/>
      <c r="V732" s="211"/>
      <c r="W732" s="211"/>
      <c r="X732" s="211"/>
      <c r="Y732" s="211"/>
      <c r="Z732" s="211"/>
      <c r="AA732" s="211"/>
      <c r="AB732" s="211"/>
      <c r="AC732" s="233"/>
      <c r="AD732" s="237"/>
      <c r="AE732" s="237"/>
      <c r="AF732" s="237"/>
    </row>
    <row r="733" spans="1:32" s="306" customFormat="1" ht="19.5" customHeight="1">
      <c r="A733" s="624" t="s">
        <v>850</v>
      </c>
      <c r="B733" s="624"/>
      <c r="C733" s="624"/>
      <c r="D733" s="624"/>
      <c r="E733" s="624"/>
      <c r="F733" s="624"/>
      <c r="G733" s="624"/>
      <c r="H733" s="624"/>
      <c r="I733" s="624"/>
      <c r="J733" s="624"/>
      <c r="K733" s="624"/>
      <c r="L733" s="624"/>
      <c r="M733" s="624"/>
      <c r="N733" s="624"/>
      <c r="O733" s="624"/>
      <c r="P733" s="624"/>
      <c r="Q733" s="624"/>
      <c r="R733" s="624"/>
      <c r="S733" s="624"/>
      <c r="T733" s="624"/>
      <c r="U733" s="624"/>
      <c r="V733" s="624"/>
      <c r="W733" s="624"/>
      <c r="X733" s="624"/>
      <c r="Y733" s="624"/>
      <c r="Z733" s="624"/>
      <c r="AA733" s="624"/>
      <c r="AB733" s="624"/>
      <c r="AC733" s="624"/>
      <c r="AD733" s="308"/>
      <c r="AE733" s="308"/>
      <c r="AF733" s="308"/>
    </row>
    <row r="734" spans="1:32" s="297" customFormat="1" ht="18" customHeight="1">
      <c r="A734" s="555" t="s">
        <v>276</v>
      </c>
      <c r="B734" s="549" t="s">
        <v>851</v>
      </c>
      <c r="C734" s="550"/>
      <c r="D734" s="550"/>
      <c r="E734" s="550"/>
      <c r="F734" s="550"/>
      <c r="G734" s="550"/>
      <c r="H734" s="550"/>
      <c r="I734" s="550"/>
      <c r="J734" s="550"/>
      <c r="K734" s="550"/>
      <c r="L734" s="550"/>
      <c r="M734" s="550"/>
      <c r="N734" s="550"/>
      <c r="O734" s="550"/>
      <c r="P734" s="550"/>
      <c r="Q734" s="550"/>
      <c r="R734" s="550"/>
      <c r="S734" s="550"/>
      <c r="T734" s="550"/>
      <c r="U734" s="550"/>
      <c r="V734" s="550"/>
      <c r="W734" s="550"/>
      <c r="X734" s="550"/>
      <c r="Y734" s="550"/>
      <c r="Z734" s="550"/>
      <c r="AA734" s="551"/>
      <c r="AB734" s="537"/>
      <c r="AC734" s="537"/>
      <c r="AD734" s="237"/>
      <c r="AE734" s="237"/>
      <c r="AF734" s="237"/>
    </row>
    <row r="735" spans="1:32" s="297" customFormat="1" ht="17.25" customHeight="1">
      <c r="A735" s="556"/>
      <c r="B735" s="557"/>
      <c r="C735" s="558"/>
      <c r="D735" s="558"/>
      <c r="E735" s="558"/>
      <c r="F735" s="558"/>
      <c r="G735" s="558"/>
      <c r="H735" s="558"/>
      <c r="I735" s="558"/>
      <c r="J735" s="558"/>
      <c r="K735" s="558"/>
      <c r="L735" s="558"/>
      <c r="M735" s="558"/>
      <c r="N735" s="558"/>
      <c r="O735" s="558"/>
      <c r="P735" s="558"/>
      <c r="Q735" s="558"/>
      <c r="R735" s="558"/>
      <c r="S735" s="558"/>
      <c r="T735" s="558"/>
      <c r="U735" s="558"/>
      <c r="V735" s="558"/>
      <c r="W735" s="558"/>
      <c r="X735" s="558"/>
      <c r="Y735" s="558"/>
      <c r="Z735" s="558"/>
      <c r="AA735" s="559"/>
      <c r="AB735" s="537"/>
      <c r="AC735" s="537"/>
      <c r="AD735" s="237"/>
      <c r="AE735" s="237"/>
      <c r="AF735" s="237"/>
    </row>
    <row r="736" spans="1:32" s="306" customFormat="1" ht="19.5" customHeight="1">
      <c r="A736" s="624" t="s">
        <v>649</v>
      </c>
      <c r="B736" s="624"/>
      <c r="C736" s="624"/>
      <c r="D736" s="624"/>
      <c r="E736" s="624"/>
      <c r="F736" s="624"/>
      <c r="G736" s="624"/>
      <c r="H736" s="624"/>
      <c r="I736" s="624"/>
      <c r="J736" s="624"/>
      <c r="K736" s="624"/>
      <c r="L736" s="624"/>
      <c r="M736" s="624"/>
      <c r="N736" s="624"/>
      <c r="O736" s="624"/>
      <c r="P736" s="624"/>
      <c r="Q736" s="624"/>
      <c r="R736" s="624"/>
      <c r="S736" s="624"/>
      <c r="T736" s="624"/>
      <c r="U736" s="624"/>
      <c r="V736" s="624"/>
      <c r="W736" s="624"/>
      <c r="X736" s="624"/>
      <c r="Y736" s="624"/>
      <c r="Z736" s="624"/>
      <c r="AA736" s="624"/>
      <c r="AB736" s="624"/>
      <c r="AC736" s="624"/>
      <c r="AD736" s="308"/>
      <c r="AE736" s="308"/>
      <c r="AF736" s="308"/>
    </row>
    <row r="737" spans="1:32" s="296" customFormat="1" ht="24" customHeight="1">
      <c r="A737" s="555" t="s">
        <v>278</v>
      </c>
      <c r="B737" s="549" t="s">
        <v>852</v>
      </c>
      <c r="C737" s="550"/>
      <c r="D737" s="550"/>
      <c r="E737" s="550"/>
      <c r="F737" s="550"/>
      <c r="G737" s="550"/>
      <c r="H737" s="550"/>
      <c r="I737" s="550"/>
      <c r="J737" s="550"/>
      <c r="K737" s="550"/>
      <c r="L737" s="550"/>
      <c r="M737" s="550"/>
      <c r="N737" s="550"/>
      <c r="O737" s="550"/>
      <c r="P737" s="550"/>
      <c r="Q737" s="550"/>
      <c r="R737" s="550"/>
      <c r="S737" s="550"/>
      <c r="T737" s="550"/>
      <c r="U737" s="550"/>
      <c r="V737" s="550"/>
      <c r="W737" s="550"/>
      <c r="X737" s="550"/>
      <c r="Y737" s="550"/>
      <c r="Z737" s="550"/>
      <c r="AA737" s="551"/>
      <c r="AB737" s="537"/>
      <c r="AC737" s="537"/>
      <c r="AD737" s="220"/>
      <c r="AE737" s="220"/>
      <c r="AF737" s="220"/>
    </row>
    <row r="738" spans="1:32" s="296" customFormat="1" ht="23.25" customHeight="1">
      <c r="A738" s="556"/>
      <c r="B738" s="557"/>
      <c r="C738" s="558"/>
      <c r="D738" s="558"/>
      <c r="E738" s="558"/>
      <c r="F738" s="558"/>
      <c r="G738" s="558"/>
      <c r="H738" s="558"/>
      <c r="I738" s="558"/>
      <c r="J738" s="558"/>
      <c r="K738" s="558"/>
      <c r="L738" s="558"/>
      <c r="M738" s="558"/>
      <c r="N738" s="558"/>
      <c r="O738" s="558"/>
      <c r="P738" s="558"/>
      <c r="Q738" s="558"/>
      <c r="R738" s="558"/>
      <c r="S738" s="558"/>
      <c r="T738" s="558"/>
      <c r="U738" s="558"/>
      <c r="V738" s="558"/>
      <c r="W738" s="558"/>
      <c r="X738" s="558"/>
      <c r="Y738" s="558"/>
      <c r="Z738" s="558"/>
      <c r="AA738" s="559"/>
      <c r="AB738" s="537"/>
      <c r="AC738" s="537"/>
      <c r="AD738" s="220"/>
      <c r="AE738" s="220"/>
      <c r="AF738" s="220"/>
    </row>
    <row r="739" spans="1:32" s="325" customFormat="1" ht="19.5" customHeight="1">
      <c r="A739" s="624" t="s">
        <v>853</v>
      </c>
      <c r="B739" s="624"/>
      <c r="C739" s="624"/>
      <c r="D739" s="624"/>
      <c r="E739" s="624"/>
      <c r="F739" s="624"/>
      <c r="G739" s="624"/>
      <c r="H739" s="624"/>
      <c r="I739" s="624"/>
      <c r="J739" s="624"/>
      <c r="K739" s="624"/>
      <c r="L739" s="624"/>
      <c r="M739" s="624"/>
      <c r="N739" s="624"/>
      <c r="O739" s="624"/>
      <c r="P739" s="624"/>
      <c r="Q739" s="624"/>
      <c r="R739" s="624"/>
      <c r="S739" s="624"/>
      <c r="T739" s="624"/>
      <c r="U739" s="624"/>
      <c r="V739" s="624"/>
      <c r="W739" s="624"/>
      <c r="X739" s="624"/>
      <c r="Y739" s="624"/>
      <c r="Z739" s="624"/>
      <c r="AA739" s="624"/>
      <c r="AB739" s="624"/>
      <c r="AC739" s="624"/>
      <c r="AD739" s="308"/>
      <c r="AE739" s="308"/>
      <c r="AF739" s="308"/>
    </row>
    <row r="740" spans="1:32" s="297" customFormat="1" ht="49.5" customHeight="1">
      <c r="A740" s="555" t="s">
        <v>280</v>
      </c>
      <c r="B740" s="549" t="s">
        <v>1172</v>
      </c>
      <c r="C740" s="550"/>
      <c r="D740" s="550"/>
      <c r="E740" s="550"/>
      <c r="F740" s="550"/>
      <c r="G740" s="550"/>
      <c r="H740" s="550"/>
      <c r="I740" s="550"/>
      <c r="J740" s="550"/>
      <c r="K740" s="550"/>
      <c r="L740" s="550"/>
      <c r="M740" s="550"/>
      <c r="N740" s="550"/>
      <c r="O740" s="550"/>
      <c r="P740" s="550"/>
      <c r="Q740" s="550"/>
      <c r="R740" s="550"/>
      <c r="S740" s="550"/>
      <c r="T740" s="550"/>
      <c r="U740" s="550"/>
      <c r="V740" s="550"/>
      <c r="W740" s="550"/>
      <c r="X740" s="550"/>
      <c r="Y740" s="550"/>
      <c r="Z740" s="550"/>
      <c r="AA740" s="551"/>
      <c r="AB740" s="537"/>
      <c r="AC740" s="537"/>
      <c r="AD740" s="237"/>
      <c r="AE740" s="237"/>
      <c r="AF740" s="237"/>
    </row>
    <row r="741" spans="1:32" s="297" customFormat="1" ht="49.5" customHeight="1">
      <c r="A741" s="556"/>
      <c r="B741" s="557"/>
      <c r="C741" s="558"/>
      <c r="D741" s="558"/>
      <c r="E741" s="558"/>
      <c r="F741" s="558"/>
      <c r="G741" s="558"/>
      <c r="H741" s="558"/>
      <c r="I741" s="558"/>
      <c r="J741" s="558"/>
      <c r="K741" s="558"/>
      <c r="L741" s="558"/>
      <c r="M741" s="558"/>
      <c r="N741" s="558"/>
      <c r="O741" s="558"/>
      <c r="P741" s="558"/>
      <c r="Q741" s="558"/>
      <c r="R741" s="558"/>
      <c r="S741" s="558"/>
      <c r="T741" s="558"/>
      <c r="U741" s="558"/>
      <c r="V741" s="558"/>
      <c r="W741" s="558"/>
      <c r="X741" s="558"/>
      <c r="Y741" s="558"/>
      <c r="Z741" s="558"/>
      <c r="AA741" s="559"/>
      <c r="AB741" s="537"/>
      <c r="AC741" s="537"/>
      <c r="AD741" s="237"/>
      <c r="AE741" s="237"/>
      <c r="AF741" s="237"/>
    </row>
    <row r="742" spans="1:32" s="296" customFormat="1" ht="32.25" customHeight="1">
      <c r="A742" s="555" t="s">
        <v>287</v>
      </c>
      <c r="B742" s="549" t="s">
        <v>1040</v>
      </c>
      <c r="C742" s="550"/>
      <c r="D742" s="550"/>
      <c r="E742" s="550"/>
      <c r="F742" s="550"/>
      <c r="G742" s="550"/>
      <c r="H742" s="550"/>
      <c r="I742" s="550"/>
      <c r="J742" s="550"/>
      <c r="K742" s="550"/>
      <c r="L742" s="550"/>
      <c r="M742" s="550"/>
      <c r="N742" s="550"/>
      <c r="O742" s="550"/>
      <c r="P742" s="550"/>
      <c r="Q742" s="550"/>
      <c r="R742" s="550"/>
      <c r="S742" s="550"/>
      <c r="T742" s="550"/>
      <c r="U742" s="550"/>
      <c r="V742" s="550"/>
      <c r="W742" s="550"/>
      <c r="X742" s="550"/>
      <c r="Y742" s="550"/>
      <c r="Z742" s="550"/>
      <c r="AA742" s="551"/>
      <c r="AB742" s="537"/>
      <c r="AC742" s="537"/>
      <c r="AD742" s="220"/>
      <c r="AE742" s="220"/>
      <c r="AF742" s="220"/>
    </row>
    <row r="743" spans="1:32" s="296" customFormat="1" ht="32.25" customHeight="1">
      <c r="A743" s="556"/>
      <c r="B743" s="557"/>
      <c r="C743" s="558"/>
      <c r="D743" s="558"/>
      <c r="E743" s="558"/>
      <c r="F743" s="558"/>
      <c r="G743" s="558"/>
      <c r="H743" s="558"/>
      <c r="I743" s="558"/>
      <c r="J743" s="558"/>
      <c r="K743" s="558"/>
      <c r="L743" s="558"/>
      <c r="M743" s="558"/>
      <c r="N743" s="558"/>
      <c r="O743" s="558"/>
      <c r="P743" s="558"/>
      <c r="Q743" s="558"/>
      <c r="R743" s="558"/>
      <c r="S743" s="558"/>
      <c r="T743" s="558"/>
      <c r="U743" s="558"/>
      <c r="V743" s="558"/>
      <c r="W743" s="558"/>
      <c r="X743" s="558"/>
      <c r="Y743" s="558"/>
      <c r="Z743" s="558"/>
      <c r="AA743" s="559"/>
      <c r="AB743" s="537"/>
      <c r="AC743" s="537"/>
      <c r="AD743" s="220"/>
      <c r="AE743" s="220"/>
      <c r="AF743" s="220"/>
    </row>
    <row r="744" spans="1:32" s="306" customFormat="1" ht="19.5" customHeight="1">
      <c r="A744" s="624" t="s">
        <v>854</v>
      </c>
      <c r="B744" s="624"/>
      <c r="C744" s="624"/>
      <c r="D744" s="624"/>
      <c r="E744" s="624"/>
      <c r="F744" s="624"/>
      <c r="G744" s="624"/>
      <c r="H744" s="624"/>
      <c r="I744" s="624"/>
      <c r="J744" s="624"/>
      <c r="K744" s="624"/>
      <c r="L744" s="624"/>
      <c r="M744" s="624"/>
      <c r="N744" s="624"/>
      <c r="O744" s="624"/>
      <c r="P744" s="624"/>
      <c r="Q744" s="624"/>
      <c r="R744" s="624"/>
      <c r="S744" s="624"/>
      <c r="T744" s="624"/>
      <c r="U744" s="624"/>
      <c r="V744" s="624"/>
      <c r="W744" s="624"/>
      <c r="X744" s="624"/>
      <c r="Y744" s="624"/>
      <c r="Z744" s="624"/>
      <c r="AA744" s="624"/>
      <c r="AB744" s="624"/>
      <c r="AC744" s="624"/>
      <c r="AD744" s="308"/>
      <c r="AE744" s="308"/>
      <c r="AF744" s="308"/>
    </row>
    <row r="745" spans="1:32" s="297" customFormat="1" ht="32.25" customHeight="1">
      <c r="A745" s="555" t="s">
        <v>341</v>
      </c>
      <c r="B745" s="549" t="s">
        <v>1039</v>
      </c>
      <c r="C745" s="550"/>
      <c r="D745" s="550"/>
      <c r="E745" s="550"/>
      <c r="F745" s="550"/>
      <c r="G745" s="550"/>
      <c r="H745" s="550"/>
      <c r="I745" s="550"/>
      <c r="J745" s="550"/>
      <c r="K745" s="550"/>
      <c r="L745" s="550"/>
      <c r="M745" s="550"/>
      <c r="N745" s="550"/>
      <c r="O745" s="550"/>
      <c r="P745" s="550"/>
      <c r="Q745" s="550"/>
      <c r="R745" s="550"/>
      <c r="S745" s="550"/>
      <c r="T745" s="550"/>
      <c r="U745" s="550"/>
      <c r="V745" s="550"/>
      <c r="W745" s="550"/>
      <c r="X745" s="550"/>
      <c r="Y745" s="550"/>
      <c r="Z745" s="550"/>
      <c r="AA745" s="551"/>
      <c r="AB745" s="537"/>
      <c r="AC745" s="537"/>
      <c r="AD745" s="237"/>
      <c r="AE745" s="237"/>
      <c r="AF745" s="237"/>
    </row>
    <row r="746" spans="1:32" s="297" customFormat="1" ht="32.25" customHeight="1">
      <c r="A746" s="556"/>
      <c r="B746" s="557"/>
      <c r="C746" s="558"/>
      <c r="D746" s="558"/>
      <c r="E746" s="558"/>
      <c r="F746" s="558"/>
      <c r="G746" s="558"/>
      <c r="H746" s="558"/>
      <c r="I746" s="558"/>
      <c r="J746" s="558"/>
      <c r="K746" s="558"/>
      <c r="L746" s="558"/>
      <c r="M746" s="558"/>
      <c r="N746" s="558"/>
      <c r="O746" s="558"/>
      <c r="P746" s="558"/>
      <c r="Q746" s="558"/>
      <c r="R746" s="558"/>
      <c r="S746" s="558"/>
      <c r="T746" s="558"/>
      <c r="U746" s="558"/>
      <c r="V746" s="558"/>
      <c r="W746" s="558"/>
      <c r="X746" s="558"/>
      <c r="Y746" s="558"/>
      <c r="Z746" s="558"/>
      <c r="AA746" s="559"/>
      <c r="AB746" s="537"/>
      <c r="AC746" s="537"/>
      <c r="AD746" s="237"/>
      <c r="AE746" s="237"/>
      <c r="AF746" s="237"/>
    </row>
    <row r="747" spans="1:32" s="297" customFormat="1" ht="20.25" customHeight="1">
      <c r="A747" s="555" t="s">
        <v>313</v>
      </c>
      <c r="B747" s="549" t="s">
        <v>855</v>
      </c>
      <c r="C747" s="550"/>
      <c r="D747" s="550"/>
      <c r="E747" s="550"/>
      <c r="F747" s="550"/>
      <c r="G747" s="550"/>
      <c r="H747" s="550"/>
      <c r="I747" s="550"/>
      <c r="J747" s="550"/>
      <c r="K747" s="550"/>
      <c r="L747" s="550"/>
      <c r="M747" s="550"/>
      <c r="N747" s="550"/>
      <c r="O747" s="550"/>
      <c r="P747" s="550"/>
      <c r="Q747" s="550"/>
      <c r="R747" s="550"/>
      <c r="S747" s="550"/>
      <c r="T747" s="550"/>
      <c r="U747" s="550"/>
      <c r="V747" s="550"/>
      <c r="W747" s="550"/>
      <c r="X747" s="550"/>
      <c r="Y747" s="550"/>
      <c r="Z747" s="550"/>
      <c r="AA747" s="551"/>
      <c r="AB747" s="537"/>
      <c r="AC747" s="537"/>
      <c r="AD747" s="237"/>
      <c r="AE747" s="237"/>
      <c r="AF747" s="237"/>
    </row>
    <row r="748" spans="1:32" s="297" customFormat="1" ht="17.45" customHeight="1">
      <c r="A748" s="556"/>
      <c r="B748" s="557"/>
      <c r="C748" s="558"/>
      <c r="D748" s="558"/>
      <c r="E748" s="558"/>
      <c r="F748" s="558"/>
      <c r="G748" s="558"/>
      <c r="H748" s="558"/>
      <c r="I748" s="558"/>
      <c r="J748" s="558"/>
      <c r="K748" s="558"/>
      <c r="L748" s="558"/>
      <c r="M748" s="558"/>
      <c r="N748" s="558"/>
      <c r="O748" s="558"/>
      <c r="P748" s="558"/>
      <c r="Q748" s="558"/>
      <c r="R748" s="558"/>
      <c r="S748" s="558"/>
      <c r="T748" s="558"/>
      <c r="U748" s="558"/>
      <c r="V748" s="558"/>
      <c r="W748" s="558"/>
      <c r="X748" s="558"/>
      <c r="Y748" s="558"/>
      <c r="Z748" s="558"/>
      <c r="AA748" s="559"/>
      <c r="AB748" s="537"/>
      <c r="AC748" s="537"/>
      <c r="AD748" s="237"/>
      <c r="AE748" s="237"/>
      <c r="AF748" s="237"/>
    </row>
    <row r="749" spans="1:32" s="306" customFormat="1" ht="19.5" customHeight="1">
      <c r="A749" s="624" t="s">
        <v>856</v>
      </c>
      <c r="B749" s="624"/>
      <c r="C749" s="624"/>
      <c r="D749" s="624"/>
      <c r="E749" s="624"/>
      <c r="F749" s="624"/>
      <c r="G749" s="624"/>
      <c r="H749" s="624"/>
      <c r="I749" s="624"/>
      <c r="J749" s="624"/>
      <c r="K749" s="624"/>
      <c r="L749" s="624"/>
      <c r="M749" s="624"/>
      <c r="N749" s="624"/>
      <c r="O749" s="624"/>
      <c r="P749" s="624"/>
      <c r="Q749" s="624"/>
      <c r="R749" s="624"/>
      <c r="S749" s="624"/>
      <c r="T749" s="624"/>
      <c r="U749" s="624"/>
      <c r="V749" s="624"/>
      <c r="W749" s="624"/>
      <c r="X749" s="624"/>
      <c r="Y749" s="624"/>
      <c r="Z749" s="624"/>
      <c r="AA749" s="624"/>
      <c r="AB749" s="624"/>
      <c r="AC749" s="624"/>
      <c r="AD749" s="308"/>
      <c r="AE749" s="308"/>
      <c r="AF749" s="308"/>
    </row>
    <row r="750" spans="1:32" s="296" customFormat="1" ht="12.75" customHeight="1">
      <c r="A750" s="555" t="s">
        <v>317</v>
      </c>
      <c r="B750" s="549" t="s">
        <v>857</v>
      </c>
      <c r="C750" s="550"/>
      <c r="D750" s="550"/>
      <c r="E750" s="550"/>
      <c r="F750" s="550"/>
      <c r="G750" s="550"/>
      <c r="H750" s="550"/>
      <c r="I750" s="550"/>
      <c r="J750" s="550"/>
      <c r="K750" s="550"/>
      <c r="L750" s="550"/>
      <c r="M750" s="550"/>
      <c r="N750" s="550"/>
      <c r="O750" s="550"/>
      <c r="P750" s="550"/>
      <c r="Q750" s="550"/>
      <c r="R750" s="550"/>
      <c r="S750" s="550"/>
      <c r="T750" s="550"/>
      <c r="U750" s="550"/>
      <c r="V750" s="550"/>
      <c r="W750" s="550"/>
      <c r="X750" s="550"/>
      <c r="Y750" s="550"/>
      <c r="Z750" s="550"/>
      <c r="AA750" s="551"/>
      <c r="AB750" s="537"/>
      <c r="AC750" s="537"/>
      <c r="AD750" s="220"/>
      <c r="AE750" s="220"/>
      <c r="AF750" s="220"/>
    </row>
    <row r="751" spans="1:32" s="296" customFormat="1" ht="17.25" customHeight="1">
      <c r="A751" s="556"/>
      <c r="B751" s="557"/>
      <c r="C751" s="558"/>
      <c r="D751" s="558"/>
      <c r="E751" s="558"/>
      <c r="F751" s="558"/>
      <c r="G751" s="558"/>
      <c r="H751" s="558"/>
      <c r="I751" s="558"/>
      <c r="J751" s="558"/>
      <c r="K751" s="558"/>
      <c r="L751" s="558"/>
      <c r="M751" s="558"/>
      <c r="N751" s="558"/>
      <c r="O751" s="558"/>
      <c r="P751" s="558"/>
      <c r="Q751" s="558"/>
      <c r="R751" s="558"/>
      <c r="S751" s="558"/>
      <c r="T751" s="558"/>
      <c r="U751" s="558"/>
      <c r="V751" s="558"/>
      <c r="W751" s="558"/>
      <c r="X751" s="558"/>
      <c r="Y751" s="558"/>
      <c r="Z751" s="558"/>
      <c r="AA751" s="559"/>
      <c r="AB751" s="537"/>
      <c r="AC751" s="537"/>
      <c r="AD751" s="220"/>
      <c r="AE751" s="220"/>
      <c r="AF751" s="220"/>
    </row>
    <row r="752" spans="1:32" s="297" customFormat="1" ht="6" customHeight="1">
      <c r="A752" s="490"/>
      <c r="B752" s="482"/>
      <c r="C752" s="462"/>
      <c r="D752" s="462"/>
      <c r="E752" s="462"/>
      <c r="F752" s="462"/>
      <c r="G752" s="462"/>
      <c r="H752" s="462"/>
      <c r="I752" s="462"/>
      <c r="J752" s="462"/>
      <c r="K752" s="239"/>
      <c r="L752" s="239"/>
      <c r="M752" s="239"/>
      <c r="N752" s="239"/>
      <c r="O752" s="239"/>
      <c r="P752" s="239"/>
      <c r="Q752" s="239"/>
      <c r="R752" s="239"/>
      <c r="S752" s="239"/>
      <c r="T752" s="239"/>
      <c r="U752" s="239"/>
      <c r="V752" s="462"/>
      <c r="W752" s="462"/>
      <c r="X752" s="462"/>
      <c r="Y752" s="462"/>
      <c r="Z752" s="462"/>
      <c r="AA752" s="462"/>
      <c r="AB752" s="462"/>
      <c r="AC752" s="482"/>
      <c r="AD752" s="210"/>
      <c r="AE752" s="237"/>
      <c r="AF752" s="237"/>
    </row>
    <row r="753" spans="1:32" s="297" customFormat="1" ht="18" customHeight="1">
      <c r="A753" s="236" t="s">
        <v>782</v>
      </c>
      <c r="B753" s="480"/>
      <c r="C753" s="485"/>
      <c r="D753" s="485"/>
      <c r="E753" s="485"/>
      <c r="F753" s="485"/>
      <c r="G753" s="485"/>
      <c r="H753" s="485"/>
      <c r="I753" s="485"/>
      <c r="J753" s="211"/>
      <c r="K753" s="212"/>
      <c r="L753" s="212"/>
      <c r="M753" s="212"/>
      <c r="N753" s="212"/>
      <c r="O753" s="212"/>
      <c r="P753" s="212"/>
      <c r="Q753" s="212"/>
      <c r="R753" s="212"/>
      <c r="S753" s="212"/>
      <c r="T753" s="212"/>
      <c r="U753" s="212"/>
      <c r="V753" s="211"/>
      <c r="W753" s="211"/>
      <c r="X753" s="211"/>
      <c r="Y753" s="233"/>
      <c r="Z753" s="233"/>
      <c r="AA753" s="233"/>
      <c r="AB753" s="220"/>
      <c r="AC753" s="220"/>
      <c r="AD753" s="210"/>
      <c r="AE753" s="237"/>
      <c r="AF753" s="237"/>
    </row>
    <row r="754" spans="1:32" s="297" customFormat="1" ht="31.5" customHeight="1">
      <c r="A754" s="770" t="s">
        <v>276</v>
      </c>
      <c r="B754" s="549" t="s">
        <v>772</v>
      </c>
      <c r="C754" s="550"/>
      <c r="D754" s="550"/>
      <c r="E754" s="550"/>
      <c r="F754" s="550"/>
      <c r="G754" s="550"/>
      <c r="H754" s="550"/>
      <c r="I754" s="550"/>
      <c r="J754" s="550"/>
      <c r="K754" s="550"/>
      <c r="L754" s="550"/>
      <c r="M754" s="550"/>
      <c r="N754" s="550"/>
      <c r="O754" s="550"/>
      <c r="P754" s="550"/>
      <c r="Q754" s="550"/>
      <c r="R754" s="550"/>
      <c r="S754" s="550"/>
      <c r="T754" s="550"/>
      <c r="U754" s="550"/>
      <c r="V754" s="550"/>
      <c r="W754" s="550"/>
      <c r="X754" s="550"/>
      <c r="Y754" s="550"/>
      <c r="Z754" s="550"/>
      <c r="AA754" s="551"/>
      <c r="AB754" s="698"/>
      <c r="AC754" s="698"/>
      <c r="AD754" s="237"/>
      <c r="AE754" s="237"/>
      <c r="AF754" s="237"/>
    </row>
    <row r="755" spans="1:32" s="297" customFormat="1" ht="31.5" customHeight="1">
      <c r="A755" s="771"/>
      <c r="B755" s="552"/>
      <c r="C755" s="553"/>
      <c r="D755" s="553"/>
      <c r="E755" s="553"/>
      <c r="F755" s="553"/>
      <c r="G755" s="553"/>
      <c r="H755" s="553"/>
      <c r="I755" s="553"/>
      <c r="J755" s="553"/>
      <c r="K755" s="553"/>
      <c r="L755" s="553"/>
      <c r="M755" s="553"/>
      <c r="N755" s="553"/>
      <c r="O755" s="553"/>
      <c r="P755" s="553"/>
      <c r="Q755" s="553"/>
      <c r="R755" s="553"/>
      <c r="S755" s="553"/>
      <c r="T755" s="553"/>
      <c r="U755" s="553"/>
      <c r="V755" s="553"/>
      <c r="W755" s="553"/>
      <c r="X755" s="553"/>
      <c r="Y755" s="553"/>
      <c r="Z755" s="553"/>
      <c r="AA755" s="554"/>
      <c r="AB755" s="698"/>
      <c r="AC755" s="698"/>
      <c r="AD755" s="237"/>
      <c r="AE755" s="237"/>
      <c r="AF755" s="237"/>
    </row>
    <row r="756" spans="1:32" s="297" customFormat="1" ht="15.75" customHeight="1">
      <c r="A756" s="770" t="s">
        <v>278</v>
      </c>
      <c r="B756" s="549" t="s">
        <v>773</v>
      </c>
      <c r="C756" s="550"/>
      <c r="D756" s="550"/>
      <c r="E756" s="550"/>
      <c r="F756" s="550"/>
      <c r="G756" s="550"/>
      <c r="H756" s="550"/>
      <c r="I756" s="550"/>
      <c r="J756" s="550"/>
      <c r="K756" s="550"/>
      <c r="L756" s="550"/>
      <c r="M756" s="550"/>
      <c r="N756" s="550"/>
      <c r="O756" s="550"/>
      <c r="P756" s="550"/>
      <c r="Q756" s="550"/>
      <c r="R756" s="550"/>
      <c r="S756" s="550"/>
      <c r="T756" s="550"/>
      <c r="U756" s="550"/>
      <c r="V756" s="550"/>
      <c r="W756" s="550"/>
      <c r="X756" s="550"/>
      <c r="Y756" s="550"/>
      <c r="Z756" s="550"/>
      <c r="AA756" s="551"/>
      <c r="AB756" s="698"/>
      <c r="AC756" s="698"/>
      <c r="AD756" s="237"/>
      <c r="AE756" s="237"/>
      <c r="AF756" s="237"/>
    </row>
    <row r="757" spans="1:32" s="297" customFormat="1" ht="15.75" customHeight="1">
      <c r="A757" s="771"/>
      <c r="B757" s="552"/>
      <c r="C757" s="553"/>
      <c r="D757" s="553"/>
      <c r="E757" s="553"/>
      <c r="F757" s="553"/>
      <c r="G757" s="553"/>
      <c r="H757" s="553"/>
      <c r="I757" s="553"/>
      <c r="J757" s="553"/>
      <c r="K757" s="553"/>
      <c r="L757" s="553"/>
      <c r="M757" s="553"/>
      <c r="N757" s="553"/>
      <c r="O757" s="553"/>
      <c r="P757" s="553"/>
      <c r="Q757" s="553"/>
      <c r="R757" s="553"/>
      <c r="S757" s="553"/>
      <c r="T757" s="553"/>
      <c r="U757" s="553"/>
      <c r="V757" s="553"/>
      <c r="W757" s="553"/>
      <c r="X757" s="553"/>
      <c r="Y757" s="553"/>
      <c r="Z757" s="553"/>
      <c r="AA757" s="554"/>
      <c r="AB757" s="698"/>
      <c r="AC757" s="698"/>
      <c r="AD757" s="237"/>
      <c r="AE757" s="237"/>
      <c r="AF757" s="237"/>
    </row>
    <row r="758" spans="1:32" s="297" customFormat="1" ht="12" customHeight="1">
      <c r="A758" s="770" t="s">
        <v>280</v>
      </c>
      <c r="B758" s="549" t="s">
        <v>774</v>
      </c>
      <c r="C758" s="550"/>
      <c r="D758" s="550"/>
      <c r="E758" s="550"/>
      <c r="F758" s="550"/>
      <c r="G758" s="550"/>
      <c r="H758" s="550"/>
      <c r="I758" s="550"/>
      <c r="J758" s="550"/>
      <c r="K758" s="550"/>
      <c r="L758" s="550"/>
      <c r="M758" s="550"/>
      <c r="N758" s="550"/>
      <c r="O758" s="550"/>
      <c r="P758" s="550"/>
      <c r="Q758" s="550"/>
      <c r="R758" s="550"/>
      <c r="S758" s="550"/>
      <c r="T758" s="550"/>
      <c r="U758" s="550"/>
      <c r="V758" s="550"/>
      <c r="W758" s="550"/>
      <c r="X758" s="550"/>
      <c r="Y758" s="550"/>
      <c r="Z758" s="550"/>
      <c r="AA758" s="551"/>
      <c r="AB758" s="698"/>
      <c r="AC758" s="698"/>
      <c r="AD758" s="237"/>
      <c r="AE758" s="237"/>
      <c r="AF758" s="237"/>
    </row>
    <row r="759" spans="1:32" s="297" customFormat="1" ht="12" customHeight="1">
      <c r="A759" s="771"/>
      <c r="B759" s="557"/>
      <c r="C759" s="558"/>
      <c r="D759" s="558"/>
      <c r="E759" s="558"/>
      <c r="F759" s="558"/>
      <c r="G759" s="558"/>
      <c r="H759" s="558"/>
      <c r="I759" s="558"/>
      <c r="J759" s="558"/>
      <c r="K759" s="558"/>
      <c r="L759" s="558"/>
      <c r="M759" s="558"/>
      <c r="N759" s="558"/>
      <c r="O759" s="558"/>
      <c r="P759" s="558"/>
      <c r="Q759" s="558"/>
      <c r="R759" s="558"/>
      <c r="S759" s="558"/>
      <c r="T759" s="558"/>
      <c r="U759" s="558"/>
      <c r="V759" s="558"/>
      <c r="W759" s="558"/>
      <c r="X759" s="558"/>
      <c r="Y759" s="558"/>
      <c r="Z759" s="558"/>
      <c r="AA759" s="559"/>
      <c r="AB759" s="698"/>
      <c r="AC759" s="698"/>
      <c r="AD759" s="237"/>
      <c r="AE759" s="237"/>
      <c r="AF759" s="237"/>
    </row>
    <row r="760" spans="1:32" s="297" customFormat="1" ht="12" customHeight="1">
      <c r="A760" s="770" t="s">
        <v>287</v>
      </c>
      <c r="B760" s="549" t="s">
        <v>775</v>
      </c>
      <c r="C760" s="550"/>
      <c r="D760" s="550"/>
      <c r="E760" s="550"/>
      <c r="F760" s="550"/>
      <c r="G760" s="550"/>
      <c r="H760" s="550"/>
      <c r="I760" s="550"/>
      <c r="J760" s="550"/>
      <c r="K760" s="550"/>
      <c r="L760" s="550"/>
      <c r="M760" s="550"/>
      <c r="N760" s="550"/>
      <c r="O760" s="550"/>
      <c r="P760" s="550"/>
      <c r="Q760" s="550"/>
      <c r="R760" s="550"/>
      <c r="S760" s="550"/>
      <c r="T760" s="550"/>
      <c r="U760" s="550"/>
      <c r="V760" s="550"/>
      <c r="W760" s="550"/>
      <c r="X760" s="550"/>
      <c r="Y760" s="550"/>
      <c r="Z760" s="550"/>
      <c r="AA760" s="551"/>
      <c r="AB760" s="698"/>
      <c r="AC760" s="698"/>
      <c r="AD760" s="237"/>
      <c r="AE760" s="237"/>
      <c r="AF760" s="237"/>
    </row>
    <row r="761" spans="1:32" s="297" customFormat="1" ht="12" customHeight="1">
      <c r="A761" s="771"/>
      <c r="B761" s="557"/>
      <c r="C761" s="558"/>
      <c r="D761" s="558"/>
      <c r="E761" s="558"/>
      <c r="F761" s="558"/>
      <c r="G761" s="558"/>
      <c r="H761" s="558"/>
      <c r="I761" s="558"/>
      <c r="J761" s="558"/>
      <c r="K761" s="558"/>
      <c r="L761" s="558"/>
      <c r="M761" s="558"/>
      <c r="N761" s="558"/>
      <c r="O761" s="558"/>
      <c r="P761" s="558"/>
      <c r="Q761" s="558"/>
      <c r="R761" s="558"/>
      <c r="S761" s="558"/>
      <c r="T761" s="558"/>
      <c r="U761" s="558"/>
      <c r="V761" s="558"/>
      <c r="W761" s="558"/>
      <c r="X761" s="558"/>
      <c r="Y761" s="558"/>
      <c r="Z761" s="558"/>
      <c r="AA761" s="559"/>
      <c r="AB761" s="698"/>
      <c r="AC761" s="698"/>
      <c r="AD761" s="237"/>
      <c r="AE761" s="237"/>
      <c r="AF761" s="237"/>
    </row>
    <row r="762" spans="1:32" s="297" customFormat="1" ht="12" customHeight="1">
      <c r="A762" s="770" t="s">
        <v>341</v>
      </c>
      <c r="B762" s="549" t="s">
        <v>776</v>
      </c>
      <c r="C762" s="550"/>
      <c r="D762" s="550"/>
      <c r="E762" s="550"/>
      <c r="F762" s="550"/>
      <c r="G762" s="550"/>
      <c r="H762" s="550"/>
      <c r="I762" s="550"/>
      <c r="J762" s="550"/>
      <c r="K762" s="550"/>
      <c r="L762" s="550"/>
      <c r="M762" s="550"/>
      <c r="N762" s="550"/>
      <c r="O762" s="550"/>
      <c r="P762" s="550"/>
      <c r="Q762" s="550"/>
      <c r="R762" s="550"/>
      <c r="S762" s="550"/>
      <c r="T762" s="550"/>
      <c r="U762" s="550"/>
      <c r="V762" s="550"/>
      <c r="W762" s="550"/>
      <c r="X762" s="550"/>
      <c r="Y762" s="550"/>
      <c r="Z762" s="550"/>
      <c r="AA762" s="551"/>
      <c r="AB762" s="698"/>
      <c r="AC762" s="698"/>
      <c r="AD762" s="237"/>
      <c r="AE762" s="237"/>
      <c r="AF762" s="237"/>
    </row>
    <row r="763" spans="1:32" s="297" customFormat="1" ht="12" customHeight="1">
      <c r="A763" s="771"/>
      <c r="B763" s="557"/>
      <c r="C763" s="558"/>
      <c r="D763" s="558"/>
      <c r="E763" s="558"/>
      <c r="F763" s="558"/>
      <c r="G763" s="558"/>
      <c r="H763" s="558"/>
      <c r="I763" s="558"/>
      <c r="J763" s="558"/>
      <c r="K763" s="558"/>
      <c r="L763" s="558"/>
      <c r="M763" s="558"/>
      <c r="N763" s="558"/>
      <c r="O763" s="558"/>
      <c r="P763" s="558"/>
      <c r="Q763" s="558"/>
      <c r="R763" s="558"/>
      <c r="S763" s="558"/>
      <c r="T763" s="558"/>
      <c r="U763" s="558"/>
      <c r="V763" s="558"/>
      <c r="W763" s="558"/>
      <c r="X763" s="558"/>
      <c r="Y763" s="558"/>
      <c r="Z763" s="558"/>
      <c r="AA763" s="559"/>
      <c r="AB763" s="698"/>
      <c r="AC763" s="698"/>
      <c r="AD763" s="237"/>
      <c r="AE763" s="237"/>
      <c r="AF763" s="237"/>
    </row>
    <row r="764" spans="1:32" s="297" customFormat="1" ht="12" customHeight="1">
      <c r="A764" s="770" t="s">
        <v>313</v>
      </c>
      <c r="B764" s="549" t="s">
        <v>777</v>
      </c>
      <c r="C764" s="550"/>
      <c r="D764" s="550"/>
      <c r="E764" s="550"/>
      <c r="F764" s="550"/>
      <c r="G764" s="550"/>
      <c r="H764" s="550"/>
      <c r="I764" s="550"/>
      <c r="J764" s="550"/>
      <c r="K764" s="550"/>
      <c r="L764" s="550"/>
      <c r="M764" s="550"/>
      <c r="N764" s="550"/>
      <c r="O764" s="550"/>
      <c r="P764" s="550"/>
      <c r="Q764" s="550"/>
      <c r="R764" s="550"/>
      <c r="S764" s="550"/>
      <c r="T764" s="550"/>
      <c r="U764" s="550"/>
      <c r="V764" s="550"/>
      <c r="W764" s="550"/>
      <c r="X764" s="550"/>
      <c r="Y764" s="550"/>
      <c r="Z764" s="550"/>
      <c r="AA764" s="551"/>
      <c r="AB764" s="698"/>
      <c r="AC764" s="698"/>
      <c r="AD764" s="237"/>
      <c r="AE764" s="237"/>
      <c r="AF764" s="237"/>
    </row>
    <row r="765" spans="1:32" s="297" customFormat="1" ht="12" customHeight="1">
      <c r="A765" s="771"/>
      <c r="B765" s="557"/>
      <c r="C765" s="558"/>
      <c r="D765" s="558"/>
      <c r="E765" s="558"/>
      <c r="F765" s="558"/>
      <c r="G765" s="558"/>
      <c r="H765" s="558"/>
      <c r="I765" s="558"/>
      <c r="J765" s="558"/>
      <c r="K765" s="558"/>
      <c r="L765" s="558"/>
      <c r="M765" s="558"/>
      <c r="N765" s="558"/>
      <c r="O765" s="558"/>
      <c r="P765" s="558"/>
      <c r="Q765" s="558"/>
      <c r="R765" s="558"/>
      <c r="S765" s="558"/>
      <c r="T765" s="558"/>
      <c r="U765" s="558"/>
      <c r="V765" s="558"/>
      <c r="W765" s="558"/>
      <c r="X765" s="558"/>
      <c r="Y765" s="558"/>
      <c r="Z765" s="558"/>
      <c r="AA765" s="559"/>
      <c r="AB765" s="698"/>
      <c r="AC765" s="698"/>
      <c r="AD765" s="237"/>
      <c r="AE765" s="237"/>
      <c r="AF765" s="237"/>
    </row>
    <row r="766" spans="1:32" s="297" customFormat="1" ht="12" customHeight="1">
      <c r="A766" s="555" t="s">
        <v>317</v>
      </c>
      <c r="B766" s="549" t="s">
        <v>780</v>
      </c>
      <c r="C766" s="550"/>
      <c r="D766" s="550"/>
      <c r="E766" s="550"/>
      <c r="F766" s="550"/>
      <c r="G766" s="550"/>
      <c r="H766" s="550"/>
      <c r="I766" s="550"/>
      <c r="J766" s="550"/>
      <c r="K766" s="550"/>
      <c r="L766" s="550"/>
      <c r="M766" s="550"/>
      <c r="N766" s="550"/>
      <c r="O766" s="550"/>
      <c r="P766" s="550"/>
      <c r="Q766" s="550"/>
      <c r="R766" s="550"/>
      <c r="S766" s="550"/>
      <c r="T766" s="550"/>
      <c r="U766" s="550"/>
      <c r="V766" s="550"/>
      <c r="W766" s="550"/>
      <c r="X766" s="550"/>
      <c r="Y766" s="550"/>
      <c r="Z766" s="550"/>
      <c r="AA766" s="551"/>
      <c r="AB766" s="698"/>
      <c r="AC766" s="698"/>
      <c r="AD766" s="237"/>
      <c r="AE766" s="237"/>
      <c r="AF766" s="237"/>
    </row>
    <row r="767" spans="1:32" s="297" customFormat="1" ht="12" customHeight="1">
      <c r="A767" s="560"/>
      <c r="B767" s="552"/>
      <c r="C767" s="553"/>
      <c r="D767" s="553"/>
      <c r="E767" s="553"/>
      <c r="F767" s="553"/>
      <c r="G767" s="553"/>
      <c r="H767" s="553"/>
      <c r="I767" s="553"/>
      <c r="J767" s="553"/>
      <c r="K767" s="553"/>
      <c r="L767" s="553"/>
      <c r="M767" s="553"/>
      <c r="N767" s="553"/>
      <c r="O767" s="553"/>
      <c r="P767" s="553"/>
      <c r="Q767" s="553"/>
      <c r="R767" s="553"/>
      <c r="S767" s="553"/>
      <c r="T767" s="553"/>
      <c r="U767" s="553"/>
      <c r="V767" s="553"/>
      <c r="W767" s="553"/>
      <c r="X767" s="553"/>
      <c r="Y767" s="553"/>
      <c r="Z767" s="553"/>
      <c r="AA767" s="554"/>
      <c r="AB767" s="699"/>
      <c r="AC767" s="699"/>
      <c r="AD767" s="237"/>
      <c r="AE767" s="237"/>
      <c r="AF767" s="237"/>
    </row>
    <row r="768" spans="1:32" s="220" customFormat="1" ht="18" customHeight="1">
      <c r="A768" s="648"/>
      <c r="B768" s="442" t="s">
        <v>331</v>
      </c>
      <c r="C768" s="630" t="s">
        <v>778</v>
      </c>
      <c r="D768" s="630"/>
      <c r="E768" s="630"/>
      <c r="F768" s="630"/>
      <c r="G768" s="630"/>
      <c r="H768" s="630"/>
      <c r="I768" s="630"/>
      <c r="J768" s="630"/>
      <c r="K768" s="630"/>
      <c r="L768" s="630"/>
      <c r="M768" s="630"/>
      <c r="N768" s="630"/>
      <c r="O768" s="630"/>
      <c r="P768" s="630"/>
      <c r="Q768" s="630"/>
      <c r="R768" s="630"/>
      <c r="S768" s="630"/>
      <c r="T768" s="630"/>
      <c r="U768" s="630"/>
      <c r="V768" s="630"/>
      <c r="W768" s="630"/>
      <c r="X768" s="630"/>
      <c r="Y768" s="630"/>
      <c r="Z768" s="630"/>
      <c r="AA768" s="631"/>
      <c r="AB768" s="547"/>
      <c r="AC768" s="547"/>
    </row>
    <row r="769" spans="1:32" ht="18" customHeight="1">
      <c r="A769" s="648"/>
      <c r="B769" s="442" t="s">
        <v>333</v>
      </c>
      <c r="C769" s="630" t="s">
        <v>779</v>
      </c>
      <c r="D769" s="630"/>
      <c r="E769" s="630"/>
      <c r="F769" s="630"/>
      <c r="G769" s="630"/>
      <c r="H769" s="630"/>
      <c r="I769" s="630"/>
      <c r="J769" s="630"/>
      <c r="K769" s="630"/>
      <c r="L769" s="630"/>
      <c r="M769" s="630"/>
      <c r="N769" s="630"/>
      <c r="O769" s="630"/>
      <c r="P769" s="630"/>
      <c r="Q769" s="630"/>
      <c r="R769" s="630"/>
      <c r="S769" s="630"/>
      <c r="T769" s="630"/>
      <c r="U769" s="630"/>
      <c r="V769" s="630"/>
      <c r="W769" s="630"/>
      <c r="X769" s="630"/>
      <c r="Y769" s="630"/>
      <c r="Z769" s="630"/>
      <c r="AA769" s="631"/>
      <c r="AB769" s="547"/>
      <c r="AC769" s="547"/>
      <c r="AD769" s="211"/>
    </row>
    <row r="770" spans="1:32" s="237" customFormat="1" ht="47.25" customHeight="1">
      <c r="A770" s="649"/>
      <c r="B770" s="474" t="s">
        <v>364</v>
      </c>
      <c r="C770" s="558" t="s">
        <v>781</v>
      </c>
      <c r="D770" s="558"/>
      <c r="E770" s="558"/>
      <c r="F770" s="558"/>
      <c r="G770" s="558"/>
      <c r="H770" s="558"/>
      <c r="I770" s="558"/>
      <c r="J770" s="558"/>
      <c r="K770" s="558"/>
      <c r="L770" s="558"/>
      <c r="M770" s="558"/>
      <c r="N770" s="558"/>
      <c r="O770" s="558"/>
      <c r="P770" s="558"/>
      <c r="Q770" s="558"/>
      <c r="R770" s="558"/>
      <c r="S770" s="558"/>
      <c r="T770" s="558"/>
      <c r="U770" s="558"/>
      <c r="V770" s="558"/>
      <c r="W770" s="558"/>
      <c r="X770" s="558"/>
      <c r="Y770" s="558"/>
      <c r="Z770" s="558"/>
      <c r="AA770" s="559"/>
      <c r="AB770" s="548"/>
      <c r="AC770" s="548"/>
    </row>
    <row r="771" spans="1:32" s="297" customFormat="1" ht="6" customHeight="1">
      <c r="A771" s="490"/>
      <c r="B771" s="482"/>
      <c r="C771" s="462"/>
      <c r="D771" s="462"/>
      <c r="E771" s="462"/>
      <c r="F771" s="462"/>
      <c r="G771" s="462"/>
      <c r="H771" s="462"/>
      <c r="I771" s="462"/>
      <c r="J771" s="462"/>
      <c r="K771" s="239"/>
      <c r="L771" s="239"/>
      <c r="M771" s="239"/>
      <c r="N771" s="239"/>
      <c r="O771" s="239"/>
      <c r="P771" s="239"/>
      <c r="Q771" s="239"/>
      <c r="R771" s="239"/>
      <c r="S771" s="239"/>
      <c r="T771" s="239"/>
      <c r="U771" s="239"/>
      <c r="V771" s="462"/>
      <c r="W771" s="462"/>
      <c r="X771" s="462"/>
      <c r="Y771" s="462"/>
      <c r="Z771" s="462"/>
      <c r="AA771" s="462"/>
      <c r="AB771" s="462"/>
      <c r="AC771" s="482"/>
      <c r="AD771" s="210"/>
      <c r="AE771" s="237"/>
      <c r="AF771" s="237"/>
    </row>
    <row r="772" spans="1:32" s="297" customFormat="1" ht="18" customHeight="1">
      <c r="A772" s="236" t="s">
        <v>783</v>
      </c>
      <c r="B772" s="480"/>
      <c r="C772" s="485"/>
      <c r="D772" s="485"/>
      <c r="E772" s="485"/>
      <c r="F772" s="485"/>
      <c r="G772" s="485"/>
      <c r="H772" s="485"/>
      <c r="I772" s="485"/>
      <c r="J772" s="211"/>
      <c r="K772" s="212"/>
      <c r="L772" s="212"/>
      <c r="M772" s="212"/>
      <c r="N772" s="212"/>
      <c r="O772" s="212"/>
      <c r="P772" s="212"/>
      <c r="Q772" s="212"/>
      <c r="R772" s="212"/>
      <c r="S772" s="212"/>
      <c r="T772" s="212"/>
      <c r="U772" s="212"/>
      <c r="V772" s="211"/>
      <c r="W772" s="211"/>
      <c r="X772" s="211"/>
      <c r="Y772" s="233"/>
      <c r="Z772" s="233"/>
      <c r="AA772" s="233"/>
      <c r="AB772" s="220"/>
      <c r="AC772" s="220"/>
      <c r="AD772" s="210"/>
      <c r="AE772" s="237"/>
      <c r="AF772" s="237"/>
    </row>
    <row r="773" spans="1:32" s="297" customFormat="1" ht="18" customHeight="1">
      <c r="A773" s="770" t="s">
        <v>276</v>
      </c>
      <c r="B773" s="549" t="s">
        <v>492</v>
      </c>
      <c r="C773" s="550"/>
      <c r="D773" s="550"/>
      <c r="E773" s="550"/>
      <c r="F773" s="550"/>
      <c r="G773" s="550"/>
      <c r="H773" s="550"/>
      <c r="I773" s="550"/>
      <c r="J773" s="550"/>
      <c r="K773" s="550"/>
      <c r="L773" s="550"/>
      <c r="M773" s="550"/>
      <c r="N773" s="550"/>
      <c r="O773" s="550"/>
      <c r="P773" s="550"/>
      <c r="Q773" s="550"/>
      <c r="R773" s="550"/>
      <c r="S773" s="550"/>
      <c r="T773" s="550"/>
      <c r="U773" s="550"/>
      <c r="V773" s="550"/>
      <c r="W773" s="550"/>
      <c r="X773" s="550"/>
      <c r="Y773" s="550"/>
      <c r="Z773" s="550"/>
      <c r="AA773" s="551"/>
      <c r="AB773" s="698"/>
      <c r="AC773" s="698"/>
      <c r="AD773" s="237"/>
      <c r="AE773" s="237"/>
      <c r="AF773" s="237"/>
    </row>
    <row r="774" spans="1:32" s="297" customFormat="1" ht="18" customHeight="1">
      <c r="A774" s="771"/>
      <c r="B774" s="552"/>
      <c r="C774" s="553"/>
      <c r="D774" s="553"/>
      <c r="E774" s="553"/>
      <c r="F774" s="553"/>
      <c r="G774" s="553"/>
      <c r="H774" s="553"/>
      <c r="I774" s="553"/>
      <c r="J774" s="553"/>
      <c r="K774" s="553"/>
      <c r="L774" s="553"/>
      <c r="M774" s="553"/>
      <c r="N774" s="553"/>
      <c r="O774" s="553"/>
      <c r="P774" s="553"/>
      <c r="Q774" s="553"/>
      <c r="R774" s="553"/>
      <c r="S774" s="553"/>
      <c r="T774" s="553"/>
      <c r="U774" s="553"/>
      <c r="V774" s="553"/>
      <c r="W774" s="553"/>
      <c r="X774" s="553"/>
      <c r="Y774" s="553"/>
      <c r="Z774" s="553"/>
      <c r="AA774" s="554"/>
      <c r="AB774" s="698"/>
      <c r="AC774" s="698"/>
      <c r="AD774" s="237"/>
      <c r="AE774" s="237"/>
      <c r="AF774" s="237"/>
    </row>
    <row r="775" spans="1:32" s="297" customFormat="1" ht="12" customHeight="1">
      <c r="A775" s="555" t="s">
        <v>278</v>
      </c>
      <c r="B775" s="549" t="s">
        <v>493</v>
      </c>
      <c r="C775" s="550"/>
      <c r="D775" s="550"/>
      <c r="E775" s="550"/>
      <c r="F775" s="550"/>
      <c r="G775" s="550"/>
      <c r="H775" s="550"/>
      <c r="I775" s="550"/>
      <c r="J775" s="550"/>
      <c r="K775" s="550"/>
      <c r="L775" s="550"/>
      <c r="M775" s="550"/>
      <c r="N775" s="550"/>
      <c r="O775" s="550"/>
      <c r="P775" s="550"/>
      <c r="Q775" s="550"/>
      <c r="R775" s="550"/>
      <c r="S775" s="550"/>
      <c r="T775" s="550"/>
      <c r="U775" s="550"/>
      <c r="V775" s="550"/>
      <c r="W775" s="550"/>
      <c r="X775" s="550"/>
      <c r="Y775" s="550"/>
      <c r="Z775" s="550"/>
      <c r="AA775" s="551"/>
      <c r="AB775" s="698"/>
      <c r="AC775" s="698"/>
      <c r="AD775" s="237"/>
      <c r="AE775" s="237"/>
      <c r="AF775" s="237"/>
    </row>
    <row r="776" spans="1:32" s="297" customFormat="1" ht="12" customHeight="1">
      <c r="A776" s="556"/>
      <c r="B776" s="557"/>
      <c r="C776" s="558"/>
      <c r="D776" s="558"/>
      <c r="E776" s="558"/>
      <c r="F776" s="558"/>
      <c r="G776" s="558"/>
      <c r="H776" s="558"/>
      <c r="I776" s="558"/>
      <c r="J776" s="558"/>
      <c r="K776" s="558"/>
      <c r="L776" s="558"/>
      <c r="M776" s="558"/>
      <c r="N776" s="558"/>
      <c r="O776" s="558"/>
      <c r="P776" s="558"/>
      <c r="Q776" s="558"/>
      <c r="R776" s="558"/>
      <c r="S776" s="558"/>
      <c r="T776" s="558"/>
      <c r="U776" s="558"/>
      <c r="V776" s="558"/>
      <c r="W776" s="558"/>
      <c r="X776" s="558"/>
      <c r="Y776" s="558"/>
      <c r="Z776" s="558"/>
      <c r="AA776" s="559"/>
      <c r="AB776" s="698"/>
      <c r="AC776" s="698"/>
      <c r="AD776" s="237"/>
      <c r="AE776" s="237"/>
      <c r="AF776" s="237"/>
    </row>
    <row r="777" spans="1:32" s="296" customFormat="1" ht="6" customHeight="1">
      <c r="A777" s="490"/>
      <c r="B777" s="485"/>
      <c r="C777" s="238"/>
      <c r="D777" s="238"/>
      <c r="E777" s="238"/>
      <c r="F777" s="238"/>
      <c r="G777" s="238"/>
      <c r="H777" s="238"/>
      <c r="I777" s="238"/>
      <c r="J777" s="238"/>
      <c r="K777" s="239"/>
      <c r="L777" s="239"/>
      <c r="M777" s="239"/>
      <c r="N777" s="239"/>
      <c r="O777" s="239"/>
      <c r="P777" s="239"/>
      <c r="Q777" s="239"/>
      <c r="R777" s="239"/>
      <c r="S777" s="239"/>
      <c r="T777" s="239"/>
      <c r="U777" s="239"/>
      <c r="V777" s="238"/>
      <c r="W777" s="238"/>
      <c r="X777" s="238"/>
      <c r="Y777" s="238"/>
      <c r="Z777" s="238"/>
      <c r="AA777" s="238"/>
      <c r="AB777" s="238"/>
      <c r="AC777" s="234"/>
      <c r="AD777" s="210"/>
      <c r="AE777" s="220"/>
      <c r="AF777" s="220"/>
    </row>
    <row r="778" spans="1:32" s="296" customFormat="1" ht="18" customHeight="1">
      <c r="A778" s="236" t="s">
        <v>1173</v>
      </c>
      <c r="B778" s="480"/>
      <c r="C778" s="485"/>
      <c r="D778" s="485"/>
      <c r="E778" s="485"/>
      <c r="F778" s="485"/>
      <c r="G778" s="485"/>
      <c r="H778" s="485"/>
      <c r="I778" s="238"/>
      <c r="J778" s="238"/>
      <c r="K778" s="239"/>
      <c r="L778" s="239"/>
      <c r="M778" s="225"/>
      <c r="N778" s="239"/>
      <c r="O778" s="239"/>
      <c r="P778" s="239"/>
      <c r="Q778" s="239"/>
      <c r="R778" s="239"/>
      <c r="S778" s="239"/>
      <c r="T778" s="239"/>
      <c r="U778" s="239"/>
      <c r="V778" s="238"/>
      <c r="W778" s="238"/>
      <c r="X778" s="238"/>
      <c r="Y778" s="238"/>
      <c r="Z778" s="238"/>
      <c r="AA778" s="238"/>
      <c r="AB778" s="238"/>
      <c r="AC778" s="234"/>
      <c r="AD778" s="210"/>
      <c r="AE778" s="220"/>
      <c r="AF778" s="220"/>
    </row>
    <row r="779" spans="1:32" s="306" customFormat="1" ht="18" customHeight="1">
      <c r="A779" s="674" t="s">
        <v>858</v>
      </c>
      <c r="B779" s="675"/>
      <c r="C779" s="675"/>
      <c r="D779" s="675"/>
      <c r="E779" s="675"/>
      <c r="F779" s="675"/>
      <c r="G779" s="675"/>
      <c r="H779" s="675"/>
      <c r="I779" s="675"/>
      <c r="J779" s="675"/>
      <c r="K779" s="675"/>
      <c r="L779" s="675"/>
      <c r="M779" s="675"/>
      <c r="N779" s="675"/>
      <c r="O779" s="675"/>
      <c r="P779" s="675"/>
      <c r="Q779" s="675"/>
      <c r="R779" s="675"/>
      <c r="S779" s="675"/>
      <c r="T779" s="675"/>
      <c r="U779" s="675"/>
      <c r="V779" s="675"/>
      <c r="W779" s="675"/>
      <c r="X779" s="675"/>
      <c r="Y779" s="675"/>
      <c r="Z779" s="675"/>
      <c r="AA779" s="675"/>
      <c r="AB779" s="675"/>
      <c r="AC779" s="676"/>
      <c r="AD779" s="308"/>
      <c r="AE779" s="308"/>
      <c r="AF779" s="308"/>
    </row>
    <row r="780" spans="1:32" s="297" customFormat="1" ht="15" customHeight="1">
      <c r="A780" s="534" t="s">
        <v>276</v>
      </c>
      <c r="B780" s="549" t="s">
        <v>532</v>
      </c>
      <c r="C780" s="550"/>
      <c r="D780" s="550"/>
      <c r="E780" s="550"/>
      <c r="F780" s="550"/>
      <c r="G780" s="550"/>
      <c r="H780" s="550"/>
      <c r="I780" s="550"/>
      <c r="J780" s="550"/>
      <c r="K780" s="550"/>
      <c r="L780" s="550"/>
      <c r="M780" s="550"/>
      <c r="N780" s="550"/>
      <c r="O780" s="550"/>
      <c r="P780" s="550"/>
      <c r="Q780" s="550"/>
      <c r="R780" s="550"/>
      <c r="S780" s="550"/>
      <c r="T780" s="550"/>
      <c r="U780" s="550"/>
      <c r="V780" s="550"/>
      <c r="W780" s="550"/>
      <c r="X780" s="550"/>
      <c r="Y780" s="550"/>
      <c r="Z780" s="550"/>
      <c r="AA780" s="551"/>
      <c r="AB780" s="698"/>
      <c r="AC780" s="698"/>
      <c r="AD780" s="237"/>
      <c r="AE780" s="237"/>
      <c r="AF780" s="237"/>
    </row>
    <row r="781" spans="1:32" s="297" customFormat="1" ht="15" customHeight="1">
      <c r="A781" s="534"/>
      <c r="B781" s="557"/>
      <c r="C781" s="558"/>
      <c r="D781" s="558"/>
      <c r="E781" s="558"/>
      <c r="F781" s="558"/>
      <c r="G781" s="558"/>
      <c r="H781" s="558"/>
      <c r="I781" s="558"/>
      <c r="J781" s="558"/>
      <c r="K781" s="558"/>
      <c r="L781" s="558"/>
      <c r="M781" s="558"/>
      <c r="N781" s="558"/>
      <c r="O781" s="558"/>
      <c r="P781" s="558"/>
      <c r="Q781" s="558"/>
      <c r="R781" s="558"/>
      <c r="S781" s="558"/>
      <c r="T781" s="558"/>
      <c r="U781" s="558"/>
      <c r="V781" s="558"/>
      <c r="W781" s="558"/>
      <c r="X781" s="558"/>
      <c r="Y781" s="558"/>
      <c r="Z781" s="558"/>
      <c r="AA781" s="559"/>
      <c r="AB781" s="698"/>
      <c r="AC781" s="698"/>
      <c r="AD781" s="237"/>
      <c r="AE781" s="237"/>
      <c r="AF781" s="237"/>
    </row>
    <row r="782" spans="1:32" s="306" customFormat="1" ht="18" customHeight="1">
      <c r="A782" s="674" t="s">
        <v>784</v>
      </c>
      <c r="B782" s="675"/>
      <c r="C782" s="675"/>
      <c r="D782" s="675"/>
      <c r="E782" s="675"/>
      <c r="F782" s="675"/>
      <c r="G782" s="675"/>
      <c r="H782" s="675"/>
      <c r="I782" s="675"/>
      <c r="J782" s="675"/>
      <c r="K782" s="675"/>
      <c r="L782" s="675"/>
      <c r="M782" s="675"/>
      <c r="N782" s="675"/>
      <c r="O782" s="675"/>
      <c r="P782" s="675"/>
      <c r="Q782" s="675"/>
      <c r="R782" s="675"/>
      <c r="S782" s="675"/>
      <c r="T782" s="675"/>
      <c r="U782" s="675"/>
      <c r="V782" s="675"/>
      <c r="W782" s="675"/>
      <c r="X782" s="675"/>
      <c r="Y782" s="675"/>
      <c r="Z782" s="675"/>
      <c r="AA782" s="675"/>
      <c r="AB782" s="675"/>
      <c r="AC782" s="676"/>
      <c r="AD782" s="308"/>
      <c r="AE782" s="308"/>
      <c r="AF782" s="308"/>
    </row>
    <row r="783" spans="1:32" s="297" customFormat="1" ht="15" customHeight="1">
      <c r="A783" s="555" t="s">
        <v>278</v>
      </c>
      <c r="B783" s="549" t="s">
        <v>787</v>
      </c>
      <c r="C783" s="550"/>
      <c r="D783" s="550"/>
      <c r="E783" s="550"/>
      <c r="F783" s="550"/>
      <c r="G783" s="550"/>
      <c r="H783" s="550"/>
      <c r="I783" s="550"/>
      <c r="J783" s="550"/>
      <c r="K783" s="550"/>
      <c r="L783" s="550"/>
      <c r="M783" s="550"/>
      <c r="N783" s="550"/>
      <c r="O783" s="550"/>
      <c r="P783" s="550"/>
      <c r="Q783" s="550"/>
      <c r="R783" s="550"/>
      <c r="S783" s="550"/>
      <c r="T783" s="550"/>
      <c r="U783" s="550"/>
      <c r="V783" s="550"/>
      <c r="W783" s="550"/>
      <c r="X783" s="550"/>
      <c r="Y783" s="550"/>
      <c r="Z783" s="550"/>
      <c r="AA783" s="551"/>
      <c r="AB783" s="698"/>
      <c r="AC783" s="698"/>
      <c r="AD783" s="237"/>
      <c r="AE783" s="237"/>
      <c r="AF783" s="237"/>
    </row>
    <row r="784" spans="1:32" s="297" customFormat="1" ht="15" customHeight="1">
      <c r="A784" s="560"/>
      <c r="B784" s="557"/>
      <c r="C784" s="558"/>
      <c r="D784" s="558"/>
      <c r="E784" s="558"/>
      <c r="F784" s="558"/>
      <c r="G784" s="558"/>
      <c r="H784" s="558"/>
      <c r="I784" s="558"/>
      <c r="J784" s="558"/>
      <c r="K784" s="558"/>
      <c r="L784" s="558"/>
      <c r="M784" s="558"/>
      <c r="N784" s="558"/>
      <c r="O784" s="558"/>
      <c r="P784" s="558"/>
      <c r="Q784" s="558"/>
      <c r="R784" s="558"/>
      <c r="S784" s="558"/>
      <c r="T784" s="558"/>
      <c r="U784" s="558"/>
      <c r="V784" s="558"/>
      <c r="W784" s="558"/>
      <c r="X784" s="558"/>
      <c r="Y784" s="558"/>
      <c r="Z784" s="558"/>
      <c r="AA784" s="559"/>
      <c r="AB784" s="698"/>
      <c r="AC784" s="698"/>
      <c r="AD784" s="237"/>
      <c r="AE784" s="237"/>
      <c r="AF784" s="237"/>
    </row>
    <row r="785" spans="1:32" s="306" customFormat="1" ht="18" customHeight="1">
      <c r="A785" s="674" t="s">
        <v>785</v>
      </c>
      <c r="B785" s="675"/>
      <c r="C785" s="675"/>
      <c r="D785" s="675"/>
      <c r="E785" s="675"/>
      <c r="F785" s="675"/>
      <c r="G785" s="675"/>
      <c r="H785" s="675"/>
      <c r="I785" s="675"/>
      <c r="J785" s="675"/>
      <c r="K785" s="675"/>
      <c r="L785" s="675"/>
      <c r="M785" s="675"/>
      <c r="N785" s="675"/>
      <c r="O785" s="675"/>
      <c r="P785" s="675"/>
      <c r="Q785" s="675"/>
      <c r="R785" s="675"/>
      <c r="S785" s="675"/>
      <c r="T785" s="675"/>
      <c r="U785" s="675"/>
      <c r="V785" s="675"/>
      <c r="W785" s="675"/>
      <c r="X785" s="675"/>
      <c r="Y785" s="675"/>
      <c r="Z785" s="675"/>
      <c r="AA785" s="675"/>
      <c r="AB785" s="675"/>
      <c r="AC785" s="676"/>
      <c r="AD785" s="308"/>
      <c r="AE785" s="308"/>
      <c r="AF785" s="308"/>
    </row>
    <row r="786" spans="1:32" s="297" customFormat="1" ht="15" customHeight="1">
      <c r="A786" s="555" t="s">
        <v>280</v>
      </c>
      <c r="B786" s="549" t="s">
        <v>788</v>
      </c>
      <c r="C786" s="550"/>
      <c r="D786" s="550"/>
      <c r="E786" s="550"/>
      <c r="F786" s="550"/>
      <c r="G786" s="550"/>
      <c r="H786" s="550"/>
      <c r="I786" s="550"/>
      <c r="J786" s="550"/>
      <c r="K786" s="550"/>
      <c r="L786" s="550"/>
      <c r="M786" s="550"/>
      <c r="N786" s="550"/>
      <c r="O786" s="550"/>
      <c r="P786" s="550"/>
      <c r="Q786" s="550"/>
      <c r="R786" s="550"/>
      <c r="S786" s="550"/>
      <c r="T786" s="550"/>
      <c r="U786" s="550"/>
      <c r="V786" s="550"/>
      <c r="W786" s="550"/>
      <c r="X786" s="550"/>
      <c r="Y786" s="550"/>
      <c r="Z786" s="550"/>
      <c r="AA786" s="551"/>
      <c r="AB786" s="698"/>
      <c r="AC786" s="698"/>
      <c r="AD786" s="237"/>
      <c r="AE786" s="237"/>
      <c r="AF786" s="237"/>
    </row>
    <row r="787" spans="1:32" s="297" customFormat="1" ht="15" customHeight="1">
      <c r="A787" s="556"/>
      <c r="B787" s="557"/>
      <c r="C787" s="558"/>
      <c r="D787" s="558"/>
      <c r="E787" s="558"/>
      <c r="F787" s="558"/>
      <c r="G787" s="558"/>
      <c r="H787" s="558"/>
      <c r="I787" s="558"/>
      <c r="J787" s="558"/>
      <c r="K787" s="558"/>
      <c r="L787" s="558"/>
      <c r="M787" s="558"/>
      <c r="N787" s="558"/>
      <c r="O787" s="558"/>
      <c r="P787" s="558"/>
      <c r="Q787" s="558"/>
      <c r="R787" s="558"/>
      <c r="S787" s="558"/>
      <c r="T787" s="558"/>
      <c r="U787" s="558"/>
      <c r="V787" s="558"/>
      <c r="W787" s="558"/>
      <c r="X787" s="558"/>
      <c r="Y787" s="558"/>
      <c r="Z787" s="558"/>
      <c r="AA787" s="559"/>
      <c r="AB787" s="698"/>
      <c r="AC787" s="698"/>
      <c r="AD787" s="237"/>
      <c r="AE787" s="237"/>
      <c r="AF787" s="237"/>
    </row>
    <row r="788" spans="1:32" s="306" customFormat="1" ht="18" customHeight="1">
      <c r="A788" s="674" t="s">
        <v>786</v>
      </c>
      <c r="B788" s="675"/>
      <c r="C788" s="675"/>
      <c r="D788" s="675"/>
      <c r="E788" s="675"/>
      <c r="F788" s="675"/>
      <c r="G788" s="675"/>
      <c r="H788" s="675"/>
      <c r="I788" s="675"/>
      <c r="J788" s="675"/>
      <c r="K788" s="675"/>
      <c r="L788" s="675"/>
      <c r="M788" s="675"/>
      <c r="N788" s="675"/>
      <c r="O788" s="675"/>
      <c r="P788" s="675"/>
      <c r="Q788" s="675"/>
      <c r="R788" s="675"/>
      <c r="S788" s="675"/>
      <c r="T788" s="675"/>
      <c r="U788" s="675"/>
      <c r="V788" s="675"/>
      <c r="W788" s="675"/>
      <c r="X788" s="675"/>
      <c r="Y788" s="675"/>
      <c r="Z788" s="675"/>
      <c r="AA788" s="675"/>
      <c r="AB788" s="675"/>
      <c r="AC788" s="676"/>
      <c r="AD788" s="308"/>
      <c r="AE788" s="308"/>
      <c r="AF788" s="308"/>
    </row>
    <row r="789" spans="1:32" s="297" customFormat="1" ht="15" customHeight="1">
      <c r="A789" s="555" t="s">
        <v>420</v>
      </c>
      <c r="B789" s="549" t="s">
        <v>789</v>
      </c>
      <c r="C789" s="550"/>
      <c r="D789" s="550"/>
      <c r="E789" s="550"/>
      <c r="F789" s="550"/>
      <c r="G789" s="550"/>
      <c r="H789" s="550"/>
      <c r="I789" s="550"/>
      <c r="J789" s="550"/>
      <c r="K789" s="550"/>
      <c r="L789" s="550"/>
      <c r="M789" s="550"/>
      <c r="N789" s="550"/>
      <c r="O789" s="550"/>
      <c r="P789" s="550"/>
      <c r="Q789" s="550"/>
      <c r="R789" s="550"/>
      <c r="S789" s="550"/>
      <c r="T789" s="550"/>
      <c r="U789" s="550"/>
      <c r="V789" s="550"/>
      <c r="W789" s="550"/>
      <c r="X789" s="550"/>
      <c r="Y789" s="550"/>
      <c r="Z789" s="550"/>
      <c r="AA789" s="551"/>
      <c r="AB789" s="698"/>
      <c r="AC789" s="698"/>
      <c r="AD789" s="237"/>
      <c r="AE789" s="237"/>
      <c r="AF789" s="237"/>
    </row>
    <row r="790" spans="1:32" s="297" customFormat="1" ht="15" customHeight="1">
      <c r="A790" s="556"/>
      <c r="B790" s="557"/>
      <c r="C790" s="558"/>
      <c r="D790" s="558"/>
      <c r="E790" s="558"/>
      <c r="F790" s="558"/>
      <c r="G790" s="558"/>
      <c r="H790" s="558"/>
      <c r="I790" s="558"/>
      <c r="J790" s="558"/>
      <c r="K790" s="558"/>
      <c r="L790" s="558"/>
      <c r="M790" s="558"/>
      <c r="N790" s="558"/>
      <c r="O790" s="558"/>
      <c r="P790" s="558"/>
      <c r="Q790" s="558"/>
      <c r="R790" s="558"/>
      <c r="S790" s="558"/>
      <c r="T790" s="558"/>
      <c r="U790" s="558"/>
      <c r="V790" s="558"/>
      <c r="W790" s="558"/>
      <c r="X790" s="558"/>
      <c r="Y790" s="558"/>
      <c r="Z790" s="558"/>
      <c r="AA790" s="559"/>
      <c r="AB790" s="698"/>
      <c r="AC790" s="698"/>
      <c r="AD790" s="237"/>
      <c r="AE790" s="237"/>
      <c r="AF790" s="237"/>
    </row>
    <row r="791" spans="1:32" s="297" customFormat="1" ht="6" customHeight="1">
      <c r="A791" s="237"/>
      <c r="B791" s="485"/>
      <c r="C791" s="238"/>
      <c r="D791" s="238"/>
      <c r="E791" s="238"/>
      <c r="F791" s="238"/>
      <c r="G791" s="238"/>
      <c r="H791" s="238"/>
      <c r="I791" s="238"/>
      <c r="J791" s="238"/>
      <c r="K791" s="239"/>
      <c r="L791" s="239"/>
      <c r="M791" s="239"/>
      <c r="N791" s="239"/>
      <c r="O791" s="239"/>
      <c r="P791" s="239"/>
      <c r="Q791" s="239"/>
      <c r="R791" s="239"/>
      <c r="S791" s="239"/>
      <c r="T791" s="239"/>
      <c r="U791" s="239"/>
      <c r="V791" s="238"/>
      <c r="W791" s="238"/>
      <c r="X791" s="238"/>
      <c r="Y791" s="238"/>
      <c r="Z791" s="238"/>
      <c r="AA791" s="238"/>
      <c r="AB791" s="238"/>
      <c r="AC791" s="234"/>
      <c r="AD791" s="237"/>
      <c r="AE791" s="237"/>
      <c r="AF791" s="237"/>
    </row>
    <row r="792" spans="1:32" s="297" customFormat="1" ht="19.5" customHeight="1">
      <c r="A792" s="236" t="s">
        <v>790</v>
      </c>
      <c r="B792" s="480"/>
      <c r="C792" s="485"/>
      <c r="D792" s="485"/>
      <c r="E792" s="485"/>
      <c r="F792" s="485"/>
      <c r="G792" s="485"/>
      <c r="H792" s="485"/>
      <c r="I792" s="485"/>
      <c r="J792" s="226"/>
      <c r="K792" s="212"/>
      <c r="L792" s="212"/>
      <c r="M792" s="212"/>
      <c r="N792" s="212"/>
      <c r="O792" s="212"/>
      <c r="P792" s="212"/>
      <c r="Q792" s="212"/>
      <c r="R792" s="212"/>
      <c r="S792" s="212"/>
      <c r="T792" s="212"/>
      <c r="U792" s="212"/>
      <c r="V792" s="211"/>
      <c r="W792" s="211"/>
      <c r="X792" s="211"/>
      <c r="Y792" s="211"/>
      <c r="Z792" s="211"/>
      <c r="AA792" s="211"/>
      <c r="AB792" s="211"/>
      <c r="AC792" s="233"/>
      <c r="AD792" s="237"/>
      <c r="AE792" s="237"/>
      <c r="AF792" s="237"/>
    </row>
    <row r="793" spans="1:32" s="297" customFormat="1" ht="24.95" customHeight="1">
      <c r="A793" s="555" t="s">
        <v>276</v>
      </c>
      <c r="B793" s="549" t="s">
        <v>1041</v>
      </c>
      <c r="C793" s="550"/>
      <c r="D793" s="550"/>
      <c r="E793" s="550"/>
      <c r="F793" s="550"/>
      <c r="G793" s="550"/>
      <c r="H793" s="550"/>
      <c r="I793" s="550"/>
      <c r="J793" s="550"/>
      <c r="K793" s="550"/>
      <c r="L793" s="550"/>
      <c r="M793" s="550"/>
      <c r="N793" s="550"/>
      <c r="O793" s="550"/>
      <c r="P793" s="550"/>
      <c r="Q793" s="550"/>
      <c r="R793" s="550"/>
      <c r="S793" s="550"/>
      <c r="T793" s="550"/>
      <c r="U793" s="550"/>
      <c r="V793" s="550"/>
      <c r="W793" s="550"/>
      <c r="X793" s="550"/>
      <c r="Y793" s="550"/>
      <c r="Z793" s="550"/>
      <c r="AA793" s="551"/>
      <c r="AB793" s="698"/>
      <c r="AC793" s="698"/>
      <c r="AD793" s="237"/>
      <c r="AE793" s="237"/>
      <c r="AF793" s="237"/>
    </row>
    <row r="794" spans="1:32" s="297" customFormat="1" ht="24.95" customHeight="1">
      <c r="A794" s="556"/>
      <c r="B794" s="557"/>
      <c r="C794" s="558"/>
      <c r="D794" s="558"/>
      <c r="E794" s="558"/>
      <c r="F794" s="558"/>
      <c r="G794" s="558"/>
      <c r="H794" s="558"/>
      <c r="I794" s="558"/>
      <c r="J794" s="558"/>
      <c r="K794" s="558"/>
      <c r="L794" s="558"/>
      <c r="M794" s="558"/>
      <c r="N794" s="558"/>
      <c r="O794" s="558"/>
      <c r="P794" s="558"/>
      <c r="Q794" s="558"/>
      <c r="R794" s="558"/>
      <c r="S794" s="558"/>
      <c r="T794" s="558"/>
      <c r="U794" s="558"/>
      <c r="V794" s="558"/>
      <c r="W794" s="558"/>
      <c r="X794" s="558"/>
      <c r="Y794" s="558"/>
      <c r="Z794" s="558"/>
      <c r="AA794" s="559"/>
      <c r="AB794" s="698"/>
      <c r="AC794" s="698"/>
      <c r="AD794" s="237"/>
      <c r="AE794" s="237"/>
      <c r="AF794" s="237"/>
    </row>
    <row r="795" spans="1:32" s="297" customFormat="1" ht="15.75" customHeight="1">
      <c r="A795" s="555" t="s">
        <v>278</v>
      </c>
      <c r="B795" s="549" t="s">
        <v>494</v>
      </c>
      <c r="C795" s="550"/>
      <c r="D795" s="550"/>
      <c r="E795" s="550"/>
      <c r="F795" s="550"/>
      <c r="G795" s="550"/>
      <c r="H795" s="550"/>
      <c r="I795" s="550"/>
      <c r="J795" s="550"/>
      <c r="K795" s="550"/>
      <c r="L795" s="550"/>
      <c r="M795" s="550"/>
      <c r="N795" s="550"/>
      <c r="O795" s="550"/>
      <c r="P795" s="550"/>
      <c r="Q795" s="550"/>
      <c r="R795" s="550"/>
      <c r="S795" s="550"/>
      <c r="T795" s="550"/>
      <c r="U795" s="550"/>
      <c r="V795" s="550"/>
      <c r="W795" s="550"/>
      <c r="X795" s="550"/>
      <c r="Y795" s="550"/>
      <c r="Z795" s="550"/>
      <c r="AA795" s="551"/>
      <c r="AB795" s="698"/>
      <c r="AC795" s="698"/>
      <c r="AD795" s="237"/>
      <c r="AE795" s="237"/>
      <c r="AF795" s="237"/>
    </row>
    <row r="796" spans="1:32" s="297" customFormat="1" ht="15.75" customHeight="1">
      <c r="A796" s="556"/>
      <c r="B796" s="557"/>
      <c r="C796" s="558"/>
      <c r="D796" s="558"/>
      <c r="E796" s="558"/>
      <c r="F796" s="558"/>
      <c r="G796" s="558"/>
      <c r="H796" s="558"/>
      <c r="I796" s="558"/>
      <c r="J796" s="558"/>
      <c r="K796" s="558"/>
      <c r="L796" s="558"/>
      <c r="M796" s="558"/>
      <c r="N796" s="558"/>
      <c r="O796" s="558"/>
      <c r="P796" s="558"/>
      <c r="Q796" s="558"/>
      <c r="R796" s="558"/>
      <c r="S796" s="558"/>
      <c r="T796" s="558"/>
      <c r="U796" s="558"/>
      <c r="V796" s="558"/>
      <c r="W796" s="558"/>
      <c r="X796" s="558"/>
      <c r="Y796" s="558"/>
      <c r="Z796" s="558"/>
      <c r="AA796" s="559"/>
      <c r="AB796" s="698"/>
      <c r="AC796" s="698"/>
      <c r="AD796" s="237"/>
      <c r="AE796" s="237"/>
      <c r="AF796" s="237"/>
    </row>
    <row r="797" spans="1:32" s="220" customFormat="1" ht="46.5" customHeight="1">
      <c r="A797" s="555" t="s">
        <v>280</v>
      </c>
      <c r="B797" s="549" t="s">
        <v>495</v>
      </c>
      <c r="C797" s="550"/>
      <c r="D797" s="550"/>
      <c r="E797" s="550"/>
      <c r="F797" s="550"/>
      <c r="G797" s="550"/>
      <c r="H797" s="550"/>
      <c r="I797" s="550"/>
      <c r="J797" s="550"/>
      <c r="K797" s="550"/>
      <c r="L797" s="550"/>
      <c r="M797" s="550"/>
      <c r="N797" s="550"/>
      <c r="O797" s="550"/>
      <c r="P797" s="550"/>
      <c r="Q797" s="550"/>
      <c r="R797" s="550"/>
      <c r="S797" s="550"/>
      <c r="T797" s="550"/>
      <c r="U797" s="550"/>
      <c r="V797" s="550"/>
      <c r="W797" s="550"/>
      <c r="X797" s="550"/>
      <c r="Y797" s="550"/>
      <c r="Z797" s="550"/>
      <c r="AA797" s="551"/>
      <c r="AB797" s="682"/>
      <c r="AC797" s="683"/>
    </row>
    <row r="798" spans="1:32" s="220" customFormat="1" ht="18" customHeight="1">
      <c r="A798" s="560"/>
      <c r="B798" s="436" t="s">
        <v>331</v>
      </c>
      <c r="C798" s="630" t="s">
        <v>496</v>
      </c>
      <c r="D798" s="630"/>
      <c r="E798" s="630"/>
      <c r="F798" s="630"/>
      <c r="G798" s="630"/>
      <c r="H798" s="630"/>
      <c r="I798" s="630"/>
      <c r="J798" s="630"/>
      <c r="K798" s="630"/>
      <c r="L798" s="630"/>
      <c r="M798" s="630"/>
      <c r="N798" s="630"/>
      <c r="O798" s="630"/>
      <c r="P798" s="630"/>
      <c r="Q798" s="630"/>
      <c r="R798" s="630"/>
      <c r="S798" s="630"/>
      <c r="T798" s="630"/>
      <c r="U798" s="630"/>
      <c r="V798" s="630"/>
      <c r="W798" s="630"/>
      <c r="X798" s="630"/>
      <c r="Y798" s="630"/>
      <c r="Z798" s="630"/>
      <c r="AA798" s="631"/>
      <c r="AB798" s="696"/>
      <c r="AC798" s="697"/>
    </row>
    <row r="799" spans="1:32" ht="18" customHeight="1">
      <c r="A799" s="560"/>
      <c r="B799" s="436" t="s">
        <v>333</v>
      </c>
      <c r="C799" s="630" t="s">
        <v>497</v>
      </c>
      <c r="D799" s="630"/>
      <c r="E799" s="630"/>
      <c r="F799" s="630"/>
      <c r="G799" s="630"/>
      <c r="H799" s="630"/>
      <c r="I799" s="630"/>
      <c r="J799" s="630"/>
      <c r="K799" s="630"/>
      <c r="L799" s="630"/>
      <c r="M799" s="630"/>
      <c r="N799" s="630"/>
      <c r="O799" s="630"/>
      <c r="P799" s="630"/>
      <c r="Q799" s="630"/>
      <c r="R799" s="630"/>
      <c r="S799" s="630"/>
      <c r="T799" s="630"/>
      <c r="U799" s="630"/>
      <c r="V799" s="630"/>
      <c r="W799" s="630"/>
      <c r="X799" s="630"/>
      <c r="Y799" s="630"/>
      <c r="Z799" s="630"/>
      <c r="AA799" s="631"/>
      <c r="AB799" s="696"/>
      <c r="AC799" s="697"/>
      <c r="AD799" s="211"/>
    </row>
    <row r="800" spans="1:32" s="237" customFormat="1" ht="18" customHeight="1">
      <c r="A800" s="560"/>
      <c r="B800" s="436" t="s">
        <v>364</v>
      </c>
      <c r="C800" s="630" t="s">
        <v>498</v>
      </c>
      <c r="D800" s="630"/>
      <c r="E800" s="630"/>
      <c r="F800" s="630"/>
      <c r="G800" s="630"/>
      <c r="H800" s="630"/>
      <c r="I800" s="630"/>
      <c r="J800" s="630"/>
      <c r="K800" s="630"/>
      <c r="L800" s="630"/>
      <c r="M800" s="630"/>
      <c r="N800" s="630"/>
      <c r="O800" s="630"/>
      <c r="P800" s="630"/>
      <c r="Q800" s="630"/>
      <c r="R800" s="630"/>
      <c r="S800" s="630"/>
      <c r="T800" s="630"/>
      <c r="U800" s="630"/>
      <c r="V800" s="630"/>
      <c r="W800" s="630"/>
      <c r="X800" s="630"/>
      <c r="Y800" s="630"/>
      <c r="Z800" s="630"/>
      <c r="AA800" s="631"/>
      <c r="AB800" s="696"/>
      <c r="AC800" s="697"/>
    </row>
    <row r="801" spans="1:32" s="237" customFormat="1" ht="18" customHeight="1">
      <c r="A801" s="560"/>
      <c r="B801" s="436" t="s">
        <v>365</v>
      </c>
      <c r="C801" s="630" t="s">
        <v>499</v>
      </c>
      <c r="D801" s="630"/>
      <c r="E801" s="630"/>
      <c r="F801" s="630"/>
      <c r="G801" s="630"/>
      <c r="H801" s="630"/>
      <c r="I801" s="630"/>
      <c r="J801" s="630"/>
      <c r="K801" s="630"/>
      <c r="L801" s="630"/>
      <c r="M801" s="630"/>
      <c r="N801" s="630"/>
      <c r="O801" s="630"/>
      <c r="P801" s="630"/>
      <c r="Q801" s="630"/>
      <c r="R801" s="630"/>
      <c r="S801" s="630"/>
      <c r="T801" s="630"/>
      <c r="U801" s="630"/>
      <c r="V801" s="630"/>
      <c r="W801" s="630"/>
      <c r="X801" s="630"/>
      <c r="Y801" s="630"/>
      <c r="Z801" s="630"/>
      <c r="AA801" s="631"/>
      <c r="AB801" s="696"/>
      <c r="AC801" s="697"/>
    </row>
    <row r="802" spans="1:32" s="237" customFormat="1" ht="18" customHeight="1">
      <c r="A802" s="560"/>
      <c r="B802" s="469" t="s">
        <v>366</v>
      </c>
      <c r="C802" s="558" t="s">
        <v>500</v>
      </c>
      <c r="D802" s="558"/>
      <c r="E802" s="558"/>
      <c r="F802" s="558"/>
      <c r="G802" s="558"/>
      <c r="H802" s="558"/>
      <c r="I802" s="558"/>
      <c r="J802" s="558"/>
      <c r="K802" s="558"/>
      <c r="L802" s="558"/>
      <c r="M802" s="558"/>
      <c r="N802" s="558"/>
      <c r="O802" s="558"/>
      <c r="P802" s="558"/>
      <c r="Q802" s="558"/>
      <c r="R802" s="558"/>
      <c r="S802" s="558"/>
      <c r="T802" s="558"/>
      <c r="U802" s="558"/>
      <c r="V802" s="558"/>
      <c r="W802" s="558"/>
      <c r="X802" s="558"/>
      <c r="Y802" s="558"/>
      <c r="Z802" s="558"/>
      <c r="AA802" s="559"/>
      <c r="AB802" s="684"/>
      <c r="AC802" s="685"/>
    </row>
    <row r="803" spans="1:32" s="297" customFormat="1" ht="18" customHeight="1">
      <c r="A803" s="555" t="s">
        <v>420</v>
      </c>
      <c r="B803" s="549" t="s">
        <v>501</v>
      </c>
      <c r="C803" s="550"/>
      <c r="D803" s="550"/>
      <c r="E803" s="550"/>
      <c r="F803" s="550"/>
      <c r="G803" s="550"/>
      <c r="H803" s="550"/>
      <c r="I803" s="550"/>
      <c r="J803" s="550"/>
      <c r="K803" s="550"/>
      <c r="L803" s="550"/>
      <c r="M803" s="550"/>
      <c r="N803" s="550"/>
      <c r="O803" s="550"/>
      <c r="P803" s="550"/>
      <c r="Q803" s="550"/>
      <c r="R803" s="550"/>
      <c r="S803" s="550"/>
      <c r="T803" s="550"/>
      <c r="U803" s="550"/>
      <c r="V803" s="550"/>
      <c r="W803" s="550"/>
      <c r="X803" s="550"/>
      <c r="Y803" s="550"/>
      <c r="Z803" s="550"/>
      <c r="AA803" s="551"/>
      <c r="AB803" s="682"/>
      <c r="AC803" s="683"/>
      <c r="AD803" s="237"/>
      <c r="AE803" s="237"/>
      <c r="AF803" s="237"/>
    </row>
    <row r="804" spans="1:32" s="297" customFormat="1" ht="18" customHeight="1">
      <c r="A804" s="556"/>
      <c r="B804" s="557"/>
      <c r="C804" s="558"/>
      <c r="D804" s="558"/>
      <c r="E804" s="558"/>
      <c r="F804" s="558"/>
      <c r="G804" s="558"/>
      <c r="H804" s="558"/>
      <c r="I804" s="558"/>
      <c r="J804" s="558"/>
      <c r="K804" s="558"/>
      <c r="L804" s="558"/>
      <c r="M804" s="558"/>
      <c r="N804" s="558"/>
      <c r="O804" s="558"/>
      <c r="P804" s="558"/>
      <c r="Q804" s="558"/>
      <c r="R804" s="558"/>
      <c r="S804" s="558"/>
      <c r="T804" s="558"/>
      <c r="U804" s="558"/>
      <c r="V804" s="558"/>
      <c r="W804" s="558"/>
      <c r="X804" s="558"/>
      <c r="Y804" s="558"/>
      <c r="Z804" s="558"/>
      <c r="AA804" s="559"/>
      <c r="AB804" s="684"/>
      <c r="AC804" s="685"/>
      <c r="AD804" s="237"/>
      <c r="AE804" s="237"/>
      <c r="AF804" s="237"/>
    </row>
    <row r="805" spans="1:32" s="297" customFormat="1" ht="18" customHeight="1">
      <c r="A805" s="555" t="s">
        <v>290</v>
      </c>
      <c r="B805" s="549" t="s">
        <v>502</v>
      </c>
      <c r="C805" s="550"/>
      <c r="D805" s="550"/>
      <c r="E805" s="550"/>
      <c r="F805" s="550"/>
      <c r="G805" s="550"/>
      <c r="H805" s="550"/>
      <c r="I805" s="550"/>
      <c r="J805" s="550"/>
      <c r="K805" s="550"/>
      <c r="L805" s="550"/>
      <c r="M805" s="550"/>
      <c r="N805" s="550"/>
      <c r="O805" s="550"/>
      <c r="P805" s="550"/>
      <c r="Q805" s="550"/>
      <c r="R805" s="550"/>
      <c r="S805" s="550"/>
      <c r="T805" s="550"/>
      <c r="U805" s="550"/>
      <c r="V805" s="550"/>
      <c r="W805" s="550"/>
      <c r="X805" s="550"/>
      <c r="Y805" s="550"/>
      <c r="Z805" s="550"/>
      <c r="AA805" s="551"/>
      <c r="AB805" s="682"/>
      <c r="AC805" s="683"/>
      <c r="AD805" s="237"/>
      <c r="AE805" s="237"/>
      <c r="AF805" s="237"/>
    </row>
    <row r="806" spans="1:32" s="297" customFormat="1" ht="18" customHeight="1">
      <c r="A806" s="556"/>
      <c r="B806" s="557"/>
      <c r="C806" s="558"/>
      <c r="D806" s="558"/>
      <c r="E806" s="558"/>
      <c r="F806" s="558"/>
      <c r="G806" s="558"/>
      <c r="H806" s="558"/>
      <c r="I806" s="558"/>
      <c r="J806" s="558"/>
      <c r="K806" s="558"/>
      <c r="L806" s="558"/>
      <c r="M806" s="558"/>
      <c r="N806" s="558"/>
      <c r="O806" s="558"/>
      <c r="P806" s="558"/>
      <c r="Q806" s="558"/>
      <c r="R806" s="558"/>
      <c r="S806" s="558"/>
      <c r="T806" s="558"/>
      <c r="U806" s="558"/>
      <c r="V806" s="558"/>
      <c r="W806" s="558"/>
      <c r="X806" s="558"/>
      <c r="Y806" s="558"/>
      <c r="Z806" s="558"/>
      <c r="AA806" s="559"/>
      <c r="AB806" s="684"/>
      <c r="AC806" s="685"/>
      <c r="AD806" s="237"/>
      <c r="AE806" s="237"/>
      <c r="AF806" s="237"/>
    </row>
    <row r="807" spans="1:32" s="297" customFormat="1" ht="18" customHeight="1">
      <c r="A807" s="555" t="s">
        <v>451</v>
      </c>
      <c r="B807" s="549" t="s">
        <v>503</v>
      </c>
      <c r="C807" s="550"/>
      <c r="D807" s="550"/>
      <c r="E807" s="550"/>
      <c r="F807" s="550"/>
      <c r="G807" s="550"/>
      <c r="H807" s="550"/>
      <c r="I807" s="550"/>
      <c r="J807" s="550"/>
      <c r="K807" s="550"/>
      <c r="L807" s="550"/>
      <c r="M807" s="550"/>
      <c r="N807" s="550"/>
      <c r="O807" s="550"/>
      <c r="P807" s="550"/>
      <c r="Q807" s="550"/>
      <c r="R807" s="550"/>
      <c r="S807" s="550"/>
      <c r="T807" s="550"/>
      <c r="U807" s="550"/>
      <c r="V807" s="550"/>
      <c r="W807" s="550"/>
      <c r="X807" s="550"/>
      <c r="Y807" s="550"/>
      <c r="Z807" s="550"/>
      <c r="AA807" s="551"/>
      <c r="AB807" s="682"/>
      <c r="AC807" s="683"/>
      <c r="AD807" s="237"/>
      <c r="AE807" s="237"/>
      <c r="AF807" s="237"/>
    </row>
    <row r="808" spans="1:32" s="297" customFormat="1" ht="18" customHeight="1">
      <c r="A808" s="556"/>
      <c r="B808" s="557"/>
      <c r="C808" s="558"/>
      <c r="D808" s="558"/>
      <c r="E808" s="558"/>
      <c r="F808" s="558"/>
      <c r="G808" s="558"/>
      <c r="H808" s="558"/>
      <c r="I808" s="558"/>
      <c r="J808" s="558"/>
      <c r="K808" s="558"/>
      <c r="L808" s="558"/>
      <c r="M808" s="558"/>
      <c r="N808" s="558"/>
      <c r="O808" s="558"/>
      <c r="P808" s="558"/>
      <c r="Q808" s="558"/>
      <c r="R808" s="558"/>
      <c r="S808" s="558"/>
      <c r="T808" s="558"/>
      <c r="U808" s="558"/>
      <c r="V808" s="558"/>
      <c r="W808" s="558"/>
      <c r="X808" s="558"/>
      <c r="Y808" s="558"/>
      <c r="Z808" s="558"/>
      <c r="AA808" s="559"/>
      <c r="AB808" s="684"/>
      <c r="AC808" s="685"/>
      <c r="AD808" s="237"/>
      <c r="AE808" s="237"/>
      <c r="AF808" s="237"/>
    </row>
    <row r="809" spans="1:32" s="297" customFormat="1" ht="18" customHeight="1">
      <c r="A809" s="555" t="s">
        <v>397</v>
      </c>
      <c r="B809" s="549" t="s">
        <v>504</v>
      </c>
      <c r="C809" s="550"/>
      <c r="D809" s="550"/>
      <c r="E809" s="550"/>
      <c r="F809" s="550"/>
      <c r="G809" s="550"/>
      <c r="H809" s="550"/>
      <c r="I809" s="550"/>
      <c r="J809" s="550"/>
      <c r="K809" s="550"/>
      <c r="L809" s="550"/>
      <c r="M809" s="550"/>
      <c r="N809" s="550"/>
      <c r="O809" s="550"/>
      <c r="P809" s="550"/>
      <c r="Q809" s="550"/>
      <c r="R809" s="550"/>
      <c r="S809" s="550"/>
      <c r="T809" s="550"/>
      <c r="U809" s="550"/>
      <c r="V809" s="550"/>
      <c r="W809" s="550"/>
      <c r="X809" s="550"/>
      <c r="Y809" s="550"/>
      <c r="Z809" s="550"/>
      <c r="AA809" s="551"/>
      <c r="AB809" s="682"/>
      <c r="AC809" s="683"/>
      <c r="AD809" s="237"/>
      <c r="AE809" s="237"/>
      <c r="AF809" s="237"/>
    </row>
    <row r="810" spans="1:32" s="297" customFormat="1" ht="18" customHeight="1">
      <c r="A810" s="560"/>
      <c r="B810" s="552"/>
      <c r="C810" s="553"/>
      <c r="D810" s="553"/>
      <c r="E810" s="553"/>
      <c r="F810" s="553"/>
      <c r="G810" s="553"/>
      <c r="H810" s="553"/>
      <c r="I810" s="553"/>
      <c r="J810" s="553"/>
      <c r="K810" s="553"/>
      <c r="L810" s="553"/>
      <c r="M810" s="553"/>
      <c r="N810" s="553"/>
      <c r="O810" s="553"/>
      <c r="P810" s="553"/>
      <c r="Q810" s="553"/>
      <c r="R810" s="553"/>
      <c r="S810" s="553"/>
      <c r="T810" s="553"/>
      <c r="U810" s="553"/>
      <c r="V810" s="553"/>
      <c r="W810" s="553"/>
      <c r="X810" s="553"/>
      <c r="Y810" s="553"/>
      <c r="Z810" s="553"/>
      <c r="AA810" s="554"/>
      <c r="AB810" s="694"/>
      <c r="AC810" s="695"/>
      <c r="AD810" s="237"/>
      <c r="AE810" s="237"/>
      <c r="AF810" s="237"/>
    </row>
    <row r="811" spans="1:32" s="297" customFormat="1" ht="18" customHeight="1">
      <c r="A811" s="560"/>
      <c r="B811" s="442" t="s">
        <v>331</v>
      </c>
      <c r="C811" s="677" t="s">
        <v>505</v>
      </c>
      <c r="D811" s="630"/>
      <c r="E811" s="630"/>
      <c r="F811" s="630"/>
      <c r="G811" s="630"/>
      <c r="H811" s="630"/>
      <c r="I811" s="630"/>
      <c r="J811" s="630"/>
      <c r="K811" s="630"/>
      <c r="L811" s="630"/>
      <c r="M811" s="630"/>
      <c r="N811" s="630"/>
      <c r="O811" s="630"/>
      <c r="P811" s="630"/>
      <c r="Q811" s="630"/>
      <c r="R811" s="630"/>
      <c r="S811" s="630"/>
      <c r="T811" s="630"/>
      <c r="U811" s="630"/>
      <c r="V811" s="630"/>
      <c r="W811" s="630"/>
      <c r="X811" s="630"/>
      <c r="Y811" s="630"/>
      <c r="Z811" s="630"/>
      <c r="AA811" s="631"/>
      <c r="AB811" s="696"/>
      <c r="AC811" s="697"/>
      <c r="AD811" s="237"/>
      <c r="AE811" s="237"/>
      <c r="AF811" s="237"/>
    </row>
    <row r="812" spans="1:32" s="297" customFormat="1" ht="36" customHeight="1">
      <c r="A812" s="556"/>
      <c r="B812" s="474" t="s">
        <v>333</v>
      </c>
      <c r="C812" s="678" t="s">
        <v>506</v>
      </c>
      <c r="D812" s="558"/>
      <c r="E812" s="558"/>
      <c r="F812" s="558"/>
      <c r="G812" s="558"/>
      <c r="H812" s="558"/>
      <c r="I812" s="558"/>
      <c r="J812" s="558"/>
      <c r="K812" s="558"/>
      <c r="L812" s="558"/>
      <c r="M812" s="558"/>
      <c r="N812" s="558"/>
      <c r="O812" s="558"/>
      <c r="P812" s="558"/>
      <c r="Q812" s="558"/>
      <c r="R812" s="558"/>
      <c r="S812" s="558"/>
      <c r="T812" s="558"/>
      <c r="U812" s="558"/>
      <c r="V812" s="558"/>
      <c r="W812" s="558"/>
      <c r="X812" s="558"/>
      <c r="Y812" s="558"/>
      <c r="Z812" s="558"/>
      <c r="AA812" s="559"/>
      <c r="AB812" s="684"/>
      <c r="AC812" s="685"/>
      <c r="AD812" s="237"/>
      <c r="AE812" s="237"/>
      <c r="AF812" s="237"/>
    </row>
    <row r="813" spans="1:32" s="297" customFormat="1" ht="17.25" customHeight="1">
      <c r="A813" s="555" t="s">
        <v>399</v>
      </c>
      <c r="B813" s="549" t="s">
        <v>507</v>
      </c>
      <c r="C813" s="550"/>
      <c r="D813" s="550"/>
      <c r="E813" s="550"/>
      <c r="F813" s="550"/>
      <c r="G813" s="550"/>
      <c r="H813" s="550"/>
      <c r="I813" s="550"/>
      <c r="J813" s="550"/>
      <c r="K813" s="550"/>
      <c r="L813" s="550"/>
      <c r="M813" s="550"/>
      <c r="N813" s="550"/>
      <c r="O813" s="550"/>
      <c r="P813" s="550"/>
      <c r="Q813" s="550"/>
      <c r="R813" s="550"/>
      <c r="S813" s="550"/>
      <c r="T813" s="550"/>
      <c r="U813" s="550"/>
      <c r="V813" s="550"/>
      <c r="W813" s="550"/>
      <c r="X813" s="550"/>
      <c r="Y813" s="550"/>
      <c r="Z813" s="550"/>
      <c r="AA813" s="551"/>
      <c r="AB813" s="537"/>
      <c r="AC813" s="537"/>
      <c r="AD813" s="237"/>
      <c r="AE813" s="237"/>
      <c r="AF813" s="237"/>
    </row>
    <row r="814" spans="1:32" s="297" customFormat="1" ht="17.25" customHeight="1">
      <c r="A814" s="556"/>
      <c r="B814" s="557"/>
      <c r="C814" s="558"/>
      <c r="D814" s="558"/>
      <c r="E814" s="558"/>
      <c r="F814" s="558"/>
      <c r="G814" s="558"/>
      <c r="H814" s="558"/>
      <c r="I814" s="558"/>
      <c r="J814" s="558"/>
      <c r="K814" s="558"/>
      <c r="L814" s="558"/>
      <c r="M814" s="558"/>
      <c r="N814" s="558"/>
      <c r="O814" s="558"/>
      <c r="P814" s="558"/>
      <c r="Q814" s="558"/>
      <c r="R814" s="558"/>
      <c r="S814" s="558"/>
      <c r="T814" s="558"/>
      <c r="U814" s="558"/>
      <c r="V814" s="558"/>
      <c r="W814" s="558"/>
      <c r="X814" s="558"/>
      <c r="Y814" s="558"/>
      <c r="Z814" s="558"/>
      <c r="AA814" s="559"/>
      <c r="AB814" s="537"/>
      <c r="AC814" s="537"/>
      <c r="AD814" s="237"/>
      <c r="AE814" s="237"/>
      <c r="AF814" s="237"/>
    </row>
    <row r="815" spans="1:32" s="297" customFormat="1" ht="17.25" customHeight="1">
      <c r="A815" s="555" t="s">
        <v>508</v>
      </c>
      <c r="B815" s="549" t="s">
        <v>509</v>
      </c>
      <c r="C815" s="550"/>
      <c r="D815" s="550"/>
      <c r="E815" s="550"/>
      <c r="F815" s="550"/>
      <c r="G815" s="550"/>
      <c r="H815" s="550"/>
      <c r="I815" s="550"/>
      <c r="J815" s="550"/>
      <c r="K815" s="550"/>
      <c r="L815" s="550"/>
      <c r="M815" s="550"/>
      <c r="N815" s="550"/>
      <c r="O815" s="550"/>
      <c r="P815" s="550"/>
      <c r="Q815" s="550"/>
      <c r="R815" s="550"/>
      <c r="S815" s="550"/>
      <c r="T815" s="550"/>
      <c r="U815" s="550"/>
      <c r="V815" s="550"/>
      <c r="W815" s="550"/>
      <c r="X815" s="550"/>
      <c r="Y815" s="550"/>
      <c r="Z815" s="550"/>
      <c r="AA815" s="551"/>
      <c r="AB815" s="537"/>
      <c r="AC815" s="537"/>
      <c r="AD815" s="237"/>
      <c r="AE815" s="237"/>
      <c r="AF815" s="237"/>
    </row>
    <row r="816" spans="1:32" s="297" customFormat="1" ht="17.25" customHeight="1">
      <c r="A816" s="556"/>
      <c r="B816" s="557"/>
      <c r="C816" s="558"/>
      <c r="D816" s="558"/>
      <c r="E816" s="558"/>
      <c r="F816" s="558"/>
      <c r="G816" s="558"/>
      <c r="H816" s="558"/>
      <c r="I816" s="558"/>
      <c r="J816" s="558"/>
      <c r="K816" s="558"/>
      <c r="L816" s="558"/>
      <c r="M816" s="558"/>
      <c r="N816" s="558"/>
      <c r="O816" s="558"/>
      <c r="P816" s="558"/>
      <c r="Q816" s="558"/>
      <c r="R816" s="558"/>
      <c r="S816" s="558"/>
      <c r="T816" s="558"/>
      <c r="U816" s="558"/>
      <c r="V816" s="558"/>
      <c r="W816" s="558"/>
      <c r="X816" s="558"/>
      <c r="Y816" s="558"/>
      <c r="Z816" s="558"/>
      <c r="AA816" s="559"/>
      <c r="AB816" s="537"/>
      <c r="AC816" s="537"/>
      <c r="AD816" s="237"/>
      <c r="AE816" s="237"/>
      <c r="AF816" s="237"/>
    </row>
    <row r="817" spans="1:32" s="297" customFormat="1" ht="37.5" customHeight="1">
      <c r="A817" s="571" t="s">
        <v>510</v>
      </c>
      <c r="B817" s="549" t="s">
        <v>791</v>
      </c>
      <c r="C817" s="550"/>
      <c r="D817" s="550"/>
      <c r="E817" s="550"/>
      <c r="F817" s="550"/>
      <c r="G817" s="550"/>
      <c r="H817" s="550"/>
      <c r="I817" s="550"/>
      <c r="J817" s="550"/>
      <c r="K817" s="550"/>
      <c r="L817" s="550"/>
      <c r="M817" s="550"/>
      <c r="N817" s="550"/>
      <c r="O817" s="550"/>
      <c r="P817" s="550"/>
      <c r="Q817" s="550"/>
      <c r="R817" s="550"/>
      <c r="S817" s="550"/>
      <c r="T817" s="550"/>
      <c r="U817" s="550"/>
      <c r="V817" s="550"/>
      <c r="W817" s="550"/>
      <c r="X817" s="550"/>
      <c r="Y817" s="550"/>
      <c r="Z817" s="550"/>
      <c r="AA817" s="551"/>
      <c r="AB817" s="682"/>
      <c r="AC817" s="683"/>
      <c r="AD817" s="237"/>
      <c r="AE817" s="237"/>
      <c r="AF817" s="237"/>
    </row>
    <row r="818" spans="1:32" s="297" customFormat="1" ht="37.5" customHeight="1">
      <c r="A818" s="572"/>
      <c r="B818" s="557"/>
      <c r="C818" s="558"/>
      <c r="D818" s="558"/>
      <c r="E818" s="558"/>
      <c r="F818" s="558"/>
      <c r="G818" s="558"/>
      <c r="H818" s="558"/>
      <c r="I818" s="558"/>
      <c r="J818" s="558"/>
      <c r="K818" s="558"/>
      <c r="L818" s="558"/>
      <c r="M818" s="558"/>
      <c r="N818" s="558"/>
      <c r="O818" s="558"/>
      <c r="P818" s="558"/>
      <c r="Q818" s="558"/>
      <c r="R818" s="558"/>
      <c r="S818" s="558"/>
      <c r="T818" s="558"/>
      <c r="U818" s="558"/>
      <c r="V818" s="558"/>
      <c r="W818" s="558"/>
      <c r="X818" s="558"/>
      <c r="Y818" s="558"/>
      <c r="Z818" s="558"/>
      <c r="AA818" s="559"/>
      <c r="AB818" s="684"/>
      <c r="AC818" s="685"/>
      <c r="AD818" s="237"/>
      <c r="AE818" s="237"/>
      <c r="AF818" s="237"/>
    </row>
    <row r="819" spans="1:32" s="297" customFormat="1" ht="22.5" customHeight="1">
      <c r="A819" s="571" t="s">
        <v>511</v>
      </c>
      <c r="B819" s="549" t="s">
        <v>859</v>
      </c>
      <c r="C819" s="550"/>
      <c r="D819" s="550"/>
      <c r="E819" s="550"/>
      <c r="F819" s="550"/>
      <c r="G819" s="550"/>
      <c r="H819" s="550"/>
      <c r="I819" s="550"/>
      <c r="J819" s="550"/>
      <c r="K819" s="550"/>
      <c r="L819" s="550"/>
      <c r="M819" s="550"/>
      <c r="N819" s="550"/>
      <c r="O819" s="550"/>
      <c r="P819" s="550"/>
      <c r="Q819" s="550"/>
      <c r="R819" s="550"/>
      <c r="S819" s="550"/>
      <c r="T819" s="550"/>
      <c r="U819" s="550"/>
      <c r="V819" s="550"/>
      <c r="W819" s="550"/>
      <c r="X819" s="550"/>
      <c r="Y819" s="550"/>
      <c r="Z819" s="550"/>
      <c r="AA819" s="551"/>
      <c r="AB819" s="682"/>
      <c r="AC819" s="683"/>
      <c r="AD819" s="237"/>
      <c r="AE819" s="237"/>
      <c r="AF819" s="237"/>
    </row>
    <row r="820" spans="1:32" s="297" customFormat="1" ht="22.5" customHeight="1">
      <c r="A820" s="572"/>
      <c r="B820" s="557"/>
      <c r="C820" s="558"/>
      <c r="D820" s="558"/>
      <c r="E820" s="558"/>
      <c r="F820" s="558"/>
      <c r="G820" s="558"/>
      <c r="H820" s="558"/>
      <c r="I820" s="558"/>
      <c r="J820" s="558"/>
      <c r="K820" s="558"/>
      <c r="L820" s="558"/>
      <c r="M820" s="558"/>
      <c r="N820" s="558"/>
      <c r="O820" s="558"/>
      <c r="P820" s="558"/>
      <c r="Q820" s="558"/>
      <c r="R820" s="558"/>
      <c r="S820" s="558"/>
      <c r="T820" s="558"/>
      <c r="U820" s="558"/>
      <c r="V820" s="558"/>
      <c r="W820" s="558"/>
      <c r="X820" s="558"/>
      <c r="Y820" s="558"/>
      <c r="Z820" s="558"/>
      <c r="AA820" s="559"/>
      <c r="AB820" s="684"/>
      <c r="AC820" s="685"/>
      <c r="AD820" s="237"/>
      <c r="AE820" s="237"/>
      <c r="AF820" s="237"/>
    </row>
    <row r="821" spans="1:32" s="297" customFormat="1" ht="12.75" customHeight="1">
      <c r="A821" s="571" t="s">
        <v>513</v>
      </c>
      <c r="B821" s="688" t="s">
        <v>512</v>
      </c>
      <c r="C821" s="689"/>
      <c r="D821" s="689"/>
      <c r="E821" s="689"/>
      <c r="F821" s="689"/>
      <c r="G821" s="689"/>
      <c r="H821" s="689"/>
      <c r="I821" s="689"/>
      <c r="J821" s="689"/>
      <c r="K821" s="689"/>
      <c r="L821" s="689"/>
      <c r="M821" s="689"/>
      <c r="N821" s="689"/>
      <c r="O821" s="689"/>
      <c r="P821" s="689"/>
      <c r="Q821" s="689"/>
      <c r="R821" s="689"/>
      <c r="S821" s="689"/>
      <c r="T821" s="689"/>
      <c r="U821" s="689"/>
      <c r="V821" s="689"/>
      <c r="W821" s="689"/>
      <c r="X821" s="689"/>
      <c r="Y821" s="689"/>
      <c r="Z821" s="689"/>
      <c r="AA821" s="690"/>
      <c r="AB821" s="682"/>
      <c r="AC821" s="683"/>
      <c r="AD821" s="237"/>
      <c r="AE821" s="237"/>
      <c r="AF821" s="237"/>
    </row>
    <row r="822" spans="1:32" s="297" customFormat="1" ht="12.75" customHeight="1">
      <c r="A822" s="572"/>
      <c r="B822" s="691"/>
      <c r="C822" s="692"/>
      <c r="D822" s="692"/>
      <c r="E822" s="692"/>
      <c r="F822" s="692"/>
      <c r="G822" s="692"/>
      <c r="H822" s="692"/>
      <c r="I822" s="692"/>
      <c r="J822" s="692"/>
      <c r="K822" s="692"/>
      <c r="L822" s="692"/>
      <c r="M822" s="692"/>
      <c r="N822" s="692"/>
      <c r="O822" s="692"/>
      <c r="P822" s="692"/>
      <c r="Q822" s="692"/>
      <c r="R822" s="692"/>
      <c r="S822" s="692"/>
      <c r="T822" s="692"/>
      <c r="U822" s="692"/>
      <c r="V822" s="692"/>
      <c r="W822" s="692"/>
      <c r="X822" s="692"/>
      <c r="Y822" s="692"/>
      <c r="Z822" s="692"/>
      <c r="AA822" s="693"/>
      <c r="AB822" s="684"/>
      <c r="AC822" s="685"/>
      <c r="AD822" s="237"/>
      <c r="AE822" s="237"/>
      <c r="AF822" s="237"/>
    </row>
    <row r="823" spans="1:32" s="297" customFormat="1" ht="21" customHeight="1">
      <c r="A823" s="571" t="s">
        <v>515</v>
      </c>
      <c r="B823" s="549" t="s">
        <v>514</v>
      </c>
      <c r="C823" s="550"/>
      <c r="D823" s="550"/>
      <c r="E823" s="550"/>
      <c r="F823" s="550"/>
      <c r="G823" s="550"/>
      <c r="H823" s="550"/>
      <c r="I823" s="550"/>
      <c r="J823" s="550"/>
      <c r="K823" s="550"/>
      <c r="L823" s="550"/>
      <c r="M823" s="550"/>
      <c r="N823" s="550"/>
      <c r="O823" s="550"/>
      <c r="P823" s="550"/>
      <c r="Q823" s="550"/>
      <c r="R823" s="550"/>
      <c r="S823" s="550"/>
      <c r="T823" s="550"/>
      <c r="U823" s="550"/>
      <c r="V823" s="550"/>
      <c r="W823" s="550"/>
      <c r="X823" s="550"/>
      <c r="Y823" s="550"/>
      <c r="Z823" s="550"/>
      <c r="AA823" s="551"/>
      <c r="AB823" s="682"/>
      <c r="AC823" s="683"/>
      <c r="AD823" s="237"/>
      <c r="AE823" s="237"/>
      <c r="AF823" s="237"/>
    </row>
    <row r="824" spans="1:32" s="297" customFormat="1" ht="21" customHeight="1">
      <c r="A824" s="572"/>
      <c r="B824" s="557"/>
      <c r="C824" s="558"/>
      <c r="D824" s="558"/>
      <c r="E824" s="558"/>
      <c r="F824" s="558"/>
      <c r="G824" s="558"/>
      <c r="H824" s="558"/>
      <c r="I824" s="558"/>
      <c r="J824" s="558"/>
      <c r="K824" s="558"/>
      <c r="L824" s="558"/>
      <c r="M824" s="558"/>
      <c r="N824" s="558"/>
      <c r="O824" s="558"/>
      <c r="P824" s="558"/>
      <c r="Q824" s="558"/>
      <c r="R824" s="558"/>
      <c r="S824" s="558"/>
      <c r="T824" s="558"/>
      <c r="U824" s="558"/>
      <c r="V824" s="558"/>
      <c r="W824" s="558"/>
      <c r="X824" s="558"/>
      <c r="Y824" s="558"/>
      <c r="Z824" s="558"/>
      <c r="AA824" s="559"/>
      <c r="AB824" s="684"/>
      <c r="AC824" s="685"/>
      <c r="AD824" s="237"/>
      <c r="AE824" s="237"/>
      <c r="AF824" s="237"/>
    </row>
    <row r="825" spans="1:32" s="297" customFormat="1" ht="21" customHeight="1">
      <c r="A825" s="571" t="s">
        <v>517</v>
      </c>
      <c r="B825" s="549" t="s">
        <v>516</v>
      </c>
      <c r="C825" s="550"/>
      <c r="D825" s="550"/>
      <c r="E825" s="550"/>
      <c r="F825" s="550"/>
      <c r="G825" s="550"/>
      <c r="H825" s="550"/>
      <c r="I825" s="550"/>
      <c r="J825" s="550"/>
      <c r="K825" s="550"/>
      <c r="L825" s="550"/>
      <c r="M825" s="550"/>
      <c r="N825" s="550"/>
      <c r="O825" s="550"/>
      <c r="P825" s="550"/>
      <c r="Q825" s="550"/>
      <c r="R825" s="550"/>
      <c r="S825" s="550"/>
      <c r="T825" s="550"/>
      <c r="U825" s="550"/>
      <c r="V825" s="550"/>
      <c r="W825" s="550"/>
      <c r="X825" s="550"/>
      <c r="Y825" s="550"/>
      <c r="Z825" s="550"/>
      <c r="AA825" s="551"/>
      <c r="AB825" s="682"/>
      <c r="AC825" s="683"/>
      <c r="AD825" s="237"/>
      <c r="AE825" s="237"/>
      <c r="AF825" s="237"/>
    </row>
    <row r="826" spans="1:32" s="297" customFormat="1" ht="21" customHeight="1">
      <c r="A826" s="572"/>
      <c r="B826" s="557"/>
      <c r="C826" s="558"/>
      <c r="D826" s="558"/>
      <c r="E826" s="558"/>
      <c r="F826" s="558"/>
      <c r="G826" s="558"/>
      <c r="H826" s="558"/>
      <c r="I826" s="558"/>
      <c r="J826" s="558"/>
      <c r="K826" s="558"/>
      <c r="L826" s="558"/>
      <c r="M826" s="558"/>
      <c r="N826" s="558"/>
      <c r="O826" s="558"/>
      <c r="P826" s="558"/>
      <c r="Q826" s="558"/>
      <c r="R826" s="558"/>
      <c r="S826" s="558"/>
      <c r="T826" s="558"/>
      <c r="U826" s="558"/>
      <c r="V826" s="558"/>
      <c r="W826" s="558"/>
      <c r="X826" s="558"/>
      <c r="Y826" s="558"/>
      <c r="Z826" s="558"/>
      <c r="AA826" s="559"/>
      <c r="AB826" s="684"/>
      <c r="AC826" s="685"/>
      <c r="AD826" s="237"/>
      <c r="AE826" s="237"/>
      <c r="AF826" s="237"/>
    </row>
    <row r="827" spans="1:32" s="297" customFormat="1" ht="12.75" customHeight="1">
      <c r="A827" s="571" t="s">
        <v>860</v>
      </c>
      <c r="B827" s="688" t="s">
        <v>518</v>
      </c>
      <c r="C827" s="689"/>
      <c r="D827" s="689"/>
      <c r="E827" s="689"/>
      <c r="F827" s="689"/>
      <c r="G827" s="689"/>
      <c r="H827" s="689"/>
      <c r="I827" s="689"/>
      <c r="J827" s="689"/>
      <c r="K827" s="689"/>
      <c r="L827" s="689"/>
      <c r="M827" s="689"/>
      <c r="N827" s="689"/>
      <c r="O827" s="689"/>
      <c r="P827" s="689"/>
      <c r="Q827" s="689"/>
      <c r="R827" s="689"/>
      <c r="S827" s="689"/>
      <c r="T827" s="689"/>
      <c r="U827" s="689"/>
      <c r="V827" s="689"/>
      <c r="W827" s="689"/>
      <c r="X827" s="689"/>
      <c r="Y827" s="689"/>
      <c r="Z827" s="689"/>
      <c r="AA827" s="690"/>
      <c r="AB827" s="682"/>
      <c r="AC827" s="683"/>
      <c r="AD827" s="237"/>
      <c r="AE827" s="237"/>
      <c r="AF827" s="237"/>
    </row>
    <row r="828" spans="1:32" s="297" customFormat="1" ht="12.75" customHeight="1">
      <c r="A828" s="572"/>
      <c r="B828" s="691"/>
      <c r="C828" s="692"/>
      <c r="D828" s="692"/>
      <c r="E828" s="692"/>
      <c r="F828" s="692"/>
      <c r="G828" s="692"/>
      <c r="H828" s="692"/>
      <c r="I828" s="692"/>
      <c r="J828" s="692"/>
      <c r="K828" s="692"/>
      <c r="L828" s="692"/>
      <c r="M828" s="692"/>
      <c r="N828" s="692"/>
      <c r="O828" s="692"/>
      <c r="P828" s="692"/>
      <c r="Q828" s="692"/>
      <c r="R828" s="692"/>
      <c r="S828" s="692"/>
      <c r="T828" s="692"/>
      <c r="U828" s="692"/>
      <c r="V828" s="692"/>
      <c r="W828" s="692"/>
      <c r="X828" s="692"/>
      <c r="Y828" s="692"/>
      <c r="Z828" s="692"/>
      <c r="AA828" s="693"/>
      <c r="AB828" s="684"/>
      <c r="AC828" s="685"/>
      <c r="AD828" s="237"/>
      <c r="AE828" s="237"/>
      <c r="AF828" s="237"/>
    </row>
    <row r="829" spans="1:32" s="297" customFormat="1" ht="6" customHeight="1">
      <c r="A829" s="490"/>
      <c r="B829" s="482"/>
      <c r="C829" s="491"/>
      <c r="D829" s="491"/>
      <c r="E829" s="491"/>
      <c r="F829" s="491"/>
      <c r="G829" s="491"/>
      <c r="H829" s="491"/>
      <c r="I829" s="491"/>
      <c r="J829" s="491"/>
      <c r="K829" s="225"/>
      <c r="L829" s="225"/>
      <c r="M829" s="225"/>
      <c r="N829" s="225"/>
      <c r="O829" s="225"/>
      <c r="P829" s="225"/>
      <c r="Q829" s="225"/>
      <c r="R829" s="225"/>
      <c r="S829" s="225"/>
      <c r="T829" s="225"/>
      <c r="U829" s="225"/>
      <c r="V829" s="491"/>
      <c r="W829" s="491"/>
      <c r="X829" s="491"/>
      <c r="Y829" s="491"/>
      <c r="Z829" s="491"/>
      <c r="AA829" s="491"/>
      <c r="AB829" s="491"/>
      <c r="AC829" s="482"/>
      <c r="AD829" s="237"/>
      <c r="AE829" s="237"/>
      <c r="AF829" s="237"/>
    </row>
    <row r="830" spans="1:32" s="297" customFormat="1" ht="15" customHeight="1">
      <c r="A830" s="236" t="s">
        <v>792</v>
      </c>
      <c r="B830" s="482"/>
      <c r="C830" s="491"/>
      <c r="D830" s="491"/>
      <c r="E830" s="491"/>
      <c r="F830" s="491"/>
      <c r="G830" s="491"/>
      <c r="H830" s="491"/>
      <c r="I830" s="226"/>
      <c r="J830" s="491"/>
      <c r="K830" s="225"/>
      <c r="L830" s="225"/>
      <c r="M830" s="225"/>
      <c r="N830" s="225"/>
      <c r="O830" s="225"/>
      <c r="P830" s="225"/>
      <c r="Q830" s="225"/>
      <c r="R830" s="225"/>
      <c r="S830" s="225"/>
      <c r="T830" s="225"/>
      <c r="U830" s="225"/>
      <c r="V830" s="491"/>
      <c r="W830" s="491"/>
      <c r="X830" s="491"/>
      <c r="Y830" s="491"/>
      <c r="Z830" s="491"/>
      <c r="AA830" s="491"/>
      <c r="AB830" s="491"/>
      <c r="AC830" s="482"/>
      <c r="AD830" s="237"/>
      <c r="AE830" s="237"/>
      <c r="AF830" s="237"/>
    </row>
    <row r="831" spans="1:32" s="297" customFormat="1" ht="13.5" customHeight="1">
      <c r="A831" s="555" t="s">
        <v>416</v>
      </c>
      <c r="B831" s="688" t="s">
        <v>519</v>
      </c>
      <c r="C831" s="689"/>
      <c r="D831" s="689"/>
      <c r="E831" s="689"/>
      <c r="F831" s="689"/>
      <c r="G831" s="689"/>
      <c r="H831" s="689"/>
      <c r="I831" s="689"/>
      <c r="J831" s="689"/>
      <c r="K831" s="689"/>
      <c r="L831" s="689"/>
      <c r="M831" s="689"/>
      <c r="N831" s="689"/>
      <c r="O831" s="689"/>
      <c r="P831" s="689"/>
      <c r="Q831" s="689"/>
      <c r="R831" s="689"/>
      <c r="S831" s="689"/>
      <c r="T831" s="689"/>
      <c r="U831" s="689"/>
      <c r="V831" s="689"/>
      <c r="W831" s="689"/>
      <c r="X831" s="689"/>
      <c r="Y831" s="689"/>
      <c r="Z831" s="689"/>
      <c r="AA831" s="690"/>
      <c r="AB831" s="682"/>
      <c r="AC831" s="683"/>
      <c r="AD831" s="237"/>
      <c r="AE831" s="237"/>
      <c r="AF831" s="237"/>
    </row>
    <row r="832" spans="1:32" s="297" customFormat="1" ht="13.5" customHeight="1">
      <c r="A832" s="556"/>
      <c r="B832" s="691"/>
      <c r="C832" s="692"/>
      <c r="D832" s="692"/>
      <c r="E832" s="692"/>
      <c r="F832" s="692"/>
      <c r="G832" s="692"/>
      <c r="H832" s="692"/>
      <c r="I832" s="692"/>
      <c r="J832" s="692"/>
      <c r="K832" s="692"/>
      <c r="L832" s="692"/>
      <c r="M832" s="692"/>
      <c r="N832" s="692"/>
      <c r="O832" s="692"/>
      <c r="P832" s="692"/>
      <c r="Q832" s="692"/>
      <c r="R832" s="692"/>
      <c r="S832" s="692"/>
      <c r="T832" s="692"/>
      <c r="U832" s="692"/>
      <c r="V832" s="692"/>
      <c r="W832" s="692"/>
      <c r="X832" s="692"/>
      <c r="Y832" s="692"/>
      <c r="Z832" s="692"/>
      <c r="AA832" s="693"/>
      <c r="AB832" s="684"/>
      <c r="AC832" s="685"/>
      <c r="AD832" s="237"/>
      <c r="AE832" s="237"/>
      <c r="AF832" s="237"/>
    </row>
    <row r="833" spans="1:32" s="297" customFormat="1" ht="23.25" customHeight="1">
      <c r="A833" s="555" t="s">
        <v>418</v>
      </c>
      <c r="B833" s="549" t="s">
        <v>520</v>
      </c>
      <c r="C833" s="550"/>
      <c r="D833" s="550"/>
      <c r="E833" s="550"/>
      <c r="F833" s="550"/>
      <c r="G833" s="550"/>
      <c r="H833" s="550"/>
      <c r="I833" s="550"/>
      <c r="J833" s="550"/>
      <c r="K833" s="550"/>
      <c r="L833" s="550"/>
      <c r="M833" s="550"/>
      <c r="N833" s="550"/>
      <c r="O833" s="550"/>
      <c r="P833" s="550"/>
      <c r="Q833" s="550"/>
      <c r="R833" s="550"/>
      <c r="S833" s="550"/>
      <c r="T833" s="550"/>
      <c r="U833" s="550"/>
      <c r="V833" s="550"/>
      <c r="W833" s="550"/>
      <c r="X833" s="550"/>
      <c r="Y833" s="550"/>
      <c r="Z833" s="550"/>
      <c r="AA833" s="551"/>
      <c r="AB833" s="682"/>
      <c r="AC833" s="683"/>
      <c r="AD833" s="237"/>
      <c r="AE833" s="237"/>
      <c r="AF833" s="237"/>
    </row>
    <row r="834" spans="1:32" s="297" customFormat="1" ht="23.25" customHeight="1">
      <c r="A834" s="560"/>
      <c r="B834" s="552"/>
      <c r="C834" s="553"/>
      <c r="D834" s="553"/>
      <c r="E834" s="553"/>
      <c r="F834" s="553"/>
      <c r="G834" s="553"/>
      <c r="H834" s="553"/>
      <c r="I834" s="553"/>
      <c r="J834" s="553"/>
      <c r="K834" s="553"/>
      <c r="L834" s="553"/>
      <c r="M834" s="553"/>
      <c r="N834" s="553"/>
      <c r="O834" s="553"/>
      <c r="P834" s="553"/>
      <c r="Q834" s="553"/>
      <c r="R834" s="553"/>
      <c r="S834" s="553"/>
      <c r="T834" s="553"/>
      <c r="U834" s="553"/>
      <c r="V834" s="553"/>
      <c r="W834" s="553"/>
      <c r="X834" s="553"/>
      <c r="Y834" s="553"/>
      <c r="Z834" s="553"/>
      <c r="AA834" s="554"/>
      <c r="AB834" s="684"/>
      <c r="AC834" s="685"/>
      <c r="AD834" s="237"/>
      <c r="AE834" s="237"/>
      <c r="AF834" s="237"/>
    </row>
    <row r="835" spans="1:32" s="297" customFormat="1" ht="33" customHeight="1">
      <c r="A835" s="648"/>
      <c r="B835" s="321" t="s">
        <v>259</v>
      </c>
      <c r="C835" s="549" t="s">
        <v>796</v>
      </c>
      <c r="D835" s="1079"/>
      <c r="E835" s="1079"/>
      <c r="F835" s="1079"/>
      <c r="G835" s="1079"/>
      <c r="H835" s="1079"/>
      <c r="I835" s="1079"/>
      <c r="J835" s="1079"/>
      <c r="K835" s="1079"/>
      <c r="L835" s="1079"/>
      <c r="M835" s="1079"/>
      <c r="N835" s="1079"/>
      <c r="O835" s="1079"/>
      <c r="P835" s="1079"/>
      <c r="Q835" s="1079"/>
      <c r="R835" s="1079"/>
      <c r="S835" s="1079"/>
      <c r="T835" s="1079"/>
      <c r="U835" s="1079"/>
      <c r="V835" s="1079"/>
      <c r="W835" s="1079"/>
      <c r="X835" s="1079"/>
      <c r="Y835" s="1079"/>
      <c r="Z835" s="1079"/>
      <c r="AA835" s="1080"/>
      <c r="AB835" s="686"/>
      <c r="AC835" s="687"/>
      <c r="AD835" s="237"/>
      <c r="AE835" s="237"/>
      <c r="AF835" s="237"/>
    </row>
    <row r="836" spans="1:32" s="297" customFormat="1" ht="35.25" customHeight="1">
      <c r="A836" s="648"/>
      <c r="B836" s="461"/>
      <c r="C836" s="494" t="s">
        <v>793</v>
      </c>
      <c r="D836" s="540" t="s">
        <v>795</v>
      </c>
      <c r="E836" s="540"/>
      <c r="F836" s="540"/>
      <c r="G836" s="540"/>
      <c r="H836" s="540"/>
      <c r="I836" s="540"/>
      <c r="J836" s="540"/>
      <c r="K836" s="540"/>
      <c r="L836" s="540"/>
      <c r="M836" s="540"/>
      <c r="N836" s="540"/>
      <c r="O836" s="540"/>
      <c r="P836" s="540"/>
      <c r="Q836" s="540"/>
      <c r="R836" s="540"/>
      <c r="S836" s="540"/>
      <c r="T836" s="540"/>
      <c r="U836" s="540"/>
      <c r="V836" s="540"/>
      <c r="W836" s="540"/>
      <c r="X836" s="540"/>
      <c r="Y836" s="540"/>
      <c r="Z836" s="540"/>
      <c r="AA836" s="541"/>
      <c r="AB836" s="672"/>
      <c r="AC836" s="672"/>
      <c r="AD836" s="237"/>
      <c r="AE836" s="237"/>
      <c r="AF836" s="237"/>
    </row>
    <row r="837" spans="1:32" s="297" customFormat="1" ht="23.25" customHeight="1">
      <c r="A837" s="649"/>
      <c r="B837" s="464"/>
      <c r="C837" s="464" t="s">
        <v>794</v>
      </c>
      <c r="D837" s="1065" t="s">
        <v>1042</v>
      </c>
      <c r="E837" s="1065"/>
      <c r="F837" s="1065"/>
      <c r="G837" s="1065"/>
      <c r="H837" s="1065"/>
      <c r="I837" s="1065"/>
      <c r="J837" s="1065"/>
      <c r="K837" s="1065"/>
      <c r="L837" s="1065"/>
      <c r="M837" s="1065"/>
      <c r="N837" s="1065"/>
      <c r="O837" s="1065"/>
      <c r="P837" s="1065"/>
      <c r="Q837" s="1065"/>
      <c r="R837" s="1065"/>
      <c r="S837" s="1065"/>
      <c r="T837" s="1065"/>
      <c r="U837" s="1065"/>
      <c r="V837" s="1065"/>
      <c r="W837" s="1065"/>
      <c r="X837" s="1065"/>
      <c r="Y837" s="1065"/>
      <c r="Z837" s="1065"/>
      <c r="AA837" s="1066"/>
      <c r="AB837" s="673"/>
      <c r="AC837" s="673"/>
      <c r="AD837" s="237"/>
      <c r="AE837" s="237"/>
      <c r="AF837" s="237"/>
    </row>
    <row r="838" spans="1:32" s="297" customFormat="1" ht="24" customHeight="1">
      <c r="A838" s="301" t="s">
        <v>419</v>
      </c>
      <c r="B838" s="720" t="s">
        <v>521</v>
      </c>
      <c r="C838" s="717"/>
      <c r="D838" s="717"/>
      <c r="E838" s="717"/>
      <c r="F838" s="717"/>
      <c r="G838" s="717"/>
      <c r="H838" s="717"/>
      <c r="I838" s="717"/>
      <c r="J838" s="717"/>
      <c r="K838" s="717"/>
      <c r="L838" s="717"/>
      <c r="M838" s="717"/>
      <c r="N838" s="717"/>
      <c r="O838" s="717"/>
      <c r="P838" s="717"/>
      <c r="Q838" s="717"/>
      <c r="R838" s="717"/>
      <c r="S838" s="717"/>
      <c r="T838" s="717"/>
      <c r="U838" s="717"/>
      <c r="V838" s="717"/>
      <c r="W838" s="717"/>
      <c r="X838" s="717"/>
      <c r="Y838" s="717"/>
      <c r="Z838" s="717"/>
      <c r="AA838" s="1078"/>
      <c r="AB838" s="545"/>
      <c r="AC838" s="545"/>
      <c r="AD838" s="237"/>
      <c r="AE838" s="237"/>
      <c r="AF838" s="237"/>
    </row>
    <row r="839" spans="1:32" s="297" customFormat="1" ht="6" customHeight="1">
      <c r="A839" s="490"/>
      <c r="B839" s="482"/>
      <c r="C839" s="491"/>
      <c r="D839" s="462"/>
      <c r="E839" s="462"/>
      <c r="F839" s="462"/>
      <c r="G839" s="462"/>
      <c r="H839" s="462"/>
      <c r="I839" s="462"/>
      <c r="J839" s="462"/>
      <c r="K839" s="239"/>
      <c r="L839" s="239"/>
      <c r="M839" s="239"/>
      <c r="N839" s="239"/>
      <c r="O839" s="239"/>
      <c r="P839" s="239"/>
      <c r="Q839" s="239"/>
      <c r="R839" s="239"/>
      <c r="S839" s="239"/>
      <c r="T839" s="239"/>
      <c r="U839" s="239"/>
      <c r="V839" s="462"/>
      <c r="W839" s="462"/>
      <c r="X839" s="462"/>
      <c r="Y839" s="462"/>
      <c r="Z839" s="462"/>
      <c r="AA839" s="462"/>
      <c r="AB839" s="462"/>
      <c r="AC839" s="482"/>
      <c r="AD839" s="237"/>
      <c r="AE839" s="237"/>
      <c r="AF839" s="237"/>
    </row>
    <row r="840" spans="1:32" s="297" customFormat="1" ht="15" customHeight="1">
      <c r="A840" s="236" t="s">
        <v>1184</v>
      </c>
      <c r="B840" s="482"/>
      <c r="C840" s="491"/>
      <c r="D840" s="491"/>
      <c r="E840" s="491"/>
      <c r="F840" s="491"/>
      <c r="G840" s="491"/>
      <c r="H840" s="491"/>
      <c r="I840" s="226"/>
      <c r="J840" s="491"/>
      <c r="K840" s="225"/>
      <c r="L840" s="225"/>
      <c r="M840" s="225"/>
      <c r="N840" s="225"/>
      <c r="O840" s="225"/>
      <c r="P840" s="225"/>
      <c r="Q840" s="225"/>
      <c r="R840" s="225"/>
      <c r="S840" s="225"/>
      <c r="T840" s="225"/>
      <c r="U840" s="225"/>
      <c r="V840" s="491"/>
      <c r="W840" s="491"/>
      <c r="X840" s="491"/>
      <c r="Y840" s="491"/>
      <c r="Z840" s="491"/>
      <c r="AA840" s="491"/>
      <c r="AB840" s="491"/>
      <c r="AC840" s="482"/>
      <c r="AD840" s="237"/>
      <c r="AE840" s="237"/>
      <c r="AF840" s="237"/>
    </row>
    <row r="841" spans="1:32" s="297" customFormat="1" ht="19.5" customHeight="1">
      <c r="A841" s="679" t="s">
        <v>861</v>
      </c>
      <c r="B841" s="680"/>
      <c r="C841" s="680"/>
      <c r="D841" s="680"/>
      <c r="E841" s="680"/>
      <c r="F841" s="680"/>
      <c r="G841" s="680"/>
      <c r="H841" s="680"/>
      <c r="I841" s="680"/>
      <c r="J841" s="680"/>
      <c r="K841" s="680"/>
      <c r="L841" s="680"/>
      <c r="M841" s="680"/>
      <c r="N841" s="680"/>
      <c r="O841" s="680"/>
      <c r="P841" s="680"/>
      <c r="Q841" s="680"/>
      <c r="R841" s="680"/>
      <c r="S841" s="680"/>
      <c r="T841" s="680"/>
      <c r="U841" s="680"/>
      <c r="V841" s="680"/>
      <c r="W841" s="680"/>
      <c r="X841" s="680"/>
      <c r="Y841" s="680"/>
      <c r="Z841" s="680"/>
      <c r="AA841" s="680"/>
      <c r="AB841" s="680"/>
      <c r="AC841" s="681"/>
      <c r="AD841" s="237"/>
      <c r="AE841" s="237"/>
      <c r="AF841" s="237"/>
    </row>
    <row r="842" spans="1:32" s="297" customFormat="1" ht="15.75" customHeight="1">
      <c r="A842" s="555" t="s">
        <v>416</v>
      </c>
      <c r="B842" s="549" t="s">
        <v>797</v>
      </c>
      <c r="C842" s="550"/>
      <c r="D842" s="550"/>
      <c r="E842" s="550"/>
      <c r="F842" s="550"/>
      <c r="G842" s="550"/>
      <c r="H842" s="550"/>
      <c r="I842" s="550"/>
      <c r="J842" s="550"/>
      <c r="K842" s="550"/>
      <c r="L842" s="550"/>
      <c r="M842" s="550"/>
      <c r="N842" s="550"/>
      <c r="O842" s="550"/>
      <c r="P842" s="550"/>
      <c r="Q842" s="550"/>
      <c r="R842" s="550"/>
      <c r="S842" s="550"/>
      <c r="T842" s="550"/>
      <c r="U842" s="550"/>
      <c r="V842" s="550"/>
      <c r="W842" s="550"/>
      <c r="X842" s="550"/>
      <c r="Y842" s="550"/>
      <c r="Z842" s="550"/>
      <c r="AA842" s="551"/>
      <c r="AB842" s="537"/>
      <c r="AC842" s="537"/>
      <c r="AD842" s="237"/>
      <c r="AE842" s="237"/>
      <c r="AF842" s="237"/>
    </row>
    <row r="843" spans="1:32" s="297" customFormat="1" ht="15.75" customHeight="1">
      <c r="A843" s="556"/>
      <c r="B843" s="557"/>
      <c r="C843" s="558"/>
      <c r="D843" s="558"/>
      <c r="E843" s="558"/>
      <c r="F843" s="558"/>
      <c r="G843" s="558"/>
      <c r="H843" s="558"/>
      <c r="I843" s="558"/>
      <c r="J843" s="558"/>
      <c r="K843" s="558"/>
      <c r="L843" s="558"/>
      <c r="M843" s="558"/>
      <c r="N843" s="558"/>
      <c r="O843" s="558"/>
      <c r="P843" s="558"/>
      <c r="Q843" s="558"/>
      <c r="R843" s="558"/>
      <c r="S843" s="558"/>
      <c r="T843" s="558"/>
      <c r="U843" s="558"/>
      <c r="V843" s="558"/>
      <c r="W843" s="558"/>
      <c r="X843" s="558"/>
      <c r="Y843" s="558"/>
      <c r="Z843" s="558"/>
      <c r="AA843" s="559"/>
      <c r="AB843" s="537"/>
      <c r="AC843" s="537"/>
      <c r="AD843" s="237"/>
      <c r="AE843" s="237"/>
      <c r="AF843" s="237"/>
    </row>
    <row r="844" spans="1:32" s="297" customFormat="1" ht="15.75" customHeight="1">
      <c r="A844" s="555" t="s">
        <v>418</v>
      </c>
      <c r="B844" s="549" t="s">
        <v>522</v>
      </c>
      <c r="C844" s="550"/>
      <c r="D844" s="550"/>
      <c r="E844" s="550"/>
      <c r="F844" s="550"/>
      <c r="G844" s="550"/>
      <c r="H844" s="550"/>
      <c r="I844" s="550"/>
      <c r="J844" s="550"/>
      <c r="K844" s="550"/>
      <c r="L844" s="550"/>
      <c r="M844" s="550"/>
      <c r="N844" s="550"/>
      <c r="O844" s="550"/>
      <c r="P844" s="550"/>
      <c r="Q844" s="550"/>
      <c r="R844" s="550"/>
      <c r="S844" s="550"/>
      <c r="T844" s="550"/>
      <c r="U844" s="550"/>
      <c r="V844" s="550"/>
      <c r="W844" s="550"/>
      <c r="X844" s="550"/>
      <c r="Y844" s="550"/>
      <c r="Z844" s="550"/>
      <c r="AA844" s="551"/>
      <c r="AB844" s="537"/>
      <c r="AC844" s="537"/>
      <c r="AD844" s="237"/>
      <c r="AE844" s="237"/>
      <c r="AF844" s="237"/>
    </row>
    <row r="845" spans="1:32" s="297" customFormat="1" ht="15.75" customHeight="1">
      <c r="A845" s="556"/>
      <c r="B845" s="557"/>
      <c r="C845" s="558"/>
      <c r="D845" s="558"/>
      <c r="E845" s="558"/>
      <c r="F845" s="558"/>
      <c r="G845" s="558"/>
      <c r="H845" s="558"/>
      <c r="I845" s="558"/>
      <c r="J845" s="558"/>
      <c r="K845" s="558"/>
      <c r="L845" s="558"/>
      <c r="M845" s="558"/>
      <c r="N845" s="558"/>
      <c r="O845" s="558"/>
      <c r="P845" s="558"/>
      <c r="Q845" s="558"/>
      <c r="R845" s="558"/>
      <c r="S845" s="558"/>
      <c r="T845" s="558"/>
      <c r="U845" s="558"/>
      <c r="V845" s="558"/>
      <c r="W845" s="558"/>
      <c r="X845" s="558"/>
      <c r="Y845" s="558"/>
      <c r="Z845" s="558"/>
      <c r="AA845" s="559"/>
      <c r="AB845" s="537"/>
      <c r="AC845" s="537"/>
      <c r="AD845" s="237"/>
      <c r="AE845" s="237"/>
      <c r="AF845" s="237"/>
    </row>
    <row r="846" spans="1:32" s="297" customFormat="1" ht="19.5" customHeight="1">
      <c r="A846" s="679" t="s">
        <v>605</v>
      </c>
      <c r="B846" s="680"/>
      <c r="C846" s="680"/>
      <c r="D846" s="680"/>
      <c r="E846" s="680"/>
      <c r="F846" s="680"/>
      <c r="G846" s="680"/>
      <c r="H846" s="680"/>
      <c r="I846" s="680"/>
      <c r="J846" s="680"/>
      <c r="K846" s="680"/>
      <c r="L846" s="680"/>
      <c r="M846" s="680"/>
      <c r="N846" s="680"/>
      <c r="O846" s="680"/>
      <c r="P846" s="680"/>
      <c r="Q846" s="680"/>
      <c r="R846" s="680"/>
      <c r="S846" s="680"/>
      <c r="T846" s="680"/>
      <c r="U846" s="680"/>
      <c r="V846" s="680"/>
      <c r="W846" s="680"/>
      <c r="X846" s="680"/>
      <c r="Y846" s="680"/>
      <c r="Z846" s="680"/>
      <c r="AA846" s="680"/>
      <c r="AB846" s="680"/>
      <c r="AC846" s="680"/>
      <c r="AD846" s="237"/>
      <c r="AE846" s="237"/>
      <c r="AF846" s="237"/>
    </row>
    <row r="847" spans="1:32" s="297" customFormat="1" ht="27" customHeight="1">
      <c r="A847" s="555" t="s">
        <v>419</v>
      </c>
      <c r="B847" s="549" t="s">
        <v>1043</v>
      </c>
      <c r="C847" s="550"/>
      <c r="D847" s="550"/>
      <c r="E847" s="550"/>
      <c r="F847" s="550"/>
      <c r="G847" s="550"/>
      <c r="H847" s="550"/>
      <c r="I847" s="550"/>
      <c r="J847" s="550"/>
      <c r="K847" s="550"/>
      <c r="L847" s="550"/>
      <c r="M847" s="550"/>
      <c r="N847" s="550"/>
      <c r="O847" s="550"/>
      <c r="P847" s="550"/>
      <c r="Q847" s="550"/>
      <c r="R847" s="550"/>
      <c r="S847" s="550"/>
      <c r="T847" s="550"/>
      <c r="U847" s="550"/>
      <c r="V847" s="550"/>
      <c r="W847" s="550"/>
      <c r="X847" s="550"/>
      <c r="Y847" s="550"/>
      <c r="Z847" s="550"/>
      <c r="AA847" s="551"/>
      <c r="AB847" s="537"/>
      <c r="AC847" s="537"/>
      <c r="AD847" s="237"/>
      <c r="AE847" s="237"/>
      <c r="AF847" s="237"/>
    </row>
    <row r="848" spans="1:32" s="297" customFormat="1" ht="27" customHeight="1">
      <c r="A848" s="556"/>
      <c r="B848" s="557"/>
      <c r="C848" s="558"/>
      <c r="D848" s="558"/>
      <c r="E848" s="558"/>
      <c r="F848" s="558"/>
      <c r="G848" s="558"/>
      <c r="H848" s="558"/>
      <c r="I848" s="558"/>
      <c r="J848" s="558"/>
      <c r="K848" s="558"/>
      <c r="L848" s="558"/>
      <c r="M848" s="558"/>
      <c r="N848" s="558"/>
      <c r="O848" s="558"/>
      <c r="P848" s="558"/>
      <c r="Q848" s="558"/>
      <c r="R848" s="558"/>
      <c r="S848" s="558"/>
      <c r="T848" s="558"/>
      <c r="U848" s="558"/>
      <c r="V848" s="558"/>
      <c r="W848" s="558"/>
      <c r="X848" s="558"/>
      <c r="Y848" s="558"/>
      <c r="Z848" s="558"/>
      <c r="AA848" s="559"/>
      <c r="AB848" s="537"/>
      <c r="AC848" s="537"/>
      <c r="AD848" s="237"/>
      <c r="AE848" s="237"/>
      <c r="AF848" s="237"/>
    </row>
    <row r="849" spans="1:47" s="297" customFormat="1" ht="30" customHeight="1">
      <c r="A849" s="555" t="s">
        <v>420</v>
      </c>
      <c r="B849" s="549" t="s">
        <v>1044</v>
      </c>
      <c r="C849" s="550"/>
      <c r="D849" s="550"/>
      <c r="E849" s="550"/>
      <c r="F849" s="550"/>
      <c r="G849" s="550"/>
      <c r="H849" s="550"/>
      <c r="I849" s="550"/>
      <c r="J849" s="550"/>
      <c r="K849" s="550"/>
      <c r="L849" s="550"/>
      <c r="M849" s="550"/>
      <c r="N849" s="550"/>
      <c r="O849" s="550"/>
      <c r="P849" s="550"/>
      <c r="Q849" s="550"/>
      <c r="R849" s="550"/>
      <c r="S849" s="550"/>
      <c r="T849" s="550"/>
      <c r="U849" s="550"/>
      <c r="V849" s="550"/>
      <c r="W849" s="550"/>
      <c r="X849" s="550"/>
      <c r="Y849" s="550"/>
      <c r="Z849" s="550"/>
      <c r="AA849" s="551"/>
      <c r="AB849" s="537"/>
      <c r="AC849" s="537"/>
      <c r="AD849" s="237"/>
      <c r="AE849" s="237"/>
      <c r="AF849" s="237"/>
    </row>
    <row r="850" spans="1:47" s="297" customFormat="1" ht="30" customHeight="1">
      <c r="A850" s="556"/>
      <c r="B850" s="557"/>
      <c r="C850" s="558"/>
      <c r="D850" s="558"/>
      <c r="E850" s="558"/>
      <c r="F850" s="558"/>
      <c r="G850" s="558"/>
      <c r="H850" s="558"/>
      <c r="I850" s="558"/>
      <c r="J850" s="558"/>
      <c r="K850" s="558"/>
      <c r="L850" s="558"/>
      <c r="M850" s="558"/>
      <c r="N850" s="558"/>
      <c r="O850" s="558"/>
      <c r="P850" s="558"/>
      <c r="Q850" s="558"/>
      <c r="R850" s="558"/>
      <c r="S850" s="558"/>
      <c r="T850" s="558"/>
      <c r="U850" s="558"/>
      <c r="V850" s="558"/>
      <c r="W850" s="558"/>
      <c r="X850" s="558"/>
      <c r="Y850" s="558"/>
      <c r="Z850" s="558"/>
      <c r="AA850" s="559"/>
      <c r="AB850" s="537"/>
      <c r="AC850" s="537"/>
      <c r="AD850" s="237"/>
      <c r="AE850" s="237"/>
      <c r="AF850" s="237"/>
    </row>
    <row r="851" spans="1:47" s="297" customFormat="1" ht="26.45" customHeight="1">
      <c r="A851" s="555" t="s">
        <v>290</v>
      </c>
      <c r="B851" s="549" t="s">
        <v>1151</v>
      </c>
      <c r="C851" s="550"/>
      <c r="D851" s="550"/>
      <c r="E851" s="550"/>
      <c r="F851" s="550"/>
      <c r="G851" s="550"/>
      <c r="H851" s="550"/>
      <c r="I851" s="550"/>
      <c r="J851" s="550"/>
      <c r="K851" s="550"/>
      <c r="L851" s="550"/>
      <c r="M851" s="550"/>
      <c r="N851" s="550"/>
      <c r="O851" s="550"/>
      <c r="P851" s="550"/>
      <c r="Q851" s="550"/>
      <c r="R851" s="550"/>
      <c r="S851" s="550"/>
      <c r="T851" s="550"/>
      <c r="U851" s="550"/>
      <c r="V851" s="550"/>
      <c r="W851" s="550"/>
      <c r="X851" s="550"/>
      <c r="Y851" s="550"/>
      <c r="Z851" s="550"/>
      <c r="AA851" s="551"/>
      <c r="AB851" s="546"/>
      <c r="AC851" s="546"/>
      <c r="AD851" s="237"/>
      <c r="AE851" s="237"/>
      <c r="AF851" s="237"/>
    </row>
    <row r="852" spans="1:47" s="297" customFormat="1" ht="53.25" customHeight="1">
      <c r="A852" s="560"/>
      <c r="B852" s="442" t="s">
        <v>331</v>
      </c>
      <c r="C852" s="642" t="s">
        <v>1152</v>
      </c>
      <c r="D852" s="642"/>
      <c r="E852" s="642"/>
      <c r="F852" s="642"/>
      <c r="G852" s="642"/>
      <c r="H852" s="642"/>
      <c r="I852" s="642"/>
      <c r="J852" s="642"/>
      <c r="K852" s="642"/>
      <c r="L852" s="642"/>
      <c r="M852" s="642"/>
      <c r="N852" s="642"/>
      <c r="O852" s="642"/>
      <c r="P852" s="642"/>
      <c r="Q852" s="642"/>
      <c r="R852" s="642"/>
      <c r="S852" s="642"/>
      <c r="T852" s="642"/>
      <c r="U852" s="642"/>
      <c r="V852" s="642"/>
      <c r="W852" s="642"/>
      <c r="X852" s="642"/>
      <c r="Y852" s="642"/>
      <c r="Z852" s="642"/>
      <c r="AA852" s="643"/>
      <c r="AB852" s="672"/>
      <c r="AC852" s="672"/>
      <c r="AD852" s="237"/>
      <c r="AE852" s="237"/>
      <c r="AF852" s="237"/>
    </row>
    <row r="853" spans="1:47" s="297" customFormat="1" ht="43.5" customHeight="1">
      <c r="A853" s="560"/>
      <c r="B853" s="442" t="s">
        <v>333</v>
      </c>
      <c r="C853" s="642" t="s">
        <v>1153</v>
      </c>
      <c r="D853" s="642"/>
      <c r="E853" s="642"/>
      <c r="F853" s="642"/>
      <c r="G853" s="642"/>
      <c r="H853" s="642"/>
      <c r="I853" s="642"/>
      <c r="J853" s="642"/>
      <c r="K853" s="642"/>
      <c r="L853" s="642"/>
      <c r="M853" s="642"/>
      <c r="N853" s="642"/>
      <c r="O853" s="642"/>
      <c r="P853" s="642"/>
      <c r="Q853" s="642"/>
      <c r="R853" s="642"/>
      <c r="S853" s="642"/>
      <c r="T853" s="642"/>
      <c r="U853" s="642"/>
      <c r="V853" s="642"/>
      <c r="W853" s="642"/>
      <c r="X853" s="642"/>
      <c r="Y853" s="642"/>
      <c r="Z853" s="642"/>
      <c r="AA853" s="643"/>
      <c r="AB853" s="672"/>
      <c r="AC853" s="672"/>
      <c r="AD853" s="237"/>
      <c r="AE853" s="237"/>
      <c r="AF853" s="237"/>
    </row>
    <row r="854" spans="1:47" s="297" customFormat="1" ht="30" customHeight="1">
      <c r="A854" s="648"/>
      <c r="B854" s="442" t="s">
        <v>364</v>
      </c>
      <c r="C854" s="642" t="s">
        <v>862</v>
      </c>
      <c r="D854" s="642"/>
      <c r="E854" s="642"/>
      <c r="F854" s="642"/>
      <c r="G854" s="642"/>
      <c r="H854" s="642"/>
      <c r="I854" s="642"/>
      <c r="J854" s="642"/>
      <c r="K854" s="642"/>
      <c r="L854" s="642"/>
      <c r="M854" s="642"/>
      <c r="N854" s="642"/>
      <c r="O854" s="642"/>
      <c r="P854" s="642"/>
      <c r="Q854" s="642"/>
      <c r="R854" s="642"/>
      <c r="S854" s="642"/>
      <c r="T854" s="642"/>
      <c r="U854" s="642"/>
      <c r="V854" s="642"/>
      <c r="W854" s="642"/>
      <c r="X854" s="642"/>
      <c r="Y854" s="642"/>
      <c r="Z854" s="642"/>
      <c r="AA854" s="643"/>
      <c r="AB854" s="672"/>
      <c r="AC854" s="672"/>
      <c r="AD854" s="237"/>
      <c r="AE854" s="237"/>
      <c r="AF854" s="237"/>
    </row>
    <row r="855" spans="1:47" s="297" customFormat="1" ht="42" customHeight="1">
      <c r="A855" s="649"/>
      <c r="B855" s="474" t="s">
        <v>365</v>
      </c>
      <c r="C855" s="644" t="s">
        <v>863</v>
      </c>
      <c r="D855" s="644"/>
      <c r="E855" s="644"/>
      <c r="F855" s="644"/>
      <c r="G855" s="644"/>
      <c r="H855" s="644"/>
      <c r="I855" s="644"/>
      <c r="J855" s="644"/>
      <c r="K855" s="644"/>
      <c r="L855" s="644"/>
      <c r="M855" s="644"/>
      <c r="N855" s="644"/>
      <c r="O855" s="644"/>
      <c r="P855" s="644"/>
      <c r="Q855" s="644"/>
      <c r="R855" s="644"/>
      <c r="S855" s="644"/>
      <c r="T855" s="644"/>
      <c r="U855" s="644"/>
      <c r="V855" s="644"/>
      <c r="W855" s="644"/>
      <c r="X855" s="644"/>
      <c r="Y855" s="644"/>
      <c r="Z855" s="644"/>
      <c r="AA855" s="645"/>
      <c r="AB855" s="673"/>
      <c r="AC855" s="673"/>
      <c r="AD855" s="237"/>
      <c r="AE855" s="237"/>
      <c r="AF855" s="237"/>
    </row>
    <row r="856" spans="1:47" s="297" customFormat="1" ht="6" customHeight="1">
      <c r="A856" s="229"/>
      <c r="B856" s="482"/>
      <c r="C856" s="470"/>
      <c r="D856" s="470"/>
      <c r="E856" s="470"/>
      <c r="F856" s="470"/>
      <c r="G856" s="470"/>
      <c r="H856" s="470"/>
      <c r="I856" s="470"/>
      <c r="J856" s="470"/>
      <c r="K856" s="515"/>
      <c r="L856" s="515"/>
      <c r="M856" s="515"/>
      <c r="N856" s="515"/>
      <c r="O856" s="515"/>
      <c r="P856" s="515"/>
      <c r="Q856" s="515"/>
      <c r="R856" s="515"/>
      <c r="S856" s="515"/>
      <c r="T856" s="515"/>
      <c r="U856" s="515"/>
      <c r="V856" s="470"/>
      <c r="W856" s="470"/>
      <c r="X856" s="470"/>
      <c r="Y856" s="470"/>
      <c r="Z856" s="470"/>
      <c r="AA856" s="470"/>
      <c r="AB856" s="470"/>
      <c r="AC856" s="516"/>
      <c r="AD856" s="237"/>
      <c r="AE856" s="237"/>
      <c r="AF856" s="237"/>
    </row>
    <row r="857" spans="1:47" s="297" customFormat="1" ht="19.5" customHeight="1">
      <c r="A857" s="236" t="s">
        <v>771</v>
      </c>
      <c r="B857" s="482"/>
      <c r="C857" s="462"/>
      <c r="D857" s="462"/>
      <c r="E857" s="462"/>
      <c r="F857" s="462"/>
      <c r="G857" s="462"/>
      <c r="H857" s="462"/>
      <c r="I857" s="462"/>
      <c r="J857" s="462"/>
      <c r="K857" s="239"/>
      <c r="L857" s="239"/>
      <c r="M857" s="239"/>
      <c r="N857" s="239"/>
      <c r="O857" s="239"/>
      <c r="P857" s="239"/>
      <c r="Q857" s="239"/>
      <c r="R857" s="239"/>
      <c r="S857" s="239"/>
      <c r="T857" s="239"/>
      <c r="U857" s="239"/>
      <c r="V857" s="462"/>
      <c r="W857" s="462"/>
      <c r="X857" s="462"/>
      <c r="Y857" s="482"/>
      <c r="Z857" s="482"/>
      <c r="AA857" s="482"/>
      <c r="AB857" s="237"/>
      <c r="AC857" s="237"/>
      <c r="AD857" s="237"/>
      <c r="AE857" s="237"/>
      <c r="AF857" s="237"/>
    </row>
    <row r="858" spans="1:47" s="297" customFormat="1" ht="19.5" customHeight="1">
      <c r="A858" s="538" t="s">
        <v>861</v>
      </c>
      <c r="B858" s="538"/>
      <c r="C858" s="538"/>
      <c r="D858" s="538"/>
      <c r="E858" s="538"/>
      <c r="F858" s="538"/>
      <c r="G858" s="538"/>
      <c r="H858" s="538"/>
      <c r="I858" s="538"/>
      <c r="J858" s="538"/>
      <c r="K858" s="538"/>
      <c r="L858" s="538"/>
      <c r="M858" s="538"/>
      <c r="N858" s="538"/>
      <c r="O858" s="538"/>
      <c r="P858" s="538"/>
      <c r="Q858" s="538"/>
      <c r="R858" s="538"/>
      <c r="S858" s="538"/>
      <c r="T858" s="538"/>
      <c r="U858" s="538"/>
      <c r="V858" s="538"/>
      <c r="W858" s="538"/>
      <c r="X858" s="538"/>
      <c r="Y858" s="538"/>
      <c r="Z858" s="538"/>
      <c r="AA858" s="538"/>
      <c r="AB858" s="538"/>
      <c r="AC858" s="538"/>
      <c r="AD858" s="237"/>
      <c r="AE858" s="237"/>
      <c r="AF858" s="237"/>
    </row>
    <row r="859" spans="1:47" s="297" customFormat="1" ht="36.75" customHeight="1">
      <c r="A859" s="770" t="s">
        <v>416</v>
      </c>
      <c r="B859" s="549" t="s">
        <v>1174</v>
      </c>
      <c r="C859" s="550"/>
      <c r="D859" s="550"/>
      <c r="E859" s="550"/>
      <c r="F859" s="550"/>
      <c r="G859" s="550"/>
      <c r="H859" s="550"/>
      <c r="I859" s="550"/>
      <c r="J859" s="550"/>
      <c r="K859" s="550"/>
      <c r="L859" s="550"/>
      <c r="M859" s="550"/>
      <c r="N859" s="550"/>
      <c r="O859" s="550"/>
      <c r="P859" s="550"/>
      <c r="Q859" s="550"/>
      <c r="R859" s="550"/>
      <c r="S859" s="550"/>
      <c r="T859" s="550"/>
      <c r="U859" s="550"/>
      <c r="V859" s="550"/>
      <c r="W859" s="550"/>
      <c r="X859" s="550"/>
      <c r="Y859" s="550"/>
      <c r="Z859" s="550"/>
      <c r="AA859" s="551"/>
      <c r="AB859" s="537"/>
      <c r="AC859" s="537"/>
      <c r="AD859" s="237"/>
      <c r="AE859" s="768"/>
      <c r="AF859" s="768"/>
      <c r="AG859" s="768"/>
      <c r="AH859" s="768"/>
      <c r="AI859" s="768"/>
      <c r="AJ859" s="768"/>
      <c r="AK859" s="768"/>
      <c r="AL859" s="768"/>
      <c r="AM859" s="768"/>
      <c r="AN859" s="768"/>
      <c r="AO859" s="768"/>
      <c r="AP859" s="768"/>
      <c r="AQ859" s="768"/>
      <c r="AR859" s="768"/>
      <c r="AS859" s="768"/>
      <c r="AT859" s="768"/>
      <c r="AU859" s="768"/>
    </row>
    <row r="860" spans="1:47" s="297" customFormat="1" ht="36.75" customHeight="1">
      <c r="A860" s="771"/>
      <c r="B860" s="557"/>
      <c r="C860" s="558"/>
      <c r="D860" s="558"/>
      <c r="E860" s="558"/>
      <c r="F860" s="558"/>
      <c r="G860" s="558"/>
      <c r="H860" s="558"/>
      <c r="I860" s="558"/>
      <c r="J860" s="558"/>
      <c r="K860" s="558"/>
      <c r="L860" s="558"/>
      <c r="M860" s="558"/>
      <c r="N860" s="558"/>
      <c r="O860" s="558"/>
      <c r="P860" s="558"/>
      <c r="Q860" s="558"/>
      <c r="R860" s="558"/>
      <c r="S860" s="558"/>
      <c r="T860" s="558"/>
      <c r="U860" s="558"/>
      <c r="V860" s="558"/>
      <c r="W860" s="558"/>
      <c r="X860" s="558"/>
      <c r="Y860" s="558"/>
      <c r="Z860" s="558"/>
      <c r="AA860" s="559"/>
      <c r="AB860" s="537"/>
      <c r="AC860" s="537"/>
      <c r="AD860" s="237"/>
      <c r="AE860" s="768"/>
      <c r="AF860" s="768"/>
      <c r="AG860" s="768"/>
      <c r="AH860" s="768"/>
      <c r="AI860" s="768"/>
      <c r="AJ860" s="768"/>
      <c r="AK860" s="768"/>
      <c r="AL860" s="768"/>
      <c r="AM860" s="768"/>
      <c r="AN860" s="768"/>
      <c r="AO860" s="768"/>
      <c r="AP860" s="768"/>
      <c r="AQ860" s="768"/>
      <c r="AR860" s="768"/>
      <c r="AS860" s="768"/>
      <c r="AT860" s="768"/>
      <c r="AU860" s="768"/>
    </row>
    <row r="861" spans="1:47" s="297" customFormat="1" ht="63" customHeight="1">
      <c r="A861" s="555" t="s">
        <v>418</v>
      </c>
      <c r="B861" s="549" t="s">
        <v>1045</v>
      </c>
      <c r="C861" s="550"/>
      <c r="D861" s="550"/>
      <c r="E861" s="550"/>
      <c r="F861" s="550"/>
      <c r="G861" s="550"/>
      <c r="H861" s="550"/>
      <c r="I861" s="550"/>
      <c r="J861" s="550"/>
      <c r="K861" s="550"/>
      <c r="L861" s="550"/>
      <c r="M861" s="550"/>
      <c r="N861" s="550"/>
      <c r="O861" s="550"/>
      <c r="P861" s="550"/>
      <c r="Q861" s="550"/>
      <c r="R861" s="550"/>
      <c r="S861" s="550"/>
      <c r="T861" s="550"/>
      <c r="U861" s="550"/>
      <c r="V861" s="550"/>
      <c r="W861" s="550"/>
      <c r="X861" s="550"/>
      <c r="Y861" s="550"/>
      <c r="Z861" s="550"/>
      <c r="AA861" s="551"/>
      <c r="AB861" s="537"/>
      <c r="AC861" s="537"/>
      <c r="AD861" s="237"/>
      <c r="AE861" s="237"/>
      <c r="AF861" s="237"/>
    </row>
    <row r="862" spans="1:47" s="297" customFormat="1" ht="63" customHeight="1">
      <c r="A862" s="556"/>
      <c r="B862" s="557"/>
      <c r="C862" s="558"/>
      <c r="D862" s="558"/>
      <c r="E862" s="558"/>
      <c r="F862" s="558"/>
      <c r="G862" s="558"/>
      <c r="H862" s="558"/>
      <c r="I862" s="558"/>
      <c r="J862" s="558"/>
      <c r="K862" s="558"/>
      <c r="L862" s="558"/>
      <c r="M862" s="558"/>
      <c r="N862" s="558"/>
      <c r="O862" s="558"/>
      <c r="P862" s="558"/>
      <c r="Q862" s="558"/>
      <c r="R862" s="558"/>
      <c r="S862" s="558"/>
      <c r="T862" s="558"/>
      <c r="U862" s="558"/>
      <c r="V862" s="558"/>
      <c r="W862" s="558"/>
      <c r="X862" s="558"/>
      <c r="Y862" s="558"/>
      <c r="Z862" s="558"/>
      <c r="AA862" s="559"/>
      <c r="AB862" s="537"/>
      <c r="AC862" s="537"/>
      <c r="AD862" s="237"/>
      <c r="AE862" s="237"/>
      <c r="AF862" s="237"/>
    </row>
    <row r="863" spans="1:47" s="297" customFormat="1" ht="30" customHeight="1">
      <c r="A863" s="555" t="s">
        <v>419</v>
      </c>
      <c r="B863" s="549" t="s">
        <v>523</v>
      </c>
      <c r="C863" s="550"/>
      <c r="D863" s="550"/>
      <c r="E863" s="550"/>
      <c r="F863" s="550"/>
      <c r="G863" s="550"/>
      <c r="H863" s="550"/>
      <c r="I863" s="550"/>
      <c r="J863" s="550"/>
      <c r="K863" s="550"/>
      <c r="L863" s="550"/>
      <c r="M863" s="550"/>
      <c r="N863" s="550"/>
      <c r="O863" s="550"/>
      <c r="P863" s="550"/>
      <c r="Q863" s="550"/>
      <c r="R863" s="550"/>
      <c r="S863" s="550"/>
      <c r="T863" s="550"/>
      <c r="U863" s="550"/>
      <c r="V863" s="550"/>
      <c r="W863" s="550"/>
      <c r="X863" s="550"/>
      <c r="Y863" s="550"/>
      <c r="Z863" s="550"/>
      <c r="AA863" s="551"/>
      <c r="AB863" s="537"/>
      <c r="AC863" s="537"/>
      <c r="AD863" s="237"/>
      <c r="AE863" s="237"/>
      <c r="AF863" s="237"/>
    </row>
    <row r="864" spans="1:47" s="297" customFormat="1" ht="43.5" customHeight="1">
      <c r="A864" s="556"/>
      <c r="B864" s="557"/>
      <c r="C864" s="558"/>
      <c r="D864" s="558"/>
      <c r="E864" s="558"/>
      <c r="F864" s="558"/>
      <c r="G864" s="558"/>
      <c r="H864" s="558"/>
      <c r="I864" s="558"/>
      <c r="J864" s="558"/>
      <c r="K864" s="558"/>
      <c r="L864" s="558"/>
      <c r="M864" s="558"/>
      <c r="N864" s="558"/>
      <c r="O864" s="558"/>
      <c r="P864" s="558"/>
      <c r="Q864" s="558"/>
      <c r="R864" s="558"/>
      <c r="S864" s="558"/>
      <c r="T864" s="558"/>
      <c r="U864" s="558"/>
      <c r="V864" s="558"/>
      <c r="W864" s="558"/>
      <c r="X864" s="558"/>
      <c r="Y864" s="558"/>
      <c r="Z864" s="558"/>
      <c r="AA864" s="559"/>
      <c r="AB864" s="537"/>
      <c r="AC864" s="537"/>
      <c r="AD864" s="237"/>
      <c r="AE864" s="237"/>
      <c r="AF864" s="237"/>
    </row>
    <row r="865" spans="1:32" s="297" customFormat="1" ht="19.5" customHeight="1">
      <c r="A865" s="538" t="s">
        <v>605</v>
      </c>
      <c r="B865" s="538"/>
      <c r="C865" s="538"/>
      <c r="D865" s="538"/>
      <c r="E865" s="538"/>
      <c r="F865" s="538"/>
      <c r="G865" s="538"/>
      <c r="H865" s="538"/>
      <c r="I865" s="538"/>
      <c r="J865" s="538"/>
      <c r="K865" s="538"/>
      <c r="L865" s="538"/>
      <c r="M865" s="538"/>
      <c r="N865" s="538"/>
      <c r="O865" s="538"/>
      <c r="P865" s="538"/>
      <c r="Q865" s="538"/>
      <c r="R865" s="538"/>
      <c r="S865" s="538"/>
      <c r="T865" s="538"/>
      <c r="U865" s="538"/>
      <c r="V865" s="538"/>
      <c r="W865" s="538"/>
      <c r="X865" s="538"/>
      <c r="Y865" s="538"/>
      <c r="Z865" s="538"/>
      <c r="AA865" s="538"/>
      <c r="AB865" s="538"/>
      <c r="AC865" s="538"/>
      <c r="AD865" s="237"/>
      <c r="AE865" s="237"/>
      <c r="AF865" s="237"/>
    </row>
    <row r="866" spans="1:32" s="297" customFormat="1" ht="51" customHeight="1">
      <c r="A866" s="534" t="s">
        <v>420</v>
      </c>
      <c r="B866" s="549" t="s">
        <v>1046</v>
      </c>
      <c r="C866" s="550"/>
      <c r="D866" s="550"/>
      <c r="E866" s="550"/>
      <c r="F866" s="550"/>
      <c r="G866" s="550"/>
      <c r="H866" s="550"/>
      <c r="I866" s="550"/>
      <c r="J866" s="550"/>
      <c r="K866" s="550"/>
      <c r="L866" s="550"/>
      <c r="M866" s="550"/>
      <c r="N866" s="550"/>
      <c r="O866" s="550"/>
      <c r="P866" s="550"/>
      <c r="Q866" s="550"/>
      <c r="R866" s="550"/>
      <c r="S866" s="550"/>
      <c r="T866" s="550"/>
      <c r="U866" s="550"/>
      <c r="V866" s="550"/>
      <c r="W866" s="550"/>
      <c r="X866" s="550"/>
      <c r="Y866" s="550"/>
      <c r="Z866" s="550"/>
      <c r="AA866" s="551"/>
      <c r="AB866" s="537"/>
      <c r="AC866" s="537"/>
      <c r="AD866" s="237"/>
      <c r="AE866" s="237"/>
      <c r="AF866" s="237"/>
    </row>
    <row r="867" spans="1:32" s="297" customFormat="1" ht="24.75" customHeight="1">
      <c r="A867" s="534"/>
      <c r="B867" s="752" t="s">
        <v>1047</v>
      </c>
      <c r="C867" s="753"/>
      <c r="D867" s="753"/>
      <c r="E867" s="753"/>
      <c r="F867" s="753"/>
      <c r="G867" s="753"/>
      <c r="H867" s="753"/>
      <c r="I867" s="753"/>
      <c r="J867" s="753"/>
      <c r="K867" s="753"/>
      <c r="L867" s="753"/>
      <c r="M867" s="753"/>
      <c r="N867" s="753"/>
      <c r="O867" s="753"/>
      <c r="P867" s="753"/>
      <c r="Q867" s="753"/>
      <c r="R867" s="753"/>
      <c r="S867" s="753"/>
      <c r="T867" s="753"/>
      <c r="U867" s="753"/>
      <c r="V867" s="753"/>
      <c r="W867" s="753"/>
      <c r="X867" s="753"/>
      <c r="Y867" s="753"/>
      <c r="Z867" s="753"/>
      <c r="AA867" s="754"/>
      <c r="AB867" s="537"/>
      <c r="AC867" s="537"/>
      <c r="AD867" s="237"/>
      <c r="AE867" s="237"/>
      <c r="AF867" s="237"/>
    </row>
    <row r="868" spans="1:32" s="297" customFormat="1" ht="30" customHeight="1">
      <c r="A868" s="534"/>
      <c r="B868" s="755" t="s">
        <v>524</v>
      </c>
      <c r="C868" s="756"/>
      <c r="D868" s="756"/>
      <c r="E868" s="756"/>
      <c r="F868" s="756"/>
      <c r="G868" s="756"/>
      <c r="H868" s="756"/>
      <c r="I868" s="756"/>
      <c r="J868" s="756"/>
      <c r="K868" s="756"/>
      <c r="L868" s="756"/>
      <c r="M868" s="756"/>
      <c r="N868" s="756"/>
      <c r="O868" s="756"/>
      <c r="P868" s="756"/>
      <c r="Q868" s="756"/>
      <c r="R868" s="756"/>
      <c r="S868" s="756"/>
      <c r="T868" s="756"/>
      <c r="U868" s="756"/>
      <c r="V868" s="756"/>
      <c r="W868" s="756"/>
      <c r="X868" s="756"/>
      <c r="Y868" s="756"/>
      <c r="Z868" s="756"/>
      <c r="AA868" s="757"/>
      <c r="AB868" s="537"/>
      <c r="AC868" s="537"/>
      <c r="AD868" s="237"/>
      <c r="AE868" s="237"/>
      <c r="AF868" s="237"/>
    </row>
    <row r="869" spans="1:32" s="297" customFormat="1" ht="15" customHeight="1">
      <c r="A869" s="534" t="s">
        <v>290</v>
      </c>
      <c r="B869" s="549" t="s">
        <v>1154</v>
      </c>
      <c r="C869" s="550"/>
      <c r="D869" s="550"/>
      <c r="E869" s="550"/>
      <c r="F869" s="550"/>
      <c r="G869" s="550"/>
      <c r="H869" s="550"/>
      <c r="I869" s="550"/>
      <c r="J869" s="550"/>
      <c r="K869" s="550"/>
      <c r="L869" s="550"/>
      <c r="M869" s="550"/>
      <c r="N869" s="550"/>
      <c r="O869" s="550"/>
      <c r="P869" s="550"/>
      <c r="Q869" s="550"/>
      <c r="R869" s="550"/>
      <c r="S869" s="550"/>
      <c r="T869" s="550"/>
      <c r="U869" s="550"/>
      <c r="V869" s="550"/>
      <c r="W869" s="550"/>
      <c r="X869" s="550"/>
      <c r="Y869" s="550"/>
      <c r="Z869" s="550"/>
      <c r="AA869" s="550"/>
      <c r="AB869" s="669"/>
      <c r="AC869" s="669"/>
      <c r="AD869" s="237"/>
      <c r="AE869" s="237"/>
      <c r="AF869" s="237"/>
    </row>
    <row r="870" spans="1:32" s="297" customFormat="1" ht="73.5" customHeight="1">
      <c r="A870" s="534"/>
      <c r="B870" s="448" t="s">
        <v>331</v>
      </c>
      <c r="C870" s="666" t="s">
        <v>1048</v>
      </c>
      <c r="D870" s="666"/>
      <c r="E870" s="666"/>
      <c r="F870" s="666"/>
      <c r="G870" s="666"/>
      <c r="H870" s="666"/>
      <c r="I870" s="666"/>
      <c r="J870" s="666"/>
      <c r="K870" s="666"/>
      <c r="L870" s="666"/>
      <c r="M870" s="666"/>
      <c r="N870" s="666"/>
      <c r="O870" s="666"/>
      <c r="P870" s="666"/>
      <c r="Q870" s="666"/>
      <c r="R870" s="666"/>
      <c r="S870" s="666"/>
      <c r="T870" s="666"/>
      <c r="U870" s="666"/>
      <c r="V870" s="666"/>
      <c r="W870" s="666"/>
      <c r="X870" s="666"/>
      <c r="Y870" s="666"/>
      <c r="Z870" s="666"/>
      <c r="AA870" s="667"/>
      <c r="AB870" s="670"/>
      <c r="AC870" s="670"/>
      <c r="AD870" s="237"/>
      <c r="AE870" s="237"/>
      <c r="AF870" s="237"/>
    </row>
    <row r="871" spans="1:32" s="297" customFormat="1" ht="43.5" customHeight="1">
      <c r="A871" s="534"/>
      <c r="B871" s="448" t="s">
        <v>333</v>
      </c>
      <c r="C871" s="666" t="s">
        <v>1049</v>
      </c>
      <c r="D871" s="666"/>
      <c r="E871" s="666"/>
      <c r="F871" s="666"/>
      <c r="G871" s="666"/>
      <c r="H871" s="666"/>
      <c r="I871" s="666"/>
      <c r="J871" s="666"/>
      <c r="K871" s="666"/>
      <c r="L871" s="666"/>
      <c r="M871" s="666"/>
      <c r="N871" s="666"/>
      <c r="O871" s="666"/>
      <c r="P871" s="666"/>
      <c r="Q871" s="666"/>
      <c r="R871" s="666"/>
      <c r="S871" s="666"/>
      <c r="T871" s="666"/>
      <c r="U871" s="666"/>
      <c r="V871" s="666"/>
      <c r="W871" s="666"/>
      <c r="X871" s="666"/>
      <c r="Y871" s="666"/>
      <c r="Z871" s="666"/>
      <c r="AA871" s="667"/>
      <c r="AB871" s="670"/>
      <c r="AC871" s="670"/>
      <c r="AD871" s="237"/>
      <c r="AE871" s="237"/>
      <c r="AF871" s="237"/>
    </row>
    <row r="872" spans="1:32" s="297" customFormat="1" ht="29.25" customHeight="1">
      <c r="A872" s="534"/>
      <c r="B872" s="448" t="s">
        <v>364</v>
      </c>
      <c r="C872" s="666" t="s">
        <v>525</v>
      </c>
      <c r="D872" s="666"/>
      <c r="E872" s="666"/>
      <c r="F872" s="666"/>
      <c r="G872" s="666"/>
      <c r="H872" s="666"/>
      <c r="I872" s="666"/>
      <c r="J872" s="666"/>
      <c r="K872" s="666"/>
      <c r="L872" s="666"/>
      <c r="M872" s="666"/>
      <c r="N872" s="666"/>
      <c r="O872" s="666"/>
      <c r="P872" s="666"/>
      <c r="Q872" s="666"/>
      <c r="R872" s="666"/>
      <c r="S872" s="666"/>
      <c r="T872" s="666"/>
      <c r="U872" s="666"/>
      <c r="V872" s="666"/>
      <c r="W872" s="666"/>
      <c r="X872" s="666"/>
      <c r="Y872" s="666"/>
      <c r="Z872" s="666"/>
      <c r="AA872" s="667"/>
      <c r="AB872" s="670"/>
      <c r="AC872" s="670"/>
      <c r="AD872" s="237"/>
      <c r="AE872" s="237"/>
      <c r="AF872" s="237"/>
    </row>
    <row r="873" spans="1:32" s="297" customFormat="1" ht="52.5" customHeight="1">
      <c r="A873" s="534"/>
      <c r="B873" s="448" t="s">
        <v>365</v>
      </c>
      <c r="C873" s="666" t="s">
        <v>1050</v>
      </c>
      <c r="D873" s="666"/>
      <c r="E873" s="666"/>
      <c r="F873" s="666"/>
      <c r="G873" s="666"/>
      <c r="H873" s="666"/>
      <c r="I873" s="666"/>
      <c r="J873" s="666"/>
      <c r="K873" s="666"/>
      <c r="L873" s="666"/>
      <c r="M873" s="666"/>
      <c r="N873" s="666"/>
      <c r="O873" s="666"/>
      <c r="P873" s="666"/>
      <c r="Q873" s="666"/>
      <c r="R873" s="666"/>
      <c r="S873" s="666"/>
      <c r="T873" s="666"/>
      <c r="U873" s="666"/>
      <c r="V873" s="666"/>
      <c r="W873" s="666"/>
      <c r="X873" s="666"/>
      <c r="Y873" s="666"/>
      <c r="Z873" s="666"/>
      <c r="AA873" s="667"/>
      <c r="AB873" s="670"/>
      <c r="AC873" s="670"/>
      <c r="AD873" s="237"/>
      <c r="AE873" s="237"/>
      <c r="AF873" s="237"/>
    </row>
    <row r="874" spans="1:32" s="296" customFormat="1" ht="29.25" customHeight="1">
      <c r="A874" s="534"/>
      <c r="B874" s="474" t="s">
        <v>366</v>
      </c>
      <c r="C874" s="668" t="s">
        <v>526</v>
      </c>
      <c r="D874" s="668"/>
      <c r="E874" s="668"/>
      <c r="F874" s="668"/>
      <c r="G874" s="668"/>
      <c r="H874" s="668"/>
      <c r="I874" s="668"/>
      <c r="J874" s="668"/>
      <c r="K874" s="668"/>
      <c r="L874" s="668"/>
      <c r="M874" s="668"/>
      <c r="N874" s="668"/>
      <c r="O874" s="668"/>
      <c r="P874" s="668"/>
      <c r="Q874" s="668"/>
      <c r="R874" s="668"/>
      <c r="S874" s="668"/>
      <c r="T874" s="668"/>
      <c r="U874" s="668"/>
      <c r="V874" s="668"/>
      <c r="W874" s="668"/>
      <c r="X874" s="668"/>
      <c r="Y874" s="668"/>
      <c r="Z874" s="668"/>
      <c r="AA874" s="652"/>
      <c r="AB874" s="671"/>
      <c r="AC874" s="671"/>
      <c r="AD874" s="220"/>
      <c r="AE874" s="220"/>
      <c r="AF874" s="220"/>
    </row>
    <row r="875" spans="1:32" s="297" customFormat="1" ht="19.5" customHeight="1">
      <c r="A875" s="664" t="s">
        <v>631</v>
      </c>
      <c r="B875" s="665"/>
      <c r="C875" s="665"/>
      <c r="D875" s="665"/>
      <c r="E875" s="665"/>
      <c r="F875" s="665"/>
      <c r="G875" s="665"/>
      <c r="H875" s="665"/>
      <c r="I875" s="665"/>
      <c r="J875" s="665"/>
      <c r="K875" s="665"/>
      <c r="L875" s="665"/>
      <c r="M875" s="665"/>
      <c r="N875" s="665"/>
      <c r="O875" s="665"/>
      <c r="P875" s="665"/>
      <c r="Q875" s="665"/>
      <c r="R875" s="665"/>
      <c r="S875" s="665"/>
      <c r="T875" s="665"/>
      <c r="U875" s="665"/>
      <c r="V875" s="665"/>
      <c r="W875" s="665"/>
      <c r="X875" s="665"/>
      <c r="Y875" s="665"/>
      <c r="Z875" s="665"/>
      <c r="AA875" s="665"/>
      <c r="AB875" s="665"/>
      <c r="AC875" s="665"/>
      <c r="AD875" s="237"/>
      <c r="AE875" s="237"/>
      <c r="AF875" s="237"/>
    </row>
    <row r="876" spans="1:32" s="297" customFormat="1" ht="35.25" customHeight="1">
      <c r="A876" s="555" t="s">
        <v>451</v>
      </c>
      <c r="B876" s="549" t="s">
        <v>1051</v>
      </c>
      <c r="C876" s="550"/>
      <c r="D876" s="550"/>
      <c r="E876" s="550"/>
      <c r="F876" s="550"/>
      <c r="G876" s="550"/>
      <c r="H876" s="550"/>
      <c r="I876" s="550"/>
      <c r="J876" s="550"/>
      <c r="K876" s="550"/>
      <c r="L876" s="550"/>
      <c r="M876" s="550"/>
      <c r="N876" s="550"/>
      <c r="O876" s="550"/>
      <c r="P876" s="550"/>
      <c r="Q876" s="550"/>
      <c r="R876" s="550"/>
      <c r="S876" s="550"/>
      <c r="T876" s="550"/>
      <c r="U876" s="550"/>
      <c r="V876" s="550"/>
      <c r="W876" s="550"/>
      <c r="X876" s="550"/>
      <c r="Y876" s="550"/>
      <c r="Z876" s="550"/>
      <c r="AA876" s="551"/>
      <c r="AB876" s="660"/>
      <c r="AC876" s="661"/>
      <c r="AD876" s="237"/>
      <c r="AE876" s="237"/>
      <c r="AF876" s="237"/>
    </row>
    <row r="877" spans="1:32" s="297" customFormat="1" ht="35.25" customHeight="1">
      <c r="A877" s="560"/>
      <c r="B877" s="557"/>
      <c r="C877" s="558"/>
      <c r="D877" s="558"/>
      <c r="E877" s="558"/>
      <c r="F877" s="558"/>
      <c r="G877" s="558"/>
      <c r="H877" s="558"/>
      <c r="I877" s="558"/>
      <c r="J877" s="558"/>
      <c r="K877" s="558"/>
      <c r="L877" s="558"/>
      <c r="M877" s="558"/>
      <c r="N877" s="558"/>
      <c r="O877" s="558"/>
      <c r="P877" s="558"/>
      <c r="Q877" s="558"/>
      <c r="R877" s="558"/>
      <c r="S877" s="558"/>
      <c r="T877" s="558"/>
      <c r="U877" s="558"/>
      <c r="V877" s="558"/>
      <c r="W877" s="558"/>
      <c r="X877" s="558"/>
      <c r="Y877" s="558"/>
      <c r="Z877" s="558"/>
      <c r="AA877" s="559"/>
      <c r="AB877" s="662"/>
      <c r="AC877" s="663"/>
      <c r="AD877" s="237"/>
      <c r="AE877" s="237"/>
      <c r="AF877" s="237"/>
    </row>
    <row r="878" spans="1:32" s="296" customFormat="1" ht="15" customHeight="1">
      <c r="A878" s="534" t="s">
        <v>397</v>
      </c>
      <c r="B878" s="549" t="s">
        <v>1175</v>
      </c>
      <c r="C878" s="550"/>
      <c r="D878" s="550"/>
      <c r="E878" s="550"/>
      <c r="F878" s="550"/>
      <c r="G878" s="550"/>
      <c r="H878" s="550"/>
      <c r="I878" s="550"/>
      <c r="J878" s="550"/>
      <c r="K878" s="550"/>
      <c r="L878" s="550"/>
      <c r="M878" s="550"/>
      <c r="N878" s="550"/>
      <c r="O878" s="550"/>
      <c r="P878" s="550"/>
      <c r="Q878" s="550"/>
      <c r="R878" s="550"/>
      <c r="S878" s="550"/>
      <c r="T878" s="550"/>
      <c r="U878" s="550"/>
      <c r="V878" s="550"/>
      <c r="W878" s="550"/>
      <c r="X878" s="550"/>
      <c r="Y878" s="550"/>
      <c r="Z878" s="550"/>
      <c r="AA878" s="550"/>
      <c r="AB878" s="546"/>
      <c r="AC878" s="546"/>
      <c r="AD878" s="220"/>
      <c r="AE878" s="220"/>
      <c r="AF878" s="220"/>
    </row>
    <row r="879" spans="1:32" s="296" customFormat="1" ht="73.5" customHeight="1">
      <c r="A879" s="534"/>
      <c r="B879" s="449" t="s">
        <v>331</v>
      </c>
      <c r="C879" s="657" t="s">
        <v>1052</v>
      </c>
      <c r="D879" s="658"/>
      <c r="E879" s="658"/>
      <c r="F879" s="658"/>
      <c r="G879" s="658"/>
      <c r="H879" s="658"/>
      <c r="I879" s="658"/>
      <c r="J879" s="658"/>
      <c r="K879" s="658"/>
      <c r="L879" s="658"/>
      <c r="M879" s="658"/>
      <c r="N879" s="658"/>
      <c r="O879" s="658"/>
      <c r="P879" s="658"/>
      <c r="Q879" s="658"/>
      <c r="R879" s="658"/>
      <c r="S879" s="658"/>
      <c r="T879" s="658"/>
      <c r="U879" s="658"/>
      <c r="V879" s="658"/>
      <c r="W879" s="658"/>
      <c r="X879" s="658"/>
      <c r="Y879" s="658"/>
      <c r="Z879" s="658"/>
      <c r="AA879" s="659"/>
      <c r="AB879" s="537"/>
      <c r="AC879" s="537"/>
      <c r="AD879" s="220"/>
      <c r="AE879" s="220"/>
      <c r="AF879" s="220"/>
    </row>
    <row r="880" spans="1:32" s="296" customFormat="1" ht="76.5" customHeight="1">
      <c r="A880" s="534"/>
      <c r="B880" s="449" t="s">
        <v>333</v>
      </c>
      <c r="C880" s="657" t="s">
        <v>527</v>
      </c>
      <c r="D880" s="658"/>
      <c r="E880" s="658"/>
      <c r="F880" s="658"/>
      <c r="G880" s="658"/>
      <c r="H880" s="658"/>
      <c r="I880" s="658"/>
      <c r="J880" s="658"/>
      <c r="K880" s="658"/>
      <c r="L880" s="658"/>
      <c r="M880" s="658"/>
      <c r="N880" s="658"/>
      <c r="O880" s="658"/>
      <c r="P880" s="658"/>
      <c r="Q880" s="658"/>
      <c r="R880" s="658"/>
      <c r="S880" s="658"/>
      <c r="T880" s="658"/>
      <c r="U880" s="658"/>
      <c r="V880" s="658"/>
      <c r="W880" s="658"/>
      <c r="X880" s="658"/>
      <c r="Y880" s="658"/>
      <c r="Z880" s="658"/>
      <c r="AA880" s="659"/>
      <c r="AB880" s="537"/>
      <c r="AC880" s="537"/>
      <c r="AD880" s="220"/>
      <c r="AE880" s="220"/>
      <c r="AF880" s="220"/>
    </row>
    <row r="881" spans="1:32" s="296" customFormat="1" ht="46.5" customHeight="1">
      <c r="A881" s="534"/>
      <c r="B881" s="517" t="s">
        <v>364</v>
      </c>
      <c r="C881" s="557" t="s">
        <v>528</v>
      </c>
      <c r="D881" s="558"/>
      <c r="E881" s="558"/>
      <c r="F881" s="558"/>
      <c r="G881" s="558"/>
      <c r="H881" s="558"/>
      <c r="I881" s="558"/>
      <c r="J881" s="558"/>
      <c r="K881" s="558"/>
      <c r="L881" s="558"/>
      <c r="M881" s="558"/>
      <c r="N881" s="558"/>
      <c r="O881" s="558"/>
      <c r="P881" s="558"/>
      <c r="Q881" s="558"/>
      <c r="R881" s="558"/>
      <c r="S881" s="558"/>
      <c r="T881" s="558"/>
      <c r="U881" s="558"/>
      <c r="V881" s="558"/>
      <c r="W881" s="558"/>
      <c r="X881" s="558"/>
      <c r="Y881" s="558"/>
      <c r="Z881" s="558"/>
      <c r="AA881" s="559"/>
      <c r="AB881" s="548"/>
      <c r="AC881" s="548"/>
      <c r="AD881" s="220"/>
      <c r="AE881" s="220"/>
      <c r="AF881" s="220"/>
    </row>
    <row r="882" spans="1:32" s="296" customFormat="1" ht="6" customHeight="1">
      <c r="A882" s="229"/>
      <c r="B882" s="482"/>
      <c r="C882" s="491"/>
      <c r="D882" s="491"/>
      <c r="E882" s="491"/>
      <c r="F882" s="491"/>
      <c r="G882" s="491"/>
      <c r="H882" s="491"/>
      <c r="I882" s="491"/>
      <c r="J882" s="491"/>
      <c r="K882" s="225"/>
      <c r="L882" s="225"/>
      <c r="M882" s="225"/>
      <c r="N882" s="225"/>
      <c r="O882" s="225"/>
      <c r="P882" s="225"/>
      <c r="Q882" s="225"/>
      <c r="R882" s="225"/>
      <c r="S882" s="225"/>
      <c r="T882" s="225"/>
      <c r="U882" s="225"/>
      <c r="V882" s="491"/>
      <c r="W882" s="491"/>
      <c r="X882" s="491"/>
      <c r="Y882" s="491"/>
      <c r="Z882" s="491"/>
      <c r="AA882" s="491"/>
      <c r="AB882" s="491"/>
      <c r="AC882" s="482"/>
      <c r="AD882" s="210"/>
      <c r="AE882" s="220"/>
      <c r="AF882" s="220"/>
    </row>
    <row r="883" spans="1:32" s="297" customFormat="1" ht="14.25" customHeight="1">
      <c r="A883" s="229" t="s">
        <v>1180</v>
      </c>
      <c r="B883" s="482"/>
      <c r="C883" s="462"/>
      <c r="D883" s="462"/>
      <c r="E883" s="462"/>
      <c r="F883" s="462"/>
      <c r="G883" s="462"/>
      <c r="H883" s="462"/>
      <c r="I883" s="462"/>
      <c r="J883" s="462"/>
      <c r="K883" s="239"/>
      <c r="L883" s="239"/>
      <c r="M883" s="239"/>
      <c r="N883" s="239"/>
      <c r="O883" s="239"/>
      <c r="P883" s="239"/>
      <c r="Q883" s="239"/>
      <c r="R883" s="239"/>
      <c r="S883" s="239"/>
      <c r="T883" s="239"/>
      <c r="U883" s="239"/>
      <c r="V883" s="462"/>
      <c r="W883" s="462"/>
      <c r="X883" s="462"/>
      <c r="Y883" s="482"/>
      <c r="Z883" s="482"/>
      <c r="AA883" s="482"/>
      <c r="AB883" s="237"/>
      <c r="AC883" s="237"/>
      <c r="AD883" s="237"/>
      <c r="AE883" s="237"/>
      <c r="AF883" s="237"/>
    </row>
    <row r="884" spans="1:32" s="297" customFormat="1" ht="23.25" customHeight="1">
      <c r="A884" s="555" t="s">
        <v>798</v>
      </c>
      <c r="B884" s="549" t="s">
        <v>802</v>
      </c>
      <c r="C884" s="550"/>
      <c r="D884" s="550"/>
      <c r="E884" s="550"/>
      <c r="F884" s="550"/>
      <c r="G884" s="550"/>
      <c r="H884" s="550"/>
      <c r="I884" s="550"/>
      <c r="J884" s="550"/>
      <c r="K884" s="550"/>
      <c r="L884" s="550"/>
      <c r="M884" s="550"/>
      <c r="N884" s="550"/>
      <c r="O884" s="550"/>
      <c r="P884" s="550"/>
      <c r="Q884" s="550"/>
      <c r="R884" s="550"/>
      <c r="S884" s="550"/>
      <c r="T884" s="550"/>
      <c r="U884" s="550"/>
      <c r="V884" s="550"/>
      <c r="W884" s="550"/>
      <c r="X884" s="550"/>
      <c r="Y884" s="550"/>
      <c r="Z884" s="550"/>
      <c r="AA884" s="551"/>
      <c r="AB884" s="537"/>
      <c r="AC884" s="537"/>
      <c r="AD884" s="237"/>
      <c r="AE884" s="237"/>
      <c r="AF884" s="237"/>
    </row>
    <row r="885" spans="1:32" s="297" customFormat="1" ht="23.25" customHeight="1">
      <c r="A885" s="556"/>
      <c r="B885" s="557"/>
      <c r="C885" s="558"/>
      <c r="D885" s="558"/>
      <c r="E885" s="558"/>
      <c r="F885" s="558"/>
      <c r="G885" s="558"/>
      <c r="H885" s="558"/>
      <c r="I885" s="558"/>
      <c r="J885" s="558"/>
      <c r="K885" s="558"/>
      <c r="L885" s="558"/>
      <c r="M885" s="558"/>
      <c r="N885" s="558"/>
      <c r="O885" s="558"/>
      <c r="P885" s="558"/>
      <c r="Q885" s="558"/>
      <c r="R885" s="558"/>
      <c r="S885" s="558"/>
      <c r="T885" s="558"/>
      <c r="U885" s="558"/>
      <c r="V885" s="558"/>
      <c r="W885" s="558"/>
      <c r="X885" s="558"/>
      <c r="Y885" s="558"/>
      <c r="Z885" s="558"/>
      <c r="AA885" s="559"/>
      <c r="AB885" s="537"/>
      <c r="AC885" s="537"/>
      <c r="AD885" s="237"/>
      <c r="AE885" s="237"/>
      <c r="AF885" s="237"/>
    </row>
    <row r="886" spans="1:32" s="297" customFormat="1" ht="26.25" customHeight="1">
      <c r="A886" s="555" t="s">
        <v>799</v>
      </c>
      <c r="B886" s="549" t="s">
        <v>803</v>
      </c>
      <c r="C886" s="550"/>
      <c r="D886" s="550"/>
      <c r="E886" s="550"/>
      <c r="F886" s="550"/>
      <c r="G886" s="550"/>
      <c r="H886" s="550"/>
      <c r="I886" s="550"/>
      <c r="J886" s="550"/>
      <c r="K886" s="550"/>
      <c r="L886" s="550"/>
      <c r="M886" s="550"/>
      <c r="N886" s="550"/>
      <c r="O886" s="550"/>
      <c r="P886" s="550"/>
      <c r="Q886" s="550"/>
      <c r="R886" s="550"/>
      <c r="S886" s="550"/>
      <c r="T886" s="550"/>
      <c r="U886" s="550"/>
      <c r="V886" s="550"/>
      <c r="W886" s="550"/>
      <c r="X886" s="550"/>
      <c r="Y886" s="550"/>
      <c r="Z886" s="550"/>
      <c r="AA886" s="551"/>
      <c r="AB886" s="537"/>
      <c r="AC886" s="537"/>
      <c r="AD886" s="237"/>
      <c r="AE886" s="237"/>
      <c r="AF886" s="237"/>
    </row>
    <row r="887" spans="1:32" s="297" customFormat="1" ht="26.25" customHeight="1">
      <c r="A887" s="556"/>
      <c r="B887" s="557"/>
      <c r="C887" s="558"/>
      <c r="D887" s="558"/>
      <c r="E887" s="558"/>
      <c r="F887" s="558"/>
      <c r="G887" s="558"/>
      <c r="H887" s="558"/>
      <c r="I887" s="558"/>
      <c r="J887" s="558"/>
      <c r="K887" s="558"/>
      <c r="L887" s="558"/>
      <c r="M887" s="558"/>
      <c r="N887" s="558"/>
      <c r="O887" s="558"/>
      <c r="P887" s="558"/>
      <c r="Q887" s="558"/>
      <c r="R887" s="558"/>
      <c r="S887" s="558"/>
      <c r="T887" s="558"/>
      <c r="U887" s="558"/>
      <c r="V887" s="558"/>
      <c r="W887" s="558"/>
      <c r="X887" s="558"/>
      <c r="Y887" s="558"/>
      <c r="Z887" s="558"/>
      <c r="AA887" s="559"/>
      <c r="AB887" s="537"/>
      <c r="AC887" s="537"/>
      <c r="AD887" s="237"/>
      <c r="AE887" s="237"/>
      <c r="AF887" s="237"/>
    </row>
    <row r="888" spans="1:32" s="297" customFormat="1" ht="22.5" customHeight="1">
      <c r="A888" s="555" t="s">
        <v>529</v>
      </c>
      <c r="B888" s="549" t="s">
        <v>804</v>
      </c>
      <c r="C888" s="550"/>
      <c r="D888" s="550"/>
      <c r="E888" s="550"/>
      <c r="F888" s="550"/>
      <c r="G888" s="550"/>
      <c r="H888" s="550"/>
      <c r="I888" s="550"/>
      <c r="J888" s="550"/>
      <c r="K888" s="550"/>
      <c r="L888" s="550"/>
      <c r="M888" s="550"/>
      <c r="N888" s="550"/>
      <c r="O888" s="550"/>
      <c r="P888" s="550"/>
      <c r="Q888" s="550"/>
      <c r="R888" s="550"/>
      <c r="S888" s="550"/>
      <c r="T888" s="550"/>
      <c r="U888" s="550"/>
      <c r="V888" s="550"/>
      <c r="W888" s="550"/>
      <c r="X888" s="550"/>
      <c r="Y888" s="550"/>
      <c r="Z888" s="550"/>
      <c r="AA888" s="551"/>
      <c r="AB888" s="537"/>
      <c r="AC888" s="537"/>
      <c r="AD888" s="237"/>
      <c r="AE888" s="237"/>
      <c r="AF888" s="237"/>
    </row>
    <row r="889" spans="1:32" s="297" customFormat="1" ht="22.5" customHeight="1">
      <c r="A889" s="556"/>
      <c r="B889" s="557"/>
      <c r="C889" s="558"/>
      <c r="D889" s="558"/>
      <c r="E889" s="558"/>
      <c r="F889" s="558"/>
      <c r="G889" s="558"/>
      <c r="H889" s="558"/>
      <c r="I889" s="558"/>
      <c r="J889" s="558"/>
      <c r="K889" s="558"/>
      <c r="L889" s="558"/>
      <c r="M889" s="558"/>
      <c r="N889" s="558"/>
      <c r="O889" s="558"/>
      <c r="P889" s="558"/>
      <c r="Q889" s="558"/>
      <c r="R889" s="558"/>
      <c r="S889" s="558"/>
      <c r="T889" s="558"/>
      <c r="U889" s="558"/>
      <c r="V889" s="558"/>
      <c r="W889" s="558"/>
      <c r="X889" s="558"/>
      <c r="Y889" s="558"/>
      <c r="Z889" s="558"/>
      <c r="AA889" s="559"/>
      <c r="AB889" s="537"/>
      <c r="AC889" s="537"/>
      <c r="AD889" s="237"/>
      <c r="AE889" s="237"/>
      <c r="AF889" s="237"/>
    </row>
    <row r="890" spans="1:32" s="297" customFormat="1" ht="23.25" customHeight="1">
      <c r="A890" s="555" t="s">
        <v>530</v>
      </c>
      <c r="B890" s="549" t="s">
        <v>1053</v>
      </c>
      <c r="C890" s="550"/>
      <c r="D890" s="550"/>
      <c r="E890" s="550"/>
      <c r="F890" s="550"/>
      <c r="G890" s="550"/>
      <c r="H890" s="550"/>
      <c r="I890" s="550"/>
      <c r="J890" s="550"/>
      <c r="K890" s="550"/>
      <c r="L890" s="550"/>
      <c r="M890" s="550"/>
      <c r="N890" s="550"/>
      <c r="O890" s="550"/>
      <c r="P890" s="550"/>
      <c r="Q890" s="550"/>
      <c r="R890" s="550"/>
      <c r="S890" s="550"/>
      <c r="T890" s="550"/>
      <c r="U890" s="550"/>
      <c r="V890" s="550"/>
      <c r="W890" s="550"/>
      <c r="X890" s="550"/>
      <c r="Y890" s="550"/>
      <c r="Z890" s="550"/>
      <c r="AA890" s="551"/>
      <c r="AB890" s="537"/>
      <c r="AC890" s="537"/>
      <c r="AD890" s="237"/>
      <c r="AE890" s="237"/>
      <c r="AF890" s="237"/>
    </row>
    <row r="891" spans="1:32" s="297" customFormat="1" ht="23.25" customHeight="1">
      <c r="A891" s="560"/>
      <c r="B891" s="552"/>
      <c r="C891" s="553"/>
      <c r="D891" s="553"/>
      <c r="E891" s="553"/>
      <c r="F891" s="553"/>
      <c r="G891" s="553"/>
      <c r="H891" s="553"/>
      <c r="I891" s="553"/>
      <c r="J891" s="553"/>
      <c r="K891" s="553"/>
      <c r="L891" s="553"/>
      <c r="M891" s="553"/>
      <c r="N891" s="553"/>
      <c r="O891" s="553"/>
      <c r="P891" s="553"/>
      <c r="Q891" s="553"/>
      <c r="R891" s="553"/>
      <c r="S891" s="553"/>
      <c r="T891" s="553"/>
      <c r="U891" s="553"/>
      <c r="V891" s="553"/>
      <c r="W891" s="553"/>
      <c r="X891" s="553"/>
      <c r="Y891" s="553"/>
      <c r="Z891" s="553"/>
      <c r="AA891" s="554"/>
      <c r="AB891" s="537"/>
      <c r="AC891" s="537"/>
      <c r="AD891" s="237"/>
      <c r="AE891" s="237"/>
      <c r="AF891" s="237"/>
    </row>
    <row r="892" spans="1:32" s="297" customFormat="1" ht="18.75" customHeight="1">
      <c r="A892" s="560"/>
      <c r="B892" s="1050" t="s">
        <v>809</v>
      </c>
      <c r="C892" s="1051"/>
      <c r="D892" s="1051"/>
      <c r="E892" s="1051"/>
      <c r="F892" s="1051"/>
      <c r="G892" s="1051"/>
      <c r="H892" s="1051"/>
      <c r="I892" s="1051"/>
      <c r="J892" s="1051"/>
      <c r="K892" s="1051"/>
      <c r="L892" s="1051"/>
      <c r="M892" s="1051"/>
      <c r="N892" s="1051"/>
      <c r="O892" s="1051"/>
      <c r="P892" s="1051"/>
      <c r="Q892" s="1051"/>
      <c r="R892" s="1051"/>
      <c r="S892" s="1051"/>
      <c r="T892" s="1051"/>
      <c r="U892" s="1051"/>
      <c r="V892" s="1051"/>
      <c r="W892" s="1051"/>
      <c r="X892" s="1051"/>
      <c r="Y892" s="1051"/>
      <c r="Z892" s="1051"/>
      <c r="AA892" s="1052"/>
      <c r="AB892" s="537"/>
      <c r="AC892" s="537"/>
      <c r="AD892" s="237"/>
      <c r="AE892" s="237"/>
      <c r="AF892" s="237"/>
    </row>
    <row r="893" spans="1:32" s="307" customFormat="1" ht="18" customHeight="1">
      <c r="A893" s="560"/>
      <c r="B893" s="462"/>
      <c r="C893" s="497" t="s">
        <v>805</v>
      </c>
      <c r="D893" s="562" t="s">
        <v>1054</v>
      </c>
      <c r="E893" s="1053"/>
      <c r="F893" s="1053"/>
      <c r="G893" s="1053"/>
      <c r="H893" s="1053"/>
      <c r="I893" s="1053"/>
      <c r="J893" s="1053"/>
      <c r="K893" s="1053"/>
      <c r="L893" s="1053"/>
      <c r="M893" s="1053"/>
      <c r="N893" s="1053"/>
      <c r="O893" s="1053"/>
      <c r="P893" s="1053"/>
      <c r="Q893" s="1053"/>
      <c r="R893" s="1053"/>
      <c r="S893" s="1053"/>
      <c r="T893" s="1053"/>
      <c r="U893" s="1053"/>
      <c r="V893" s="1053"/>
      <c r="W893" s="1053"/>
      <c r="X893" s="1053"/>
      <c r="Y893" s="1053"/>
      <c r="Z893" s="1053"/>
      <c r="AA893" s="1054"/>
      <c r="AB893" s="537"/>
      <c r="AC893" s="537"/>
      <c r="AD893" s="237"/>
      <c r="AE893" s="237"/>
      <c r="AF893" s="237"/>
    </row>
    <row r="894" spans="1:32" s="307" customFormat="1" ht="18.75" customHeight="1">
      <c r="A894" s="560"/>
      <c r="B894" s="462"/>
      <c r="C894" s="437" t="s">
        <v>806</v>
      </c>
      <c r="D894" s="630" t="s">
        <v>1055</v>
      </c>
      <c r="E894" s="812"/>
      <c r="F894" s="812"/>
      <c r="G894" s="812"/>
      <c r="H894" s="812"/>
      <c r="I894" s="812"/>
      <c r="J894" s="812"/>
      <c r="K894" s="812"/>
      <c r="L894" s="812"/>
      <c r="M894" s="812"/>
      <c r="N894" s="812"/>
      <c r="O894" s="812"/>
      <c r="P894" s="812"/>
      <c r="Q894" s="812"/>
      <c r="R894" s="812"/>
      <c r="S894" s="812"/>
      <c r="T894" s="812"/>
      <c r="U894" s="812"/>
      <c r="V894" s="812"/>
      <c r="W894" s="812"/>
      <c r="X894" s="812"/>
      <c r="Y894" s="812"/>
      <c r="Z894" s="812"/>
      <c r="AA894" s="1055"/>
      <c r="AB894" s="537"/>
      <c r="AC894" s="537"/>
      <c r="AD894" s="237"/>
      <c r="AE894" s="237"/>
      <c r="AF894" s="237"/>
    </row>
    <row r="895" spans="1:32" s="307" customFormat="1" ht="18.75" customHeight="1">
      <c r="A895" s="560"/>
      <c r="B895" s="462"/>
      <c r="C895" s="437" t="s">
        <v>807</v>
      </c>
      <c r="D895" s="630" t="s">
        <v>1056</v>
      </c>
      <c r="E895" s="812"/>
      <c r="F895" s="812"/>
      <c r="G895" s="812"/>
      <c r="H895" s="812"/>
      <c r="I895" s="812"/>
      <c r="J895" s="812"/>
      <c r="K895" s="812"/>
      <c r="L895" s="812"/>
      <c r="M895" s="812"/>
      <c r="N895" s="812"/>
      <c r="O895" s="812"/>
      <c r="P895" s="812"/>
      <c r="Q895" s="812"/>
      <c r="R895" s="812"/>
      <c r="S895" s="812"/>
      <c r="T895" s="812"/>
      <c r="U895" s="812"/>
      <c r="V895" s="812"/>
      <c r="W895" s="812"/>
      <c r="X895" s="812"/>
      <c r="Y895" s="812"/>
      <c r="Z895" s="812"/>
      <c r="AA895" s="1055"/>
      <c r="AB895" s="635"/>
      <c r="AC895" s="635"/>
      <c r="AD895" s="237"/>
      <c r="AE895" s="237"/>
      <c r="AF895" s="237"/>
    </row>
    <row r="896" spans="1:32" s="297" customFormat="1" ht="18.75" customHeight="1">
      <c r="A896" s="560"/>
      <c r="B896" s="1067" t="s">
        <v>810</v>
      </c>
      <c r="C896" s="540"/>
      <c r="D896" s="540"/>
      <c r="E896" s="540"/>
      <c r="F896" s="540"/>
      <c r="G896" s="540"/>
      <c r="H896" s="540"/>
      <c r="I896" s="540"/>
      <c r="J896" s="540"/>
      <c r="K896" s="540"/>
      <c r="L896" s="540"/>
      <c r="M896" s="540"/>
      <c r="N896" s="540"/>
      <c r="O896" s="540"/>
      <c r="P896" s="540"/>
      <c r="Q896" s="540"/>
      <c r="R896" s="540"/>
      <c r="S896" s="540"/>
      <c r="T896" s="540"/>
      <c r="U896" s="540"/>
      <c r="V896" s="540"/>
      <c r="W896" s="540"/>
      <c r="X896" s="540"/>
      <c r="Y896" s="540"/>
      <c r="Z896" s="540"/>
      <c r="AA896" s="541"/>
      <c r="AB896" s="548"/>
      <c r="AC896" s="548"/>
      <c r="AD896" s="237"/>
      <c r="AE896" s="237"/>
      <c r="AF896" s="237"/>
    </row>
    <row r="897" spans="1:32" s="307" customFormat="1" ht="17.25" customHeight="1">
      <c r="A897" s="560"/>
      <c r="B897" s="462"/>
      <c r="C897" s="450" t="s">
        <v>805</v>
      </c>
      <c r="D897" s="707" t="s">
        <v>811</v>
      </c>
      <c r="E897" s="750"/>
      <c r="F897" s="750"/>
      <c r="G897" s="750"/>
      <c r="H897" s="750"/>
      <c r="I897" s="750"/>
      <c r="J897" s="750"/>
      <c r="K897" s="750"/>
      <c r="L897" s="750"/>
      <c r="M897" s="750"/>
      <c r="N897" s="750"/>
      <c r="O897" s="750"/>
      <c r="P897" s="750"/>
      <c r="Q897" s="750"/>
      <c r="R897" s="750"/>
      <c r="S897" s="750"/>
      <c r="T897" s="750"/>
      <c r="U897" s="750"/>
      <c r="V897" s="750"/>
      <c r="W897" s="750"/>
      <c r="X897" s="750"/>
      <c r="Y897" s="750"/>
      <c r="Z897" s="750"/>
      <c r="AA897" s="751"/>
      <c r="AB897" s="537"/>
      <c r="AC897" s="537"/>
      <c r="AD897" s="237"/>
      <c r="AE897" s="237"/>
      <c r="AF897" s="237"/>
    </row>
    <row r="898" spans="1:32" s="307" customFormat="1" ht="29.25" customHeight="1">
      <c r="A898" s="560"/>
      <c r="B898" s="462"/>
      <c r="C898" s="450" t="s">
        <v>806</v>
      </c>
      <c r="D898" s="707" t="s">
        <v>812</v>
      </c>
      <c r="E898" s="750"/>
      <c r="F898" s="750"/>
      <c r="G898" s="750"/>
      <c r="H898" s="750"/>
      <c r="I898" s="750"/>
      <c r="J898" s="750"/>
      <c r="K898" s="750"/>
      <c r="L898" s="750"/>
      <c r="M898" s="750"/>
      <c r="N898" s="750"/>
      <c r="O898" s="750"/>
      <c r="P898" s="750"/>
      <c r="Q898" s="750"/>
      <c r="R898" s="750"/>
      <c r="S898" s="750"/>
      <c r="T898" s="750"/>
      <c r="U898" s="750"/>
      <c r="V898" s="750"/>
      <c r="W898" s="750"/>
      <c r="X898" s="750"/>
      <c r="Y898" s="750"/>
      <c r="Z898" s="750"/>
      <c r="AA898" s="751"/>
      <c r="AB898" s="537"/>
      <c r="AC898" s="537"/>
      <c r="AD898" s="237"/>
      <c r="AE898" s="237"/>
      <c r="AF898" s="237"/>
    </row>
    <row r="899" spans="1:32" s="307" customFormat="1" ht="15.75" customHeight="1">
      <c r="A899" s="560"/>
      <c r="B899" s="462"/>
      <c r="C899" s="450" t="s">
        <v>807</v>
      </c>
      <c r="D899" s="707" t="s">
        <v>813</v>
      </c>
      <c r="E899" s="750"/>
      <c r="F899" s="750"/>
      <c r="G899" s="750"/>
      <c r="H899" s="750"/>
      <c r="I899" s="750"/>
      <c r="J899" s="750"/>
      <c r="K899" s="750"/>
      <c r="L899" s="750"/>
      <c r="M899" s="750"/>
      <c r="N899" s="750"/>
      <c r="O899" s="750"/>
      <c r="P899" s="750"/>
      <c r="Q899" s="750"/>
      <c r="R899" s="750"/>
      <c r="S899" s="750"/>
      <c r="T899" s="750"/>
      <c r="U899" s="750"/>
      <c r="V899" s="750"/>
      <c r="W899" s="750"/>
      <c r="X899" s="750"/>
      <c r="Y899" s="750"/>
      <c r="Z899" s="750"/>
      <c r="AA899" s="751"/>
      <c r="AB899" s="537"/>
      <c r="AC899" s="537"/>
      <c r="AD899" s="237"/>
      <c r="AE899" s="237"/>
      <c r="AF899" s="237"/>
    </row>
    <row r="900" spans="1:32" s="307" customFormat="1" ht="15.75" customHeight="1">
      <c r="A900" s="560"/>
      <c r="B900" s="461"/>
      <c r="C900" s="451" t="s">
        <v>808</v>
      </c>
      <c r="D900" s="747" t="s">
        <v>814</v>
      </c>
      <c r="E900" s="748"/>
      <c r="F900" s="748"/>
      <c r="G900" s="748"/>
      <c r="H900" s="748"/>
      <c r="I900" s="748"/>
      <c r="J900" s="748"/>
      <c r="K900" s="748"/>
      <c r="L900" s="748"/>
      <c r="M900" s="748"/>
      <c r="N900" s="748"/>
      <c r="O900" s="748"/>
      <c r="P900" s="748"/>
      <c r="Q900" s="748"/>
      <c r="R900" s="748"/>
      <c r="S900" s="748"/>
      <c r="T900" s="748"/>
      <c r="U900" s="748"/>
      <c r="V900" s="748"/>
      <c r="W900" s="748"/>
      <c r="X900" s="748"/>
      <c r="Y900" s="748"/>
      <c r="Z900" s="748"/>
      <c r="AA900" s="749"/>
      <c r="AB900" s="537"/>
      <c r="AC900" s="537"/>
      <c r="AD900" s="237"/>
      <c r="AE900" s="237"/>
      <c r="AF900" s="237"/>
    </row>
    <row r="901" spans="1:32" s="297" customFormat="1" ht="12" customHeight="1">
      <c r="A901" s="555" t="s">
        <v>800</v>
      </c>
      <c r="B901" s="549" t="s">
        <v>531</v>
      </c>
      <c r="C901" s="550"/>
      <c r="D901" s="550"/>
      <c r="E901" s="550"/>
      <c r="F901" s="550"/>
      <c r="G901" s="550"/>
      <c r="H901" s="550"/>
      <c r="I901" s="550"/>
      <c r="J901" s="550"/>
      <c r="K901" s="550"/>
      <c r="L901" s="550"/>
      <c r="M901" s="550"/>
      <c r="N901" s="550"/>
      <c r="O901" s="550"/>
      <c r="P901" s="550"/>
      <c r="Q901" s="550"/>
      <c r="R901" s="550"/>
      <c r="S901" s="550"/>
      <c r="T901" s="550"/>
      <c r="U901" s="550"/>
      <c r="V901" s="550"/>
      <c r="W901" s="550"/>
      <c r="X901" s="550"/>
      <c r="Y901" s="550"/>
      <c r="Z901" s="550"/>
      <c r="AA901" s="551"/>
      <c r="AB901" s="537"/>
      <c r="AC901" s="537"/>
      <c r="AD901" s="237"/>
      <c r="AE901" s="237"/>
      <c r="AF901" s="237"/>
    </row>
    <row r="902" spans="1:32" s="297" customFormat="1" ht="9" customHeight="1">
      <c r="A902" s="556"/>
      <c r="B902" s="557"/>
      <c r="C902" s="558"/>
      <c r="D902" s="558"/>
      <c r="E902" s="558"/>
      <c r="F902" s="558"/>
      <c r="G902" s="558"/>
      <c r="H902" s="558"/>
      <c r="I902" s="558"/>
      <c r="J902" s="558"/>
      <c r="K902" s="558"/>
      <c r="L902" s="558"/>
      <c r="M902" s="558"/>
      <c r="N902" s="558"/>
      <c r="O902" s="558"/>
      <c r="P902" s="558"/>
      <c r="Q902" s="558"/>
      <c r="R902" s="558"/>
      <c r="S902" s="558"/>
      <c r="T902" s="558"/>
      <c r="U902" s="558"/>
      <c r="V902" s="558"/>
      <c r="W902" s="558"/>
      <c r="X902" s="558"/>
      <c r="Y902" s="558"/>
      <c r="Z902" s="558"/>
      <c r="AA902" s="559"/>
      <c r="AB902" s="537"/>
      <c r="AC902" s="537"/>
      <c r="AD902" s="237"/>
      <c r="AE902" s="237"/>
      <c r="AF902" s="237"/>
    </row>
    <row r="903" spans="1:32" s="297" customFormat="1" ht="12" customHeight="1">
      <c r="A903" s="555" t="s">
        <v>801</v>
      </c>
      <c r="B903" s="549" t="s">
        <v>532</v>
      </c>
      <c r="C903" s="550"/>
      <c r="D903" s="550"/>
      <c r="E903" s="550"/>
      <c r="F903" s="550"/>
      <c r="G903" s="550"/>
      <c r="H903" s="550"/>
      <c r="I903" s="550"/>
      <c r="J903" s="550"/>
      <c r="K903" s="550"/>
      <c r="L903" s="550"/>
      <c r="M903" s="550"/>
      <c r="N903" s="550"/>
      <c r="O903" s="550"/>
      <c r="P903" s="550"/>
      <c r="Q903" s="550"/>
      <c r="R903" s="550"/>
      <c r="S903" s="550"/>
      <c r="T903" s="550"/>
      <c r="U903" s="550"/>
      <c r="V903" s="550"/>
      <c r="W903" s="550"/>
      <c r="X903" s="550"/>
      <c r="Y903" s="550"/>
      <c r="Z903" s="550"/>
      <c r="AA903" s="551"/>
      <c r="AB903" s="537"/>
      <c r="AC903" s="537"/>
      <c r="AD903" s="237"/>
      <c r="AE903" s="237"/>
      <c r="AF903" s="237"/>
    </row>
    <row r="904" spans="1:32" s="297" customFormat="1" ht="8.25" customHeight="1">
      <c r="A904" s="556"/>
      <c r="B904" s="557"/>
      <c r="C904" s="558"/>
      <c r="D904" s="558"/>
      <c r="E904" s="558"/>
      <c r="F904" s="558"/>
      <c r="G904" s="558"/>
      <c r="H904" s="558"/>
      <c r="I904" s="558"/>
      <c r="J904" s="558"/>
      <c r="K904" s="558"/>
      <c r="L904" s="558"/>
      <c r="M904" s="558"/>
      <c r="N904" s="558"/>
      <c r="O904" s="558"/>
      <c r="P904" s="558"/>
      <c r="Q904" s="558"/>
      <c r="R904" s="558"/>
      <c r="S904" s="558"/>
      <c r="T904" s="558"/>
      <c r="U904" s="558"/>
      <c r="V904" s="558"/>
      <c r="W904" s="558"/>
      <c r="X904" s="558"/>
      <c r="Y904" s="558"/>
      <c r="Z904" s="558"/>
      <c r="AA904" s="559"/>
      <c r="AB904" s="537"/>
      <c r="AC904" s="537"/>
      <c r="AD904" s="237"/>
      <c r="AE904" s="237"/>
      <c r="AF904" s="237"/>
    </row>
    <row r="905" spans="1:32" s="297" customFormat="1" ht="6" customHeight="1">
      <c r="A905" s="229"/>
      <c r="B905" s="482"/>
      <c r="C905" s="470"/>
      <c r="D905" s="470"/>
      <c r="E905" s="470"/>
      <c r="F905" s="470"/>
      <c r="G905" s="470"/>
      <c r="H905" s="470"/>
      <c r="I905" s="470"/>
      <c r="J905" s="470"/>
      <c r="K905" s="515"/>
      <c r="L905" s="515"/>
      <c r="M905" s="515"/>
      <c r="N905" s="515"/>
      <c r="O905" s="515"/>
      <c r="P905" s="515"/>
      <c r="Q905" s="515"/>
      <c r="R905" s="515"/>
      <c r="S905" s="515"/>
      <c r="T905" s="515"/>
      <c r="U905" s="515"/>
      <c r="V905" s="470"/>
      <c r="W905" s="470"/>
      <c r="X905" s="470"/>
      <c r="Y905" s="470"/>
      <c r="Z905" s="470"/>
      <c r="AA905" s="470"/>
      <c r="AB905" s="470"/>
      <c r="AC905" s="516"/>
      <c r="AD905" s="237"/>
      <c r="AE905" s="237"/>
      <c r="AF905" s="237"/>
    </row>
    <row r="906" spans="1:32" s="306" customFormat="1" ht="18" customHeight="1">
      <c r="A906" s="236" t="s">
        <v>1057</v>
      </c>
      <c r="B906" s="309"/>
      <c r="C906" s="310"/>
      <c r="D906" s="310"/>
      <c r="E906" s="310"/>
      <c r="F906" s="310"/>
      <c r="G906" s="310"/>
      <c r="H906" s="310"/>
      <c r="I906" s="310"/>
      <c r="J906" s="293"/>
      <c r="K906" s="293"/>
      <c r="L906" s="293"/>
      <c r="M906" s="293"/>
      <c r="N906" s="293"/>
      <c r="O906" s="293"/>
      <c r="P906" s="293"/>
      <c r="Q906" s="293"/>
      <c r="R906" s="293"/>
      <c r="S906" s="293"/>
      <c r="T906" s="293"/>
      <c r="U906" s="293"/>
      <c r="V906" s="293"/>
      <c r="W906" s="293"/>
      <c r="X906" s="293"/>
      <c r="Y906" s="294"/>
      <c r="Z906" s="294"/>
      <c r="AA906" s="294"/>
      <c r="AB906" s="308"/>
      <c r="AC906" s="308"/>
      <c r="AD906" s="308"/>
      <c r="AE906" s="308"/>
      <c r="AF906" s="308"/>
    </row>
    <row r="907" spans="1:32" s="307" customFormat="1" ht="15.75" customHeight="1">
      <c r="A907" s="534" t="s">
        <v>276</v>
      </c>
      <c r="B907" s="535" t="s">
        <v>598</v>
      </c>
      <c r="C907" s="535"/>
      <c r="D907" s="535"/>
      <c r="E907" s="535"/>
      <c r="F907" s="535"/>
      <c r="G907" s="535"/>
      <c r="H907" s="535"/>
      <c r="I907" s="535"/>
      <c r="J907" s="535"/>
      <c r="K907" s="535"/>
      <c r="L907" s="535"/>
      <c r="M907" s="535"/>
      <c r="N907" s="535"/>
      <c r="O907" s="535"/>
      <c r="P907" s="535"/>
      <c r="Q907" s="535"/>
      <c r="R907" s="535"/>
      <c r="S907" s="535"/>
      <c r="T907" s="535"/>
      <c r="U907" s="535"/>
      <c r="V907" s="535"/>
      <c r="W907" s="535"/>
      <c r="X907" s="570"/>
      <c r="Y907" s="570"/>
      <c r="Z907" s="570"/>
      <c r="AA907" s="570"/>
      <c r="AB907" s="545"/>
      <c r="AC907" s="545"/>
      <c r="AD907" s="237"/>
      <c r="AE907" s="237"/>
      <c r="AF907" s="237"/>
    </row>
    <row r="908" spans="1:32" s="307" customFormat="1" ht="15.75" customHeight="1">
      <c r="A908" s="534"/>
      <c r="B908" s="535"/>
      <c r="C908" s="535"/>
      <c r="D908" s="535"/>
      <c r="E908" s="535"/>
      <c r="F908" s="535"/>
      <c r="G908" s="535"/>
      <c r="H908" s="535"/>
      <c r="I908" s="535"/>
      <c r="J908" s="535"/>
      <c r="K908" s="535"/>
      <c r="L908" s="535"/>
      <c r="M908" s="535"/>
      <c r="N908" s="535"/>
      <c r="O908" s="535"/>
      <c r="P908" s="535"/>
      <c r="Q908" s="535"/>
      <c r="R908" s="535"/>
      <c r="S908" s="535"/>
      <c r="T908" s="535"/>
      <c r="U908" s="535"/>
      <c r="V908" s="535"/>
      <c r="W908" s="535"/>
      <c r="X908" s="570"/>
      <c r="Y908" s="570"/>
      <c r="Z908" s="570"/>
      <c r="AA908" s="570"/>
      <c r="AB908" s="545"/>
      <c r="AC908" s="545"/>
      <c r="AD908" s="237"/>
      <c r="AE908" s="237"/>
      <c r="AF908" s="237"/>
    </row>
    <row r="909" spans="1:32" s="307" customFormat="1" ht="15.75" customHeight="1">
      <c r="A909" s="534" t="s">
        <v>278</v>
      </c>
      <c r="B909" s="535" t="s">
        <v>815</v>
      </c>
      <c r="C909" s="535"/>
      <c r="D909" s="535"/>
      <c r="E909" s="535"/>
      <c r="F909" s="535"/>
      <c r="G909" s="535"/>
      <c r="H909" s="535"/>
      <c r="I909" s="535"/>
      <c r="J909" s="535"/>
      <c r="K909" s="535"/>
      <c r="L909" s="535"/>
      <c r="M909" s="535"/>
      <c r="N909" s="535"/>
      <c r="O909" s="535"/>
      <c r="P909" s="535"/>
      <c r="Q909" s="535"/>
      <c r="R909" s="535"/>
      <c r="S909" s="535"/>
      <c r="T909" s="535"/>
      <c r="U909" s="535"/>
      <c r="V909" s="535"/>
      <c r="W909" s="535"/>
      <c r="X909" s="570"/>
      <c r="Y909" s="570"/>
      <c r="Z909" s="570"/>
      <c r="AA909" s="570"/>
      <c r="AB909" s="545"/>
      <c r="AC909" s="545"/>
      <c r="AD909" s="237"/>
      <c r="AE909" s="237"/>
      <c r="AF909" s="237"/>
    </row>
    <row r="910" spans="1:32" s="307" customFormat="1" ht="15.75" customHeight="1">
      <c r="A910" s="534"/>
      <c r="B910" s="535"/>
      <c r="C910" s="535"/>
      <c r="D910" s="535"/>
      <c r="E910" s="535"/>
      <c r="F910" s="535"/>
      <c r="G910" s="535"/>
      <c r="H910" s="535"/>
      <c r="I910" s="535"/>
      <c r="J910" s="535"/>
      <c r="K910" s="535"/>
      <c r="L910" s="535"/>
      <c r="M910" s="535"/>
      <c r="N910" s="535"/>
      <c r="O910" s="535"/>
      <c r="P910" s="535"/>
      <c r="Q910" s="535"/>
      <c r="R910" s="535"/>
      <c r="S910" s="535"/>
      <c r="T910" s="535"/>
      <c r="U910" s="535"/>
      <c r="V910" s="535"/>
      <c r="W910" s="535"/>
      <c r="X910" s="570"/>
      <c r="Y910" s="570"/>
      <c r="Z910" s="570"/>
      <c r="AA910" s="570"/>
      <c r="AB910" s="545"/>
      <c r="AC910" s="545"/>
      <c r="AD910" s="237"/>
      <c r="AE910" s="237"/>
      <c r="AF910" s="237"/>
    </row>
    <row r="911" spans="1:32" s="307" customFormat="1" ht="33" customHeight="1">
      <c r="A911" s="534" t="s">
        <v>599</v>
      </c>
      <c r="B911" s="582" t="s">
        <v>600</v>
      </c>
      <c r="C911" s="655"/>
      <c r="D911" s="655"/>
      <c r="E911" s="655"/>
      <c r="F911" s="655"/>
      <c r="G911" s="655"/>
      <c r="H911" s="655"/>
      <c r="I911" s="655"/>
      <c r="J911" s="655"/>
      <c r="K911" s="655"/>
      <c r="L911" s="655"/>
      <c r="M911" s="655"/>
      <c r="N911" s="655"/>
      <c r="O911" s="655"/>
      <c r="P911" s="655"/>
      <c r="Q911" s="655"/>
      <c r="R911" s="655"/>
      <c r="S911" s="655"/>
      <c r="T911" s="655"/>
      <c r="U911" s="655"/>
      <c r="V911" s="655"/>
      <c r="W911" s="655"/>
      <c r="X911" s="656"/>
      <c r="Y911" s="656"/>
      <c r="Z911" s="656"/>
      <c r="AA911" s="656"/>
      <c r="AB911" s="636"/>
      <c r="AC911" s="637"/>
      <c r="AD911" s="237"/>
      <c r="AE911" s="237"/>
      <c r="AF911" s="237"/>
    </row>
    <row r="912" spans="1:32" s="307" customFormat="1" ht="30" customHeight="1">
      <c r="A912" s="534"/>
      <c r="B912" s="442" t="s">
        <v>331</v>
      </c>
      <c r="C912" s="632" t="s">
        <v>601</v>
      </c>
      <c r="D912" s="650"/>
      <c r="E912" s="650"/>
      <c r="F912" s="650"/>
      <c r="G912" s="650"/>
      <c r="H912" s="650"/>
      <c r="I912" s="650"/>
      <c r="J912" s="650"/>
      <c r="K912" s="650"/>
      <c r="L912" s="650"/>
      <c r="M912" s="650"/>
      <c r="N912" s="650"/>
      <c r="O912" s="650"/>
      <c r="P912" s="650"/>
      <c r="Q912" s="650"/>
      <c r="R912" s="650"/>
      <c r="S912" s="650"/>
      <c r="T912" s="650"/>
      <c r="U912" s="650"/>
      <c r="V912" s="650"/>
      <c r="W912" s="650"/>
      <c r="X912" s="651"/>
      <c r="Y912" s="651"/>
      <c r="Z912" s="651"/>
      <c r="AA912" s="651"/>
      <c r="AB912" s="638"/>
      <c r="AC912" s="639"/>
      <c r="AD912" s="237"/>
      <c r="AE912" s="237"/>
      <c r="AF912" s="237"/>
    </row>
    <row r="913" spans="1:32" s="307" customFormat="1" ht="28.5" customHeight="1">
      <c r="A913" s="534"/>
      <c r="B913" s="442" t="s">
        <v>333</v>
      </c>
      <c r="C913" s="632" t="s">
        <v>602</v>
      </c>
      <c r="D913" s="650"/>
      <c r="E913" s="650"/>
      <c r="F913" s="650"/>
      <c r="G913" s="650"/>
      <c r="H913" s="650"/>
      <c r="I913" s="650"/>
      <c r="J913" s="650"/>
      <c r="K913" s="650"/>
      <c r="L913" s="650"/>
      <c r="M913" s="650"/>
      <c r="N913" s="650"/>
      <c r="O913" s="650"/>
      <c r="P913" s="650"/>
      <c r="Q913" s="650"/>
      <c r="R913" s="650"/>
      <c r="S913" s="650"/>
      <c r="T913" s="650"/>
      <c r="U913" s="650"/>
      <c r="V913" s="650"/>
      <c r="W913" s="650"/>
      <c r="X913" s="651"/>
      <c r="Y913" s="651"/>
      <c r="Z913" s="651"/>
      <c r="AA913" s="651"/>
      <c r="AB913" s="638"/>
      <c r="AC913" s="639"/>
      <c r="AD913" s="237"/>
      <c r="AE913" s="237"/>
      <c r="AF913" s="237"/>
    </row>
    <row r="914" spans="1:32" s="307" customFormat="1" ht="27.75" customHeight="1">
      <c r="A914" s="534"/>
      <c r="B914" s="442" t="s">
        <v>364</v>
      </c>
      <c r="C914" s="632" t="s">
        <v>603</v>
      </c>
      <c r="D914" s="650"/>
      <c r="E914" s="650"/>
      <c r="F914" s="650"/>
      <c r="G914" s="650"/>
      <c r="H914" s="650"/>
      <c r="I914" s="650"/>
      <c r="J914" s="650"/>
      <c r="K914" s="650"/>
      <c r="L914" s="650"/>
      <c r="M914" s="650"/>
      <c r="N914" s="650"/>
      <c r="O914" s="650"/>
      <c r="P914" s="650"/>
      <c r="Q914" s="650"/>
      <c r="R914" s="650"/>
      <c r="S914" s="650"/>
      <c r="T914" s="650"/>
      <c r="U914" s="650"/>
      <c r="V914" s="650"/>
      <c r="W914" s="650"/>
      <c r="X914" s="651"/>
      <c r="Y914" s="651"/>
      <c r="Z914" s="651"/>
      <c r="AA914" s="651"/>
      <c r="AB914" s="638"/>
      <c r="AC914" s="639"/>
      <c r="AD914" s="237"/>
      <c r="AE914" s="237"/>
      <c r="AF914" s="237"/>
    </row>
    <row r="915" spans="1:32" s="307" customFormat="1" ht="29.25" customHeight="1">
      <c r="A915" s="534"/>
      <c r="B915" s="474" t="s">
        <v>365</v>
      </c>
      <c r="C915" s="652" t="s">
        <v>604</v>
      </c>
      <c r="D915" s="653"/>
      <c r="E915" s="653"/>
      <c r="F915" s="653"/>
      <c r="G915" s="653"/>
      <c r="H915" s="653"/>
      <c r="I915" s="653"/>
      <c r="J915" s="653"/>
      <c r="K915" s="653"/>
      <c r="L915" s="653"/>
      <c r="M915" s="653"/>
      <c r="N915" s="653"/>
      <c r="O915" s="653"/>
      <c r="P915" s="653"/>
      <c r="Q915" s="653"/>
      <c r="R915" s="653"/>
      <c r="S915" s="653"/>
      <c r="T915" s="653"/>
      <c r="U915" s="653"/>
      <c r="V915" s="653"/>
      <c r="W915" s="653"/>
      <c r="X915" s="654"/>
      <c r="Y915" s="654"/>
      <c r="Z915" s="654"/>
      <c r="AA915" s="654"/>
      <c r="AB915" s="640"/>
      <c r="AC915" s="641"/>
      <c r="AD915" s="237"/>
      <c r="AE915" s="237"/>
      <c r="AF915" s="237"/>
    </row>
    <row r="916" spans="1:32" s="297" customFormat="1" ht="6" customHeight="1">
      <c r="A916" s="229"/>
      <c r="B916" s="482"/>
      <c r="C916" s="470"/>
      <c r="D916" s="470"/>
      <c r="E916" s="470"/>
      <c r="F916" s="470"/>
      <c r="G916" s="470"/>
      <c r="H916" s="470"/>
      <c r="I916" s="470"/>
      <c r="J916" s="470"/>
      <c r="K916" s="515"/>
      <c r="L916" s="515"/>
      <c r="M916" s="515"/>
      <c r="N916" s="515"/>
      <c r="O916" s="515"/>
      <c r="P916" s="515"/>
      <c r="Q916" s="515"/>
      <c r="R916" s="515"/>
      <c r="S916" s="515"/>
      <c r="T916" s="515"/>
      <c r="U916" s="515"/>
      <c r="V916" s="470"/>
      <c r="W916" s="470"/>
      <c r="X916" s="470"/>
      <c r="Y916" s="470"/>
      <c r="Z916" s="470"/>
      <c r="AA916" s="470"/>
      <c r="AB916" s="470"/>
      <c r="AC916" s="516"/>
      <c r="AD916" s="237"/>
      <c r="AE916" s="237"/>
      <c r="AF916" s="237"/>
    </row>
    <row r="917" spans="1:32" s="325" customFormat="1" ht="18" customHeight="1">
      <c r="A917" s="236" t="s">
        <v>1058</v>
      </c>
      <c r="B917" s="309"/>
      <c r="C917" s="310"/>
      <c r="D917" s="310"/>
      <c r="E917" s="310"/>
      <c r="F917" s="310"/>
      <c r="G917" s="310"/>
      <c r="H917" s="310"/>
      <c r="I917" s="310"/>
      <c r="J917" s="293"/>
      <c r="K917" s="293"/>
      <c r="L917" s="293"/>
      <c r="M917" s="293"/>
      <c r="N917" s="293"/>
      <c r="O917" s="293"/>
      <c r="P917" s="293"/>
      <c r="Q917" s="293"/>
      <c r="R917" s="293"/>
      <c r="S917" s="293"/>
      <c r="T917" s="293"/>
      <c r="U917" s="293"/>
      <c r="V917" s="293"/>
      <c r="W917" s="293"/>
      <c r="X917" s="293"/>
      <c r="Y917" s="294"/>
      <c r="Z917" s="294"/>
      <c r="AA917" s="294"/>
      <c r="AB917" s="308"/>
      <c r="AC917" s="308"/>
      <c r="AD917" s="308"/>
      <c r="AE917" s="308"/>
      <c r="AF917" s="308"/>
    </row>
    <row r="918" spans="1:32" s="306" customFormat="1" ht="19.5" customHeight="1">
      <c r="A918" s="624" t="s">
        <v>864</v>
      </c>
      <c r="B918" s="624"/>
      <c r="C918" s="624"/>
      <c r="D918" s="624"/>
      <c r="E918" s="624"/>
      <c r="F918" s="624"/>
      <c r="G918" s="624"/>
      <c r="H918" s="624"/>
      <c r="I918" s="624"/>
      <c r="J918" s="624"/>
      <c r="K918" s="624"/>
      <c r="L918" s="624"/>
      <c r="M918" s="624"/>
      <c r="N918" s="624"/>
      <c r="O918" s="624"/>
      <c r="P918" s="624"/>
      <c r="Q918" s="624"/>
      <c r="R918" s="624"/>
      <c r="S918" s="624"/>
      <c r="T918" s="624"/>
      <c r="U918" s="624"/>
      <c r="V918" s="624"/>
      <c r="W918" s="624"/>
      <c r="X918" s="624"/>
      <c r="Y918" s="624"/>
      <c r="Z918" s="624"/>
      <c r="AA918" s="624"/>
      <c r="AB918" s="624"/>
      <c r="AC918" s="624"/>
      <c r="AD918" s="308"/>
      <c r="AE918" s="308"/>
      <c r="AF918" s="308"/>
    </row>
    <row r="919" spans="1:32" s="297" customFormat="1" ht="35.25" customHeight="1">
      <c r="A919" s="560" t="s">
        <v>416</v>
      </c>
      <c r="B919" s="552" t="s">
        <v>1087</v>
      </c>
      <c r="C919" s="553"/>
      <c r="D919" s="553"/>
      <c r="E919" s="553"/>
      <c r="F919" s="553"/>
      <c r="G919" s="553"/>
      <c r="H919" s="553"/>
      <c r="I919" s="553"/>
      <c r="J919" s="553"/>
      <c r="K919" s="553"/>
      <c r="L919" s="553"/>
      <c r="M919" s="553"/>
      <c r="N919" s="553"/>
      <c r="O919" s="553"/>
      <c r="P919" s="553"/>
      <c r="Q919" s="553"/>
      <c r="R919" s="553"/>
      <c r="S919" s="553"/>
      <c r="T919" s="553"/>
      <c r="U919" s="553"/>
      <c r="V919" s="553"/>
      <c r="W919" s="553"/>
      <c r="X919" s="553"/>
      <c r="Y919" s="553"/>
      <c r="Z919" s="553"/>
      <c r="AA919" s="554"/>
      <c r="AB919" s="646"/>
      <c r="AC919" s="647"/>
      <c r="AD919" s="237"/>
      <c r="AE919" s="237"/>
      <c r="AF919" s="237"/>
    </row>
    <row r="920" spans="1:32" s="297" customFormat="1" ht="29.25" customHeight="1">
      <c r="A920" s="560"/>
      <c r="B920" s="442" t="s">
        <v>331</v>
      </c>
      <c r="C920" s="642" t="s">
        <v>1060</v>
      </c>
      <c r="D920" s="642"/>
      <c r="E920" s="642"/>
      <c r="F920" s="642"/>
      <c r="G920" s="642"/>
      <c r="H920" s="642"/>
      <c r="I920" s="642"/>
      <c r="J920" s="642"/>
      <c r="K920" s="642"/>
      <c r="L920" s="642"/>
      <c r="M920" s="642"/>
      <c r="N920" s="642"/>
      <c r="O920" s="642"/>
      <c r="P920" s="642"/>
      <c r="Q920" s="642"/>
      <c r="R920" s="642"/>
      <c r="S920" s="642"/>
      <c r="T920" s="642"/>
      <c r="U920" s="642"/>
      <c r="V920" s="642"/>
      <c r="W920" s="642"/>
      <c r="X920" s="642"/>
      <c r="Y920" s="642"/>
      <c r="Z920" s="642"/>
      <c r="AA920" s="643"/>
      <c r="AB920" s="638"/>
      <c r="AC920" s="639"/>
      <c r="AD920" s="237"/>
      <c r="AE920" s="237"/>
      <c r="AF920" s="237"/>
    </row>
    <row r="921" spans="1:32" s="297" customFormat="1" ht="15" customHeight="1">
      <c r="A921" s="560"/>
      <c r="B921" s="442" t="s">
        <v>333</v>
      </c>
      <c r="C921" s="642" t="s">
        <v>865</v>
      </c>
      <c r="D921" s="642"/>
      <c r="E921" s="642"/>
      <c r="F921" s="642"/>
      <c r="G921" s="642"/>
      <c r="H921" s="642"/>
      <c r="I921" s="642"/>
      <c r="J921" s="642"/>
      <c r="K921" s="642"/>
      <c r="L921" s="642"/>
      <c r="M921" s="642"/>
      <c r="N921" s="642"/>
      <c r="O921" s="642"/>
      <c r="P921" s="642"/>
      <c r="Q921" s="642"/>
      <c r="R921" s="642"/>
      <c r="S921" s="642"/>
      <c r="T921" s="642"/>
      <c r="U921" s="642"/>
      <c r="V921" s="642"/>
      <c r="W921" s="642"/>
      <c r="X921" s="642"/>
      <c r="Y921" s="642"/>
      <c r="Z921" s="642"/>
      <c r="AA921" s="643"/>
      <c r="AB921" s="638"/>
      <c r="AC921" s="639"/>
      <c r="AD921" s="237"/>
      <c r="AE921" s="237"/>
      <c r="AF921" s="237"/>
    </row>
    <row r="922" spans="1:32" s="297" customFormat="1" ht="15.75" customHeight="1">
      <c r="A922" s="648"/>
      <c r="B922" s="442" t="s">
        <v>364</v>
      </c>
      <c r="C922" s="642" t="s">
        <v>866</v>
      </c>
      <c r="D922" s="642"/>
      <c r="E922" s="642"/>
      <c r="F922" s="642"/>
      <c r="G922" s="642"/>
      <c r="H922" s="642"/>
      <c r="I922" s="642"/>
      <c r="J922" s="642"/>
      <c r="K922" s="642"/>
      <c r="L922" s="642"/>
      <c r="M922" s="642"/>
      <c r="N922" s="642"/>
      <c r="O922" s="642"/>
      <c r="P922" s="642"/>
      <c r="Q922" s="642"/>
      <c r="R922" s="642"/>
      <c r="S922" s="642"/>
      <c r="T922" s="642"/>
      <c r="U922" s="642"/>
      <c r="V922" s="642"/>
      <c r="W922" s="642"/>
      <c r="X922" s="642"/>
      <c r="Y922" s="642"/>
      <c r="Z922" s="642"/>
      <c r="AA922" s="643"/>
      <c r="AB922" s="638"/>
      <c r="AC922" s="639"/>
      <c r="AD922" s="237"/>
      <c r="AE922" s="237"/>
      <c r="AF922" s="237"/>
    </row>
    <row r="923" spans="1:32" s="297" customFormat="1" ht="15" customHeight="1">
      <c r="A923" s="649"/>
      <c r="B923" s="474" t="s">
        <v>365</v>
      </c>
      <c r="C923" s="644" t="s">
        <v>867</v>
      </c>
      <c r="D923" s="644"/>
      <c r="E923" s="644"/>
      <c r="F923" s="644"/>
      <c r="G923" s="644"/>
      <c r="H923" s="644"/>
      <c r="I923" s="644"/>
      <c r="J923" s="644"/>
      <c r="K923" s="644"/>
      <c r="L923" s="644"/>
      <c r="M923" s="644"/>
      <c r="N923" s="644"/>
      <c r="O923" s="644"/>
      <c r="P923" s="644"/>
      <c r="Q923" s="644"/>
      <c r="R923" s="644"/>
      <c r="S923" s="644"/>
      <c r="T923" s="644"/>
      <c r="U923" s="644"/>
      <c r="V923" s="644"/>
      <c r="W923" s="644"/>
      <c r="X923" s="644"/>
      <c r="Y923" s="644"/>
      <c r="Z923" s="644"/>
      <c r="AA923" s="645"/>
      <c r="AB923" s="640"/>
      <c r="AC923" s="641"/>
      <c r="AD923" s="237"/>
      <c r="AE923" s="237"/>
      <c r="AF923" s="237"/>
    </row>
    <row r="924" spans="1:32" s="306" customFormat="1" ht="19.5" customHeight="1">
      <c r="A924" s="574" t="s">
        <v>868</v>
      </c>
      <c r="B924" s="575"/>
      <c r="C924" s="575"/>
      <c r="D924" s="575"/>
      <c r="E924" s="575"/>
      <c r="F924" s="575"/>
      <c r="G924" s="575"/>
      <c r="H924" s="575"/>
      <c r="I924" s="575"/>
      <c r="J924" s="575"/>
      <c r="K924" s="575"/>
      <c r="L924" s="575"/>
      <c r="M924" s="575"/>
      <c r="N924" s="575"/>
      <c r="O924" s="575"/>
      <c r="P924" s="575"/>
      <c r="Q924" s="575"/>
      <c r="R924" s="575"/>
      <c r="S924" s="575"/>
      <c r="T924" s="575"/>
      <c r="U924" s="575"/>
      <c r="V924" s="575"/>
      <c r="W924" s="575"/>
      <c r="X924" s="575"/>
      <c r="Y924" s="575"/>
      <c r="Z924" s="575"/>
      <c r="AA924" s="575"/>
      <c r="AB924" s="575"/>
      <c r="AC924" s="576"/>
      <c r="AD924" s="308"/>
      <c r="AE924" s="308"/>
      <c r="AF924" s="308"/>
    </row>
    <row r="925" spans="1:32" s="307" customFormat="1" ht="15" customHeight="1">
      <c r="A925" s="534" t="s">
        <v>418</v>
      </c>
      <c r="B925" s="535" t="s">
        <v>869</v>
      </c>
      <c r="C925" s="535"/>
      <c r="D925" s="535"/>
      <c r="E925" s="535"/>
      <c r="F925" s="535"/>
      <c r="G925" s="535"/>
      <c r="H925" s="535"/>
      <c r="I925" s="535"/>
      <c r="J925" s="535"/>
      <c r="K925" s="535"/>
      <c r="L925" s="535"/>
      <c r="M925" s="535"/>
      <c r="N925" s="535"/>
      <c r="O925" s="535"/>
      <c r="P925" s="535"/>
      <c r="Q925" s="535"/>
      <c r="R925" s="535"/>
      <c r="S925" s="535"/>
      <c r="T925" s="535"/>
      <c r="U925" s="535"/>
      <c r="V925" s="535"/>
      <c r="W925" s="535"/>
      <c r="X925" s="570"/>
      <c r="Y925" s="570"/>
      <c r="Z925" s="570"/>
      <c r="AA925" s="570"/>
      <c r="AB925" s="545"/>
      <c r="AC925" s="545"/>
      <c r="AD925" s="237"/>
      <c r="AE925" s="237"/>
      <c r="AF925" s="237"/>
    </row>
    <row r="926" spans="1:32" s="307" customFormat="1" ht="15.75" customHeight="1">
      <c r="A926" s="534"/>
      <c r="B926" s="535"/>
      <c r="C926" s="535"/>
      <c r="D926" s="535"/>
      <c r="E926" s="535"/>
      <c r="F926" s="535"/>
      <c r="G926" s="535"/>
      <c r="H926" s="535"/>
      <c r="I926" s="535"/>
      <c r="J926" s="535"/>
      <c r="K926" s="535"/>
      <c r="L926" s="535"/>
      <c r="M926" s="535"/>
      <c r="N926" s="535"/>
      <c r="O926" s="535"/>
      <c r="P926" s="535"/>
      <c r="Q926" s="535"/>
      <c r="R926" s="535"/>
      <c r="S926" s="535"/>
      <c r="T926" s="535"/>
      <c r="U926" s="535"/>
      <c r="V926" s="535"/>
      <c r="W926" s="535"/>
      <c r="X926" s="570"/>
      <c r="Y926" s="570"/>
      <c r="Z926" s="570"/>
      <c r="AA926" s="570"/>
      <c r="AB926" s="545"/>
      <c r="AC926" s="545"/>
      <c r="AD926" s="237"/>
      <c r="AE926" s="237"/>
      <c r="AF926" s="237"/>
    </row>
    <row r="927" spans="1:32" s="307" customFormat="1" ht="9.75" customHeight="1">
      <c r="A927" s="534" t="s">
        <v>599</v>
      </c>
      <c r="B927" s="535" t="s">
        <v>870</v>
      </c>
      <c r="C927" s="535"/>
      <c r="D927" s="535"/>
      <c r="E927" s="535"/>
      <c r="F927" s="535"/>
      <c r="G927" s="535"/>
      <c r="H927" s="535"/>
      <c r="I927" s="535"/>
      <c r="J927" s="535"/>
      <c r="K927" s="535"/>
      <c r="L927" s="535"/>
      <c r="M927" s="535"/>
      <c r="N927" s="535"/>
      <c r="O927" s="535"/>
      <c r="P927" s="535"/>
      <c r="Q927" s="535"/>
      <c r="R927" s="535"/>
      <c r="S927" s="535"/>
      <c r="T927" s="535"/>
      <c r="U927" s="535"/>
      <c r="V927" s="535"/>
      <c r="W927" s="535"/>
      <c r="X927" s="570"/>
      <c r="Y927" s="570"/>
      <c r="Z927" s="570"/>
      <c r="AA927" s="570"/>
      <c r="AB927" s="545"/>
      <c r="AC927" s="545"/>
      <c r="AD927" s="237"/>
      <c r="AE927" s="237"/>
      <c r="AF927" s="237"/>
    </row>
    <row r="928" spans="1:32" s="307" customFormat="1" ht="9.75" customHeight="1">
      <c r="A928" s="534"/>
      <c r="B928" s="535"/>
      <c r="C928" s="535"/>
      <c r="D928" s="535"/>
      <c r="E928" s="535"/>
      <c r="F928" s="535"/>
      <c r="G928" s="535"/>
      <c r="H928" s="535"/>
      <c r="I928" s="535"/>
      <c r="J928" s="535"/>
      <c r="K928" s="535"/>
      <c r="L928" s="535"/>
      <c r="M928" s="535"/>
      <c r="N928" s="535"/>
      <c r="O928" s="535"/>
      <c r="P928" s="535"/>
      <c r="Q928" s="535"/>
      <c r="R928" s="535"/>
      <c r="S928" s="535"/>
      <c r="T928" s="535"/>
      <c r="U928" s="535"/>
      <c r="V928" s="535"/>
      <c r="W928" s="535"/>
      <c r="X928" s="570"/>
      <c r="Y928" s="570"/>
      <c r="Z928" s="570"/>
      <c r="AA928" s="570"/>
      <c r="AB928" s="545"/>
      <c r="AC928" s="545"/>
      <c r="AD928" s="237"/>
      <c r="AE928" s="237"/>
      <c r="AF928" s="237"/>
    </row>
    <row r="929" spans="1:32" s="307" customFormat="1" ht="25.5" customHeight="1">
      <c r="A929" s="534" t="s">
        <v>420</v>
      </c>
      <c r="B929" s="535" t="s">
        <v>1088</v>
      </c>
      <c r="C929" s="535"/>
      <c r="D929" s="535"/>
      <c r="E929" s="535"/>
      <c r="F929" s="535"/>
      <c r="G929" s="535"/>
      <c r="H929" s="535"/>
      <c r="I929" s="535"/>
      <c r="J929" s="535"/>
      <c r="K929" s="535"/>
      <c r="L929" s="535"/>
      <c r="M929" s="535"/>
      <c r="N929" s="535"/>
      <c r="O929" s="535"/>
      <c r="P929" s="535"/>
      <c r="Q929" s="535"/>
      <c r="R929" s="535"/>
      <c r="S929" s="535"/>
      <c r="T929" s="535"/>
      <c r="U929" s="535"/>
      <c r="V929" s="535"/>
      <c r="W929" s="535"/>
      <c r="X929" s="570"/>
      <c r="Y929" s="570"/>
      <c r="Z929" s="570"/>
      <c r="AA929" s="570"/>
      <c r="AB929" s="545"/>
      <c r="AC929" s="545"/>
      <c r="AD929" s="237"/>
      <c r="AE929" s="237"/>
      <c r="AF929" s="237"/>
    </row>
    <row r="930" spans="1:32" s="307" customFormat="1" ht="25.5" customHeight="1">
      <c r="A930" s="534"/>
      <c r="B930" s="535"/>
      <c r="C930" s="535"/>
      <c r="D930" s="535"/>
      <c r="E930" s="535"/>
      <c r="F930" s="535"/>
      <c r="G930" s="535"/>
      <c r="H930" s="535"/>
      <c r="I930" s="535"/>
      <c r="J930" s="535"/>
      <c r="K930" s="535"/>
      <c r="L930" s="535"/>
      <c r="M930" s="535"/>
      <c r="N930" s="535"/>
      <c r="O930" s="535"/>
      <c r="P930" s="535"/>
      <c r="Q930" s="535"/>
      <c r="R930" s="535"/>
      <c r="S930" s="535"/>
      <c r="T930" s="535"/>
      <c r="U930" s="535"/>
      <c r="V930" s="535"/>
      <c r="W930" s="535"/>
      <c r="X930" s="570"/>
      <c r="Y930" s="570"/>
      <c r="Z930" s="570"/>
      <c r="AA930" s="570"/>
      <c r="AB930" s="545"/>
      <c r="AC930" s="545"/>
      <c r="AD930" s="237"/>
      <c r="AE930" s="237"/>
      <c r="AF930" s="237"/>
    </row>
    <row r="931" spans="1:32" s="307" customFormat="1" ht="12.75" customHeight="1">
      <c r="A931" s="534" t="s">
        <v>290</v>
      </c>
      <c r="B931" s="535" t="s">
        <v>871</v>
      </c>
      <c r="C931" s="535"/>
      <c r="D931" s="535"/>
      <c r="E931" s="535"/>
      <c r="F931" s="535"/>
      <c r="G931" s="535"/>
      <c r="H931" s="535"/>
      <c r="I931" s="535"/>
      <c r="J931" s="535"/>
      <c r="K931" s="535"/>
      <c r="L931" s="535"/>
      <c r="M931" s="535"/>
      <c r="N931" s="535"/>
      <c r="O931" s="535"/>
      <c r="P931" s="535"/>
      <c r="Q931" s="535"/>
      <c r="R931" s="535"/>
      <c r="S931" s="535"/>
      <c r="T931" s="535"/>
      <c r="U931" s="535"/>
      <c r="V931" s="535"/>
      <c r="W931" s="535"/>
      <c r="X931" s="570"/>
      <c r="Y931" s="570"/>
      <c r="Z931" s="570"/>
      <c r="AA931" s="570"/>
      <c r="AB931" s="545"/>
      <c r="AC931" s="545"/>
      <c r="AD931" s="237"/>
      <c r="AE931" s="237"/>
      <c r="AF931" s="237"/>
    </row>
    <row r="932" spans="1:32" s="307" customFormat="1" ht="12.75" customHeight="1">
      <c r="A932" s="534"/>
      <c r="B932" s="535"/>
      <c r="C932" s="535"/>
      <c r="D932" s="535"/>
      <c r="E932" s="535"/>
      <c r="F932" s="535"/>
      <c r="G932" s="535"/>
      <c r="H932" s="535"/>
      <c r="I932" s="535"/>
      <c r="J932" s="535"/>
      <c r="K932" s="535"/>
      <c r="L932" s="535"/>
      <c r="M932" s="535"/>
      <c r="N932" s="535"/>
      <c r="O932" s="535"/>
      <c r="P932" s="535"/>
      <c r="Q932" s="535"/>
      <c r="R932" s="535"/>
      <c r="S932" s="535"/>
      <c r="T932" s="535"/>
      <c r="U932" s="535"/>
      <c r="V932" s="535"/>
      <c r="W932" s="535"/>
      <c r="X932" s="570"/>
      <c r="Y932" s="570"/>
      <c r="Z932" s="570"/>
      <c r="AA932" s="570"/>
      <c r="AB932" s="545"/>
      <c r="AC932" s="545"/>
      <c r="AD932" s="237"/>
      <c r="AE932" s="237"/>
      <c r="AF932" s="237"/>
    </row>
    <row r="933" spans="1:32" s="306" customFormat="1" ht="19.5" customHeight="1">
      <c r="A933" s="769" t="s">
        <v>872</v>
      </c>
      <c r="B933" s="769"/>
      <c r="C933" s="769"/>
      <c r="D933" s="769"/>
      <c r="E933" s="769"/>
      <c r="F933" s="769"/>
      <c r="G933" s="769"/>
      <c r="H933" s="769"/>
      <c r="I933" s="769"/>
      <c r="J933" s="769"/>
      <c r="K933" s="769"/>
      <c r="L933" s="769"/>
      <c r="M933" s="769"/>
      <c r="N933" s="769"/>
      <c r="O933" s="769"/>
      <c r="P933" s="769"/>
      <c r="Q933" s="769"/>
      <c r="R933" s="769"/>
      <c r="S933" s="769"/>
      <c r="T933" s="769"/>
      <c r="U933" s="769"/>
      <c r="V933" s="769"/>
      <c r="W933" s="769"/>
      <c r="X933" s="769"/>
      <c r="Y933" s="769"/>
      <c r="Z933" s="769"/>
      <c r="AA933" s="769"/>
      <c r="AB933" s="769"/>
      <c r="AC933" s="769"/>
      <c r="AD933" s="308"/>
      <c r="AE933" s="308"/>
      <c r="AF933" s="308"/>
    </row>
    <row r="934" spans="1:32" s="307" customFormat="1" ht="12.75" customHeight="1">
      <c r="A934" s="534" t="s">
        <v>451</v>
      </c>
      <c r="B934" s="535" t="s">
        <v>873</v>
      </c>
      <c r="C934" s="535"/>
      <c r="D934" s="535"/>
      <c r="E934" s="535"/>
      <c r="F934" s="535"/>
      <c r="G934" s="535"/>
      <c r="H934" s="535"/>
      <c r="I934" s="535"/>
      <c r="J934" s="535"/>
      <c r="K934" s="535"/>
      <c r="L934" s="535"/>
      <c r="M934" s="535"/>
      <c r="N934" s="535"/>
      <c r="O934" s="535"/>
      <c r="P934" s="535"/>
      <c r="Q934" s="535"/>
      <c r="R934" s="535"/>
      <c r="S934" s="535"/>
      <c r="T934" s="535"/>
      <c r="U934" s="535"/>
      <c r="V934" s="535"/>
      <c r="W934" s="535"/>
      <c r="X934" s="570"/>
      <c r="Y934" s="570"/>
      <c r="Z934" s="570"/>
      <c r="AA934" s="570"/>
      <c r="AB934" s="545"/>
      <c r="AC934" s="545"/>
      <c r="AD934" s="237"/>
      <c r="AE934" s="237"/>
      <c r="AF934" s="237"/>
    </row>
    <row r="935" spans="1:32" s="307" customFormat="1" ht="12.75" customHeight="1">
      <c r="A935" s="534"/>
      <c r="B935" s="535"/>
      <c r="C935" s="535"/>
      <c r="D935" s="535"/>
      <c r="E935" s="535"/>
      <c r="F935" s="535"/>
      <c r="G935" s="535"/>
      <c r="H935" s="535"/>
      <c r="I935" s="535"/>
      <c r="J935" s="535"/>
      <c r="K935" s="535"/>
      <c r="L935" s="535"/>
      <c r="M935" s="535"/>
      <c r="N935" s="535"/>
      <c r="O935" s="535"/>
      <c r="P935" s="535"/>
      <c r="Q935" s="535"/>
      <c r="R935" s="535"/>
      <c r="S935" s="535"/>
      <c r="T935" s="535"/>
      <c r="U935" s="535"/>
      <c r="V935" s="535"/>
      <c r="W935" s="535"/>
      <c r="X935" s="570"/>
      <c r="Y935" s="570"/>
      <c r="Z935" s="570"/>
      <c r="AA935" s="570"/>
      <c r="AB935" s="545"/>
      <c r="AC935" s="545"/>
      <c r="AD935" s="237"/>
      <c r="AE935" s="237"/>
      <c r="AF935" s="237"/>
    </row>
    <row r="936" spans="1:32" s="307" customFormat="1" ht="12.75" customHeight="1">
      <c r="A936" s="534" t="s">
        <v>397</v>
      </c>
      <c r="B936" s="535" t="s">
        <v>1061</v>
      </c>
      <c r="C936" s="535"/>
      <c r="D936" s="535"/>
      <c r="E936" s="535"/>
      <c r="F936" s="535"/>
      <c r="G936" s="535"/>
      <c r="H936" s="535"/>
      <c r="I936" s="535"/>
      <c r="J936" s="535"/>
      <c r="K936" s="535"/>
      <c r="L936" s="535"/>
      <c r="M936" s="535"/>
      <c r="N936" s="535"/>
      <c r="O936" s="535"/>
      <c r="P936" s="535"/>
      <c r="Q936" s="535"/>
      <c r="R936" s="535"/>
      <c r="S936" s="535"/>
      <c r="T936" s="535"/>
      <c r="U936" s="535"/>
      <c r="V936" s="535"/>
      <c r="W936" s="535"/>
      <c r="X936" s="570"/>
      <c r="Y936" s="570"/>
      <c r="Z936" s="570"/>
      <c r="AA936" s="570"/>
      <c r="AB936" s="545"/>
      <c r="AC936" s="545"/>
      <c r="AD936" s="237"/>
      <c r="AE936" s="237"/>
      <c r="AF936" s="237"/>
    </row>
    <row r="937" spans="1:32" s="307" customFormat="1" ht="12.75" customHeight="1">
      <c r="A937" s="534"/>
      <c r="B937" s="535"/>
      <c r="C937" s="535"/>
      <c r="D937" s="535"/>
      <c r="E937" s="535"/>
      <c r="F937" s="535"/>
      <c r="G937" s="535"/>
      <c r="H937" s="535"/>
      <c r="I937" s="535"/>
      <c r="J937" s="535"/>
      <c r="K937" s="535"/>
      <c r="L937" s="535"/>
      <c r="M937" s="535"/>
      <c r="N937" s="535"/>
      <c r="O937" s="535"/>
      <c r="P937" s="535"/>
      <c r="Q937" s="535"/>
      <c r="R937" s="535"/>
      <c r="S937" s="535"/>
      <c r="T937" s="535"/>
      <c r="U937" s="535"/>
      <c r="V937" s="535"/>
      <c r="W937" s="535"/>
      <c r="X937" s="570"/>
      <c r="Y937" s="570"/>
      <c r="Z937" s="570"/>
      <c r="AA937" s="570"/>
      <c r="AB937" s="545"/>
      <c r="AC937" s="545"/>
      <c r="AD937" s="237"/>
      <c r="AE937" s="237"/>
      <c r="AF937" s="237"/>
    </row>
    <row r="938" spans="1:32" s="297" customFormat="1" ht="6" customHeight="1">
      <c r="A938" s="229"/>
      <c r="B938" s="482"/>
      <c r="C938" s="470"/>
      <c r="D938" s="470"/>
      <c r="E938" s="470"/>
      <c r="F938" s="470"/>
      <c r="G938" s="470"/>
      <c r="H938" s="470"/>
      <c r="I938" s="470"/>
      <c r="J938" s="470"/>
      <c r="K938" s="515"/>
      <c r="L938" s="515"/>
      <c r="M938" s="515"/>
      <c r="N938" s="515"/>
      <c r="O938" s="515"/>
      <c r="P938" s="515"/>
      <c r="Q938" s="515"/>
      <c r="R938" s="515"/>
      <c r="S938" s="515"/>
      <c r="T938" s="515"/>
      <c r="U938" s="515"/>
      <c r="V938" s="470"/>
      <c r="W938" s="470"/>
      <c r="X938" s="470"/>
      <c r="Y938" s="470"/>
      <c r="Z938" s="470"/>
      <c r="AA938" s="470"/>
      <c r="AB938" s="470"/>
      <c r="AC938" s="516"/>
      <c r="AD938" s="237"/>
      <c r="AE938" s="237"/>
      <c r="AF938" s="237"/>
    </row>
    <row r="939" spans="1:32" s="306" customFormat="1" ht="18" customHeight="1">
      <c r="A939" s="236" t="s">
        <v>1059</v>
      </c>
      <c r="B939" s="309"/>
      <c r="C939" s="310"/>
      <c r="D939" s="310"/>
      <c r="E939" s="310"/>
      <c r="F939" s="310"/>
      <c r="G939" s="310"/>
      <c r="H939" s="310"/>
      <c r="I939" s="310"/>
      <c r="J939" s="293"/>
      <c r="K939" s="293"/>
      <c r="L939" s="293"/>
      <c r="M939" s="293"/>
      <c r="N939" s="293"/>
      <c r="O939" s="293"/>
      <c r="P939" s="293"/>
      <c r="Q939" s="293"/>
      <c r="R939" s="293"/>
      <c r="S939" s="293"/>
      <c r="T939" s="293"/>
      <c r="U939" s="293"/>
      <c r="V939" s="293"/>
      <c r="W939" s="293"/>
      <c r="X939" s="293"/>
      <c r="Y939" s="294"/>
      <c r="Z939" s="294"/>
      <c r="AA939" s="294"/>
      <c r="AB939" s="308"/>
      <c r="AC939" s="308"/>
      <c r="AD939" s="308"/>
      <c r="AE939" s="308"/>
      <c r="AF939" s="308"/>
    </row>
    <row r="940" spans="1:32" s="307" customFormat="1" ht="15.75" customHeight="1">
      <c r="A940" s="534" t="s">
        <v>276</v>
      </c>
      <c r="B940" s="535" t="s">
        <v>598</v>
      </c>
      <c r="C940" s="535"/>
      <c r="D940" s="535"/>
      <c r="E940" s="535"/>
      <c r="F940" s="535"/>
      <c r="G940" s="535"/>
      <c r="H940" s="535"/>
      <c r="I940" s="535"/>
      <c r="J940" s="535"/>
      <c r="K940" s="535"/>
      <c r="L940" s="535"/>
      <c r="M940" s="535"/>
      <c r="N940" s="535"/>
      <c r="O940" s="535"/>
      <c r="P940" s="535"/>
      <c r="Q940" s="535"/>
      <c r="R940" s="535"/>
      <c r="S940" s="535"/>
      <c r="T940" s="535"/>
      <c r="U940" s="535"/>
      <c r="V940" s="535"/>
      <c r="W940" s="535"/>
      <c r="X940" s="830"/>
      <c r="Y940" s="830"/>
      <c r="Z940" s="830"/>
      <c r="AA940" s="830"/>
      <c r="AB940" s="573"/>
      <c r="AC940" s="573"/>
      <c r="AD940" s="237"/>
      <c r="AE940" s="237"/>
      <c r="AF940" s="237"/>
    </row>
    <row r="941" spans="1:32" s="307" customFormat="1" ht="15.75" customHeight="1">
      <c r="A941" s="534"/>
      <c r="B941" s="535"/>
      <c r="C941" s="535"/>
      <c r="D941" s="535"/>
      <c r="E941" s="535"/>
      <c r="F941" s="535"/>
      <c r="G941" s="535"/>
      <c r="H941" s="535"/>
      <c r="I941" s="535"/>
      <c r="J941" s="535"/>
      <c r="K941" s="535"/>
      <c r="L941" s="535"/>
      <c r="M941" s="535"/>
      <c r="N941" s="535"/>
      <c r="O941" s="535"/>
      <c r="P941" s="535"/>
      <c r="Q941" s="535"/>
      <c r="R941" s="535"/>
      <c r="S941" s="535"/>
      <c r="T941" s="535"/>
      <c r="U941" s="535"/>
      <c r="V941" s="535"/>
      <c r="W941" s="535"/>
      <c r="X941" s="830"/>
      <c r="Y941" s="830"/>
      <c r="Z941" s="830"/>
      <c r="AA941" s="830"/>
      <c r="AB941" s="573"/>
      <c r="AC941" s="573"/>
      <c r="AD941" s="237"/>
      <c r="AE941" s="237"/>
      <c r="AF941" s="237"/>
    </row>
    <row r="942" spans="1:32" s="307" customFormat="1" ht="15.75" customHeight="1">
      <c r="A942" s="534" t="s">
        <v>278</v>
      </c>
      <c r="B942" s="535" t="s">
        <v>815</v>
      </c>
      <c r="C942" s="535"/>
      <c r="D942" s="535"/>
      <c r="E942" s="535"/>
      <c r="F942" s="535"/>
      <c r="G942" s="535"/>
      <c r="H942" s="535"/>
      <c r="I942" s="535"/>
      <c r="J942" s="535"/>
      <c r="K942" s="535"/>
      <c r="L942" s="535"/>
      <c r="M942" s="535"/>
      <c r="N942" s="535"/>
      <c r="O942" s="535"/>
      <c r="P942" s="535"/>
      <c r="Q942" s="535"/>
      <c r="R942" s="535"/>
      <c r="S942" s="535"/>
      <c r="T942" s="535"/>
      <c r="U942" s="535"/>
      <c r="V942" s="535"/>
      <c r="W942" s="535"/>
      <c r="X942" s="830"/>
      <c r="Y942" s="830"/>
      <c r="Z942" s="830"/>
      <c r="AA942" s="830"/>
      <c r="AB942" s="573"/>
      <c r="AC942" s="573"/>
      <c r="AD942" s="237"/>
      <c r="AE942" s="237"/>
      <c r="AF942" s="237"/>
    </row>
    <row r="943" spans="1:32" s="307" customFormat="1" ht="15.75" customHeight="1">
      <c r="A943" s="534"/>
      <c r="B943" s="535"/>
      <c r="C943" s="535"/>
      <c r="D943" s="535"/>
      <c r="E943" s="535"/>
      <c r="F943" s="535"/>
      <c r="G943" s="535"/>
      <c r="H943" s="535"/>
      <c r="I943" s="535"/>
      <c r="J943" s="535"/>
      <c r="K943" s="535"/>
      <c r="L943" s="535"/>
      <c r="M943" s="535"/>
      <c r="N943" s="535"/>
      <c r="O943" s="535"/>
      <c r="P943" s="535"/>
      <c r="Q943" s="535"/>
      <c r="R943" s="535"/>
      <c r="S943" s="535"/>
      <c r="T943" s="535"/>
      <c r="U943" s="535"/>
      <c r="V943" s="535"/>
      <c r="W943" s="535"/>
      <c r="X943" s="830"/>
      <c r="Y943" s="830"/>
      <c r="Z943" s="830"/>
      <c r="AA943" s="830"/>
      <c r="AB943" s="573"/>
      <c r="AC943" s="573"/>
      <c r="AD943" s="237"/>
      <c r="AE943" s="237"/>
      <c r="AF943" s="237"/>
    </row>
    <row r="944" spans="1:32" s="307" customFormat="1" ht="33" customHeight="1">
      <c r="A944" s="1071" t="s">
        <v>599</v>
      </c>
      <c r="B944" s="582" t="s">
        <v>600</v>
      </c>
      <c r="C944" s="582"/>
      <c r="D944" s="582"/>
      <c r="E944" s="582"/>
      <c r="F944" s="582"/>
      <c r="G944" s="582"/>
      <c r="H944" s="582"/>
      <c r="I944" s="582"/>
      <c r="J944" s="582"/>
      <c r="K944" s="582"/>
      <c r="L944" s="582"/>
      <c r="M944" s="582"/>
      <c r="N944" s="582"/>
      <c r="O944" s="582"/>
      <c r="P944" s="582"/>
      <c r="Q944" s="582"/>
      <c r="R944" s="582"/>
      <c r="S944" s="582"/>
      <c r="T944" s="582"/>
      <c r="U944" s="582"/>
      <c r="V944" s="582"/>
      <c r="W944" s="582"/>
      <c r="X944" s="583"/>
      <c r="Y944" s="583"/>
      <c r="Z944" s="583"/>
      <c r="AA944" s="583"/>
      <c r="AB944" s="617"/>
      <c r="AC944" s="617"/>
      <c r="AD944" s="237"/>
      <c r="AE944" s="237"/>
      <c r="AF944" s="237"/>
    </row>
    <row r="945" spans="1:32" s="307" customFormat="1" ht="27.75" customHeight="1">
      <c r="A945" s="1071"/>
      <c r="B945" s="442" t="s">
        <v>331</v>
      </c>
      <c r="C945" s="632" t="s">
        <v>601</v>
      </c>
      <c r="D945" s="633"/>
      <c r="E945" s="633"/>
      <c r="F945" s="633"/>
      <c r="G945" s="633"/>
      <c r="H945" s="633"/>
      <c r="I945" s="633"/>
      <c r="J945" s="633"/>
      <c r="K945" s="633"/>
      <c r="L945" s="633"/>
      <c r="M945" s="633"/>
      <c r="N945" s="633"/>
      <c r="O945" s="633"/>
      <c r="P945" s="633"/>
      <c r="Q945" s="633"/>
      <c r="R945" s="633"/>
      <c r="S945" s="633"/>
      <c r="T945" s="633"/>
      <c r="U945" s="633"/>
      <c r="V945" s="633"/>
      <c r="W945" s="633"/>
      <c r="X945" s="634"/>
      <c r="Y945" s="634"/>
      <c r="Z945" s="634"/>
      <c r="AA945" s="634"/>
      <c r="AB945" s="618"/>
      <c r="AC945" s="618"/>
      <c r="AD945" s="237"/>
      <c r="AE945" s="237"/>
      <c r="AF945" s="237"/>
    </row>
    <row r="946" spans="1:32" s="307" customFormat="1" ht="27.75" customHeight="1">
      <c r="A946" s="1071"/>
      <c r="B946" s="442" t="s">
        <v>333</v>
      </c>
      <c r="C946" s="632" t="s">
        <v>602</v>
      </c>
      <c r="D946" s="633"/>
      <c r="E946" s="633"/>
      <c r="F946" s="633"/>
      <c r="G946" s="633"/>
      <c r="H946" s="633"/>
      <c r="I946" s="633"/>
      <c r="J946" s="633"/>
      <c r="K946" s="633"/>
      <c r="L946" s="633"/>
      <c r="M946" s="633"/>
      <c r="N946" s="633"/>
      <c r="O946" s="633"/>
      <c r="P946" s="633"/>
      <c r="Q946" s="633"/>
      <c r="R946" s="633"/>
      <c r="S946" s="633"/>
      <c r="T946" s="633"/>
      <c r="U946" s="633"/>
      <c r="V946" s="633"/>
      <c r="W946" s="633"/>
      <c r="X946" s="634"/>
      <c r="Y946" s="634"/>
      <c r="Z946" s="634"/>
      <c r="AA946" s="634"/>
      <c r="AB946" s="618"/>
      <c r="AC946" s="618"/>
      <c r="AD946" s="237"/>
      <c r="AE946" s="237"/>
      <c r="AF946" s="237"/>
    </row>
    <row r="947" spans="1:32" s="307" customFormat="1" ht="27.75" customHeight="1">
      <c r="A947" s="1071"/>
      <c r="B947" s="442" t="s">
        <v>364</v>
      </c>
      <c r="C947" s="632" t="s">
        <v>603</v>
      </c>
      <c r="D947" s="633"/>
      <c r="E947" s="633"/>
      <c r="F947" s="633"/>
      <c r="G947" s="633"/>
      <c r="H947" s="633"/>
      <c r="I947" s="633"/>
      <c r="J947" s="633"/>
      <c r="K947" s="633"/>
      <c r="L947" s="633"/>
      <c r="M947" s="633"/>
      <c r="N947" s="633"/>
      <c r="O947" s="633"/>
      <c r="P947" s="633"/>
      <c r="Q947" s="633"/>
      <c r="R947" s="633"/>
      <c r="S947" s="633"/>
      <c r="T947" s="633"/>
      <c r="U947" s="633"/>
      <c r="V947" s="633"/>
      <c r="W947" s="633"/>
      <c r="X947" s="634"/>
      <c r="Y947" s="634"/>
      <c r="Z947" s="634"/>
      <c r="AA947" s="634"/>
      <c r="AB947" s="618"/>
      <c r="AC947" s="618"/>
      <c r="AD947" s="237"/>
      <c r="AE947" s="237"/>
      <c r="AF947" s="237"/>
    </row>
    <row r="948" spans="1:32" s="307" customFormat="1" ht="27" customHeight="1">
      <c r="A948" s="1071"/>
      <c r="B948" s="474" t="s">
        <v>365</v>
      </c>
      <c r="C948" s="652" t="s">
        <v>604</v>
      </c>
      <c r="D948" s="653"/>
      <c r="E948" s="653"/>
      <c r="F948" s="653"/>
      <c r="G948" s="653"/>
      <c r="H948" s="653"/>
      <c r="I948" s="653"/>
      <c r="J948" s="653"/>
      <c r="K948" s="653"/>
      <c r="L948" s="653"/>
      <c r="M948" s="653"/>
      <c r="N948" s="653"/>
      <c r="O948" s="653"/>
      <c r="P948" s="653"/>
      <c r="Q948" s="653"/>
      <c r="R948" s="653"/>
      <c r="S948" s="653"/>
      <c r="T948" s="653"/>
      <c r="U948" s="653"/>
      <c r="V948" s="653"/>
      <c r="W948" s="653"/>
      <c r="X948" s="1083"/>
      <c r="Y948" s="1083"/>
      <c r="Z948" s="1083"/>
      <c r="AA948" s="1083"/>
      <c r="AB948" s="619"/>
      <c r="AC948" s="619"/>
      <c r="AD948" s="237"/>
      <c r="AE948" s="237"/>
      <c r="AF948" s="237"/>
    </row>
    <row r="949" spans="1:32" s="308" customFormat="1" ht="12.75" customHeight="1">
      <c r="Y949" s="294"/>
      <c r="Z949" s="294"/>
      <c r="AA949" s="294"/>
    </row>
    <row r="950" spans="1:32" s="308" customFormat="1" ht="18" customHeight="1">
      <c r="A950" s="236" t="s">
        <v>1089</v>
      </c>
      <c r="B950" s="309"/>
      <c r="C950" s="310"/>
      <c r="D950" s="310"/>
      <c r="E950" s="310"/>
      <c r="F950" s="310"/>
      <c r="G950" s="310"/>
      <c r="H950" s="310"/>
      <c r="I950" s="310"/>
      <c r="J950" s="293"/>
      <c r="K950" s="293"/>
      <c r="L950" s="293"/>
      <c r="M950" s="293"/>
      <c r="N950" s="293"/>
      <c r="O950" s="293"/>
      <c r="P950" s="293"/>
      <c r="Q950" s="293"/>
      <c r="R950" s="293"/>
      <c r="S950" s="293"/>
      <c r="T950" s="293"/>
      <c r="U950" s="293"/>
      <c r="V950" s="293"/>
      <c r="W950" s="293"/>
      <c r="X950" s="293"/>
      <c r="Y950" s="294"/>
      <c r="Z950" s="294"/>
      <c r="AA950" s="294"/>
    </row>
    <row r="951" spans="1:32" s="306" customFormat="1" ht="19.5" customHeight="1">
      <c r="A951" s="624" t="s">
        <v>647</v>
      </c>
      <c r="B951" s="624"/>
      <c r="C951" s="624"/>
      <c r="D951" s="624"/>
      <c r="E951" s="624"/>
      <c r="F951" s="624"/>
      <c r="G951" s="624"/>
      <c r="H951" s="624"/>
      <c r="I951" s="624"/>
      <c r="J951" s="624"/>
      <c r="K951" s="624"/>
      <c r="L951" s="624"/>
      <c r="M951" s="624"/>
      <c r="N951" s="624"/>
      <c r="O951" s="624"/>
      <c r="P951" s="624"/>
      <c r="Q951" s="624"/>
      <c r="R951" s="624"/>
      <c r="S951" s="624"/>
      <c r="T951" s="624"/>
      <c r="U951" s="624"/>
      <c r="V951" s="624"/>
      <c r="W951" s="624"/>
      <c r="X951" s="624"/>
      <c r="Y951" s="624"/>
      <c r="Z951" s="624"/>
      <c r="AA951" s="624"/>
      <c r="AB951" s="624"/>
      <c r="AC951" s="624"/>
      <c r="AD951" s="308"/>
      <c r="AE951" s="308"/>
      <c r="AF951" s="308"/>
    </row>
    <row r="952" spans="1:32" s="237" customFormat="1" ht="14.25" customHeight="1">
      <c r="A952" s="534" t="s">
        <v>276</v>
      </c>
      <c r="B952" s="535" t="s">
        <v>1062</v>
      </c>
      <c r="C952" s="535"/>
      <c r="D952" s="535"/>
      <c r="E952" s="535"/>
      <c r="F952" s="535"/>
      <c r="G952" s="535"/>
      <c r="H952" s="535"/>
      <c r="I952" s="535"/>
      <c r="J952" s="535"/>
      <c r="K952" s="535"/>
      <c r="L952" s="535"/>
      <c r="M952" s="535"/>
      <c r="N952" s="535"/>
      <c r="O952" s="535"/>
      <c r="P952" s="535"/>
      <c r="Q952" s="535"/>
      <c r="R952" s="535"/>
      <c r="S952" s="535"/>
      <c r="T952" s="535"/>
      <c r="U952" s="535"/>
      <c r="V952" s="535"/>
      <c r="W952" s="535"/>
      <c r="X952" s="570"/>
      <c r="Y952" s="570"/>
      <c r="Z952" s="570"/>
      <c r="AA952" s="570"/>
      <c r="AB952" s="545"/>
      <c r="AC952" s="545"/>
    </row>
    <row r="953" spans="1:32" s="237" customFormat="1" ht="14.25" customHeight="1">
      <c r="A953" s="534"/>
      <c r="B953" s="535"/>
      <c r="C953" s="535"/>
      <c r="D953" s="535"/>
      <c r="E953" s="535"/>
      <c r="F953" s="535"/>
      <c r="G953" s="535"/>
      <c r="H953" s="535"/>
      <c r="I953" s="535"/>
      <c r="J953" s="535"/>
      <c r="K953" s="535"/>
      <c r="L953" s="535"/>
      <c r="M953" s="535"/>
      <c r="N953" s="535"/>
      <c r="O953" s="535"/>
      <c r="P953" s="535"/>
      <c r="Q953" s="535"/>
      <c r="R953" s="535"/>
      <c r="S953" s="535"/>
      <c r="T953" s="535"/>
      <c r="U953" s="535"/>
      <c r="V953" s="535"/>
      <c r="W953" s="535"/>
      <c r="X953" s="570"/>
      <c r="Y953" s="570"/>
      <c r="Z953" s="570"/>
      <c r="AA953" s="570"/>
      <c r="AB953" s="545"/>
      <c r="AC953" s="545"/>
    </row>
    <row r="954" spans="1:32" s="237" customFormat="1" ht="18" customHeight="1">
      <c r="A954" s="534" t="s">
        <v>278</v>
      </c>
      <c r="B954" s="535" t="s">
        <v>816</v>
      </c>
      <c r="C954" s="535"/>
      <c r="D954" s="535"/>
      <c r="E954" s="535"/>
      <c r="F954" s="535"/>
      <c r="G954" s="535"/>
      <c r="H954" s="535"/>
      <c r="I954" s="535"/>
      <c r="J954" s="535"/>
      <c r="K954" s="535"/>
      <c r="L954" s="535"/>
      <c r="M954" s="535"/>
      <c r="N954" s="535"/>
      <c r="O954" s="535"/>
      <c r="P954" s="535"/>
      <c r="Q954" s="535"/>
      <c r="R954" s="535"/>
      <c r="S954" s="535"/>
      <c r="T954" s="535"/>
      <c r="U954" s="535"/>
      <c r="V954" s="535"/>
      <c r="W954" s="535"/>
      <c r="X954" s="570"/>
      <c r="Y954" s="570"/>
      <c r="Z954" s="570"/>
      <c r="AA954" s="570"/>
      <c r="AB954" s="545"/>
      <c r="AC954" s="545"/>
    </row>
    <row r="955" spans="1:32" s="237" customFormat="1" ht="15" customHeight="1">
      <c r="A955" s="534"/>
      <c r="B955" s="535"/>
      <c r="C955" s="535"/>
      <c r="D955" s="535"/>
      <c r="E955" s="535"/>
      <c r="F955" s="535"/>
      <c r="G955" s="535"/>
      <c r="H955" s="535"/>
      <c r="I955" s="535"/>
      <c r="J955" s="535"/>
      <c r="K955" s="535"/>
      <c r="L955" s="535"/>
      <c r="M955" s="535"/>
      <c r="N955" s="535"/>
      <c r="O955" s="535"/>
      <c r="P955" s="535"/>
      <c r="Q955" s="535"/>
      <c r="R955" s="535"/>
      <c r="S955" s="535"/>
      <c r="T955" s="535"/>
      <c r="U955" s="535"/>
      <c r="V955" s="535"/>
      <c r="W955" s="535"/>
      <c r="X955" s="570"/>
      <c r="Y955" s="570"/>
      <c r="Z955" s="570"/>
      <c r="AA955" s="570"/>
      <c r="AB955" s="545"/>
      <c r="AC955" s="545"/>
    </row>
    <row r="956" spans="1:32" s="237" customFormat="1" ht="13.5" customHeight="1">
      <c r="A956" s="534" t="s">
        <v>280</v>
      </c>
      <c r="B956" s="535" t="s">
        <v>817</v>
      </c>
      <c r="C956" s="535"/>
      <c r="D956" s="535"/>
      <c r="E956" s="535"/>
      <c r="F956" s="535"/>
      <c r="G956" s="535"/>
      <c r="H956" s="535"/>
      <c r="I956" s="535"/>
      <c r="J956" s="535"/>
      <c r="K956" s="535"/>
      <c r="L956" s="535"/>
      <c r="M956" s="535"/>
      <c r="N956" s="535"/>
      <c r="O956" s="535"/>
      <c r="P956" s="535"/>
      <c r="Q956" s="535"/>
      <c r="R956" s="535"/>
      <c r="S956" s="535"/>
      <c r="T956" s="535"/>
      <c r="U956" s="535"/>
      <c r="V956" s="535"/>
      <c r="W956" s="535"/>
      <c r="X956" s="570"/>
      <c r="Y956" s="570"/>
      <c r="Z956" s="570"/>
      <c r="AA956" s="570"/>
      <c r="AB956" s="545"/>
      <c r="AC956" s="545"/>
    </row>
    <row r="957" spans="1:32" s="237" customFormat="1" ht="12" customHeight="1">
      <c r="A957" s="534"/>
      <c r="B957" s="535"/>
      <c r="C957" s="535"/>
      <c r="D957" s="535"/>
      <c r="E957" s="535"/>
      <c r="F957" s="535"/>
      <c r="G957" s="535"/>
      <c r="H957" s="535"/>
      <c r="I957" s="535"/>
      <c r="J957" s="535"/>
      <c r="K957" s="535"/>
      <c r="L957" s="535"/>
      <c r="M957" s="535"/>
      <c r="N957" s="535"/>
      <c r="O957" s="535"/>
      <c r="P957" s="535"/>
      <c r="Q957" s="535"/>
      <c r="R957" s="535"/>
      <c r="S957" s="535"/>
      <c r="T957" s="535"/>
      <c r="U957" s="535"/>
      <c r="V957" s="535"/>
      <c r="W957" s="535"/>
      <c r="X957" s="570"/>
      <c r="Y957" s="570"/>
      <c r="Z957" s="570"/>
      <c r="AA957" s="570"/>
      <c r="AB957" s="545"/>
      <c r="AC957" s="545"/>
    </row>
    <row r="958" spans="1:32" s="237" customFormat="1" ht="18" customHeight="1">
      <c r="A958" s="534" t="s">
        <v>287</v>
      </c>
      <c r="B958" s="535" t="s">
        <v>818</v>
      </c>
      <c r="C958" s="535"/>
      <c r="D958" s="535"/>
      <c r="E958" s="535"/>
      <c r="F958" s="535"/>
      <c r="G958" s="535"/>
      <c r="H958" s="535"/>
      <c r="I958" s="535"/>
      <c r="J958" s="535"/>
      <c r="K958" s="535"/>
      <c r="L958" s="535"/>
      <c r="M958" s="535"/>
      <c r="N958" s="535"/>
      <c r="O958" s="535"/>
      <c r="P958" s="535"/>
      <c r="Q958" s="535"/>
      <c r="R958" s="535"/>
      <c r="S958" s="535"/>
      <c r="T958" s="535"/>
      <c r="U958" s="535"/>
      <c r="V958" s="535"/>
      <c r="W958" s="535"/>
      <c r="X958" s="570"/>
      <c r="Y958" s="570"/>
      <c r="Z958" s="570"/>
      <c r="AA958" s="570"/>
      <c r="AB958" s="545"/>
      <c r="AC958" s="545"/>
    </row>
    <row r="959" spans="1:32" s="237" customFormat="1" ht="16.5" customHeight="1">
      <c r="A959" s="534"/>
      <c r="B959" s="535"/>
      <c r="C959" s="535"/>
      <c r="D959" s="535"/>
      <c r="E959" s="535"/>
      <c r="F959" s="535"/>
      <c r="G959" s="535"/>
      <c r="H959" s="535"/>
      <c r="I959" s="535"/>
      <c r="J959" s="535"/>
      <c r="K959" s="535"/>
      <c r="L959" s="535"/>
      <c r="M959" s="535"/>
      <c r="N959" s="535"/>
      <c r="O959" s="535"/>
      <c r="P959" s="535"/>
      <c r="Q959" s="535"/>
      <c r="R959" s="535"/>
      <c r="S959" s="535"/>
      <c r="T959" s="535"/>
      <c r="U959" s="535"/>
      <c r="V959" s="535"/>
      <c r="W959" s="535"/>
      <c r="X959" s="570"/>
      <c r="Y959" s="570"/>
      <c r="Z959" s="570"/>
      <c r="AA959" s="570"/>
      <c r="AB959" s="545"/>
      <c r="AC959" s="545"/>
    </row>
    <row r="960" spans="1:32" s="237" customFormat="1" ht="19.5" customHeight="1">
      <c r="A960" s="534" t="s">
        <v>341</v>
      </c>
      <c r="B960" s="535" t="s">
        <v>819</v>
      </c>
      <c r="C960" s="535"/>
      <c r="D960" s="535"/>
      <c r="E960" s="535"/>
      <c r="F960" s="535"/>
      <c r="G960" s="535"/>
      <c r="H960" s="535"/>
      <c r="I960" s="535"/>
      <c r="J960" s="535"/>
      <c r="K960" s="535"/>
      <c r="L960" s="535"/>
      <c r="M960" s="535"/>
      <c r="N960" s="535"/>
      <c r="O960" s="535"/>
      <c r="P960" s="535"/>
      <c r="Q960" s="535"/>
      <c r="R960" s="535"/>
      <c r="S960" s="535"/>
      <c r="T960" s="535"/>
      <c r="U960" s="535"/>
      <c r="V960" s="535"/>
      <c r="W960" s="535"/>
      <c r="X960" s="830"/>
      <c r="Y960" s="830"/>
      <c r="Z960" s="830"/>
      <c r="AA960" s="830"/>
      <c r="AB960" s="545"/>
      <c r="AC960" s="545"/>
    </row>
    <row r="961" spans="1:32" s="237" customFormat="1" ht="16.5" customHeight="1">
      <c r="A961" s="534"/>
      <c r="B961" s="535"/>
      <c r="C961" s="535"/>
      <c r="D961" s="535"/>
      <c r="E961" s="535"/>
      <c r="F961" s="535"/>
      <c r="G961" s="535"/>
      <c r="H961" s="535"/>
      <c r="I961" s="535"/>
      <c r="J961" s="535"/>
      <c r="K961" s="535"/>
      <c r="L961" s="535"/>
      <c r="M961" s="535"/>
      <c r="N961" s="535"/>
      <c r="O961" s="535"/>
      <c r="P961" s="535"/>
      <c r="Q961" s="535"/>
      <c r="R961" s="535"/>
      <c r="S961" s="535"/>
      <c r="T961" s="535"/>
      <c r="U961" s="535"/>
      <c r="V961" s="535"/>
      <c r="W961" s="535"/>
      <c r="X961" s="830"/>
      <c r="Y961" s="830"/>
      <c r="Z961" s="830"/>
      <c r="AA961" s="830"/>
      <c r="AB961" s="545"/>
      <c r="AC961" s="545"/>
    </row>
    <row r="962" spans="1:32" s="297" customFormat="1" ht="36.75" customHeight="1">
      <c r="A962" s="560" t="s">
        <v>820</v>
      </c>
      <c r="B962" s="552" t="s">
        <v>821</v>
      </c>
      <c r="C962" s="808"/>
      <c r="D962" s="808"/>
      <c r="E962" s="808"/>
      <c r="F962" s="808"/>
      <c r="G962" s="808"/>
      <c r="H962" s="808"/>
      <c r="I962" s="808"/>
      <c r="J962" s="808"/>
      <c r="K962" s="808"/>
      <c r="L962" s="808"/>
      <c r="M962" s="808"/>
      <c r="N962" s="808"/>
      <c r="O962" s="808"/>
      <c r="P962" s="808"/>
      <c r="Q962" s="808"/>
      <c r="R962" s="808"/>
      <c r="S962" s="808"/>
      <c r="T962" s="808"/>
      <c r="U962" s="808"/>
      <c r="V962" s="808"/>
      <c r="W962" s="808"/>
      <c r="X962" s="808"/>
      <c r="Y962" s="808"/>
      <c r="Z962" s="808"/>
      <c r="AA962" s="1070"/>
      <c r="AB962" s="617"/>
      <c r="AC962" s="617"/>
      <c r="AD962" s="237"/>
      <c r="AE962" s="237"/>
      <c r="AF962" s="237"/>
    </row>
    <row r="963" spans="1:32" s="307" customFormat="1" ht="19.5" customHeight="1">
      <c r="A963" s="603"/>
      <c r="B963" s="436" t="s">
        <v>331</v>
      </c>
      <c r="C963" s="630" t="s">
        <v>822</v>
      </c>
      <c r="D963" s="630"/>
      <c r="E963" s="630"/>
      <c r="F963" s="630"/>
      <c r="G963" s="630"/>
      <c r="H963" s="630"/>
      <c r="I963" s="630"/>
      <c r="J963" s="630"/>
      <c r="K963" s="630"/>
      <c r="L963" s="630"/>
      <c r="M963" s="630"/>
      <c r="N963" s="630"/>
      <c r="O963" s="630"/>
      <c r="P963" s="630"/>
      <c r="Q963" s="630"/>
      <c r="R963" s="630"/>
      <c r="S963" s="630"/>
      <c r="T963" s="630"/>
      <c r="U963" s="630"/>
      <c r="V963" s="630"/>
      <c r="W963" s="630"/>
      <c r="X963" s="630"/>
      <c r="Y963" s="630"/>
      <c r="Z963" s="630"/>
      <c r="AA963" s="631"/>
      <c r="AB963" s="618"/>
      <c r="AC963" s="618"/>
      <c r="AD963" s="237"/>
      <c r="AE963" s="237"/>
      <c r="AF963" s="237"/>
    </row>
    <row r="964" spans="1:32" s="307" customFormat="1" ht="19.5" customHeight="1">
      <c r="A964" s="603"/>
      <c r="B964" s="436" t="s">
        <v>333</v>
      </c>
      <c r="C964" s="630" t="s">
        <v>823</v>
      </c>
      <c r="D964" s="630"/>
      <c r="E964" s="630"/>
      <c r="F964" s="630"/>
      <c r="G964" s="630"/>
      <c r="H964" s="630"/>
      <c r="I964" s="630"/>
      <c r="J964" s="630"/>
      <c r="K964" s="630"/>
      <c r="L964" s="630"/>
      <c r="M964" s="630"/>
      <c r="N964" s="630"/>
      <c r="O964" s="630"/>
      <c r="P964" s="630"/>
      <c r="Q964" s="630"/>
      <c r="R964" s="630"/>
      <c r="S964" s="630"/>
      <c r="T964" s="630"/>
      <c r="U964" s="630"/>
      <c r="V964" s="630"/>
      <c r="W964" s="630"/>
      <c r="X964" s="630"/>
      <c r="Y964" s="630"/>
      <c r="Z964" s="630"/>
      <c r="AA964" s="631"/>
      <c r="AB964" s="618"/>
      <c r="AC964" s="618"/>
      <c r="AD964" s="237"/>
      <c r="AE964" s="237"/>
      <c r="AF964" s="237"/>
    </row>
    <row r="965" spans="1:32" s="307" customFormat="1" ht="19.5" customHeight="1">
      <c r="A965" s="603"/>
      <c r="B965" s="436" t="s">
        <v>364</v>
      </c>
      <c r="C965" s="630" t="s">
        <v>824</v>
      </c>
      <c r="D965" s="630"/>
      <c r="E965" s="630"/>
      <c r="F965" s="630"/>
      <c r="G965" s="630"/>
      <c r="H965" s="630"/>
      <c r="I965" s="630"/>
      <c r="J965" s="630"/>
      <c r="K965" s="630"/>
      <c r="L965" s="630"/>
      <c r="M965" s="630"/>
      <c r="N965" s="630"/>
      <c r="O965" s="630"/>
      <c r="P965" s="630"/>
      <c r="Q965" s="630"/>
      <c r="R965" s="630"/>
      <c r="S965" s="630"/>
      <c r="T965" s="630"/>
      <c r="U965" s="630"/>
      <c r="V965" s="630"/>
      <c r="W965" s="630"/>
      <c r="X965" s="630"/>
      <c r="Y965" s="630"/>
      <c r="Z965" s="630"/>
      <c r="AA965" s="631"/>
      <c r="AB965" s="618"/>
      <c r="AC965" s="618"/>
      <c r="AD965" s="237"/>
      <c r="AE965" s="237"/>
      <c r="AF965" s="237"/>
    </row>
    <row r="966" spans="1:32" s="307" customFormat="1" ht="19.5" customHeight="1">
      <c r="A966" s="603"/>
      <c r="B966" s="436" t="s">
        <v>365</v>
      </c>
      <c r="C966" s="630" t="s">
        <v>825</v>
      </c>
      <c r="D966" s="630"/>
      <c r="E966" s="630"/>
      <c r="F966" s="630"/>
      <c r="G966" s="630"/>
      <c r="H966" s="630"/>
      <c r="I966" s="630"/>
      <c r="J966" s="630"/>
      <c r="K966" s="630"/>
      <c r="L966" s="630"/>
      <c r="M966" s="630"/>
      <c r="N966" s="630"/>
      <c r="O966" s="630"/>
      <c r="P966" s="630"/>
      <c r="Q966" s="630"/>
      <c r="R966" s="630"/>
      <c r="S966" s="630"/>
      <c r="T966" s="630"/>
      <c r="U966" s="630"/>
      <c r="V966" s="630"/>
      <c r="W966" s="630"/>
      <c r="X966" s="630"/>
      <c r="Y966" s="630"/>
      <c r="Z966" s="630"/>
      <c r="AA966" s="631"/>
      <c r="AB966" s="618"/>
      <c r="AC966" s="618"/>
      <c r="AD966" s="237"/>
      <c r="AE966" s="237"/>
      <c r="AF966" s="237"/>
    </row>
    <row r="967" spans="1:32" s="307" customFormat="1" ht="19.5" customHeight="1">
      <c r="A967" s="603"/>
      <c r="B967" s="469" t="s">
        <v>366</v>
      </c>
      <c r="C967" s="558" t="s">
        <v>826</v>
      </c>
      <c r="D967" s="558"/>
      <c r="E967" s="558"/>
      <c r="F967" s="558"/>
      <c r="G967" s="558"/>
      <c r="H967" s="558"/>
      <c r="I967" s="558"/>
      <c r="J967" s="558"/>
      <c r="K967" s="558"/>
      <c r="L967" s="558"/>
      <c r="M967" s="558"/>
      <c r="N967" s="558"/>
      <c r="O967" s="558"/>
      <c r="P967" s="558"/>
      <c r="Q967" s="558"/>
      <c r="R967" s="558"/>
      <c r="S967" s="558"/>
      <c r="T967" s="558"/>
      <c r="U967" s="558"/>
      <c r="V967" s="558"/>
      <c r="W967" s="558"/>
      <c r="X967" s="558"/>
      <c r="Y967" s="558"/>
      <c r="Z967" s="558"/>
      <c r="AA967" s="559"/>
      <c r="AB967" s="619"/>
      <c r="AC967" s="619"/>
      <c r="AD967" s="237"/>
      <c r="AE967" s="237"/>
      <c r="AF967" s="237"/>
    </row>
    <row r="968" spans="1:32" s="237" customFormat="1" ht="14.25" customHeight="1">
      <c r="A968" s="555" t="s">
        <v>317</v>
      </c>
      <c r="B968" s="582" t="s">
        <v>648</v>
      </c>
      <c r="C968" s="582"/>
      <c r="D968" s="582"/>
      <c r="E968" s="582"/>
      <c r="F968" s="582"/>
      <c r="G968" s="582"/>
      <c r="H968" s="582"/>
      <c r="I968" s="582"/>
      <c r="J968" s="582"/>
      <c r="K968" s="582"/>
      <c r="L968" s="582"/>
      <c r="M968" s="582"/>
      <c r="N968" s="582"/>
      <c r="O968" s="582"/>
      <c r="P968" s="582"/>
      <c r="Q968" s="582"/>
      <c r="R968" s="582"/>
      <c r="S968" s="582"/>
      <c r="T968" s="582"/>
      <c r="U968" s="582"/>
      <c r="V968" s="582"/>
      <c r="W968" s="582"/>
      <c r="X968" s="583"/>
      <c r="Y968" s="583"/>
      <c r="Z968" s="583"/>
      <c r="AA968" s="583"/>
      <c r="AB968" s="620"/>
      <c r="AC968" s="621"/>
    </row>
    <row r="969" spans="1:32" s="237" customFormat="1" ht="14.25" customHeight="1">
      <c r="A969" s="556"/>
      <c r="B969" s="584"/>
      <c r="C969" s="584"/>
      <c r="D969" s="584"/>
      <c r="E969" s="584"/>
      <c r="F969" s="584"/>
      <c r="G969" s="584"/>
      <c r="H969" s="584"/>
      <c r="I969" s="584"/>
      <c r="J969" s="584"/>
      <c r="K969" s="584"/>
      <c r="L969" s="584"/>
      <c r="M969" s="584"/>
      <c r="N969" s="584"/>
      <c r="O969" s="584"/>
      <c r="P969" s="584"/>
      <c r="Q969" s="584"/>
      <c r="R969" s="584"/>
      <c r="S969" s="584"/>
      <c r="T969" s="584"/>
      <c r="U969" s="584"/>
      <c r="V969" s="584"/>
      <c r="W969" s="584"/>
      <c r="X969" s="585"/>
      <c r="Y969" s="585"/>
      <c r="Z969" s="585"/>
      <c r="AA969" s="585"/>
      <c r="AB969" s="622"/>
      <c r="AC969" s="623"/>
    </row>
    <row r="970" spans="1:32" s="308" customFormat="1" ht="18" customHeight="1">
      <c r="A970" s="624" t="s">
        <v>605</v>
      </c>
      <c r="B970" s="624"/>
      <c r="C970" s="624"/>
      <c r="D970" s="624"/>
      <c r="E970" s="624"/>
      <c r="F970" s="624"/>
      <c r="G970" s="624"/>
      <c r="H970" s="624"/>
      <c r="I970" s="624"/>
      <c r="J970" s="624"/>
      <c r="K970" s="624"/>
      <c r="L970" s="624"/>
      <c r="M970" s="624"/>
      <c r="N970" s="624"/>
      <c r="O970" s="624"/>
      <c r="P970" s="624"/>
      <c r="Q970" s="624"/>
      <c r="R970" s="624"/>
      <c r="S970" s="624"/>
      <c r="T970" s="624"/>
      <c r="U970" s="624"/>
      <c r="V970" s="624"/>
      <c r="W970" s="624"/>
      <c r="X970" s="624"/>
      <c r="Y970" s="624"/>
      <c r="Z970" s="624"/>
      <c r="AA970" s="624"/>
      <c r="AB970" s="624"/>
      <c r="AC970" s="624"/>
    </row>
    <row r="971" spans="1:32" s="237" customFormat="1" ht="15.75" customHeight="1">
      <c r="A971" s="555" t="s">
        <v>399</v>
      </c>
      <c r="B971" s="549" t="s">
        <v>606</v>
      </c>
      <c r="C971" s="586"/>
      <c r="D971" s="586"/>
      <c r="E971" s="586"/>
      <c r="F971" s="586"/>
      <c r="G971" s="586"/>
      <c r="H971" s="586"/>
      <c r="I971" s="586"/>
      <c r="J971" s="586"/>
      <c r="K971" s="586"/>
      <c r="L971" s="586"/>
      <c r="M971" s="586"/>
      <c r="N971" s="586"/>
      <c r="O971" s="586"/>
      <c r="P971" s="586"/>
      <c r="Q971" s="586"/>
      <c r="R971" s="586"/>
      <c r="S971" s="586"/>
      <c r="T971" s="586"/>
      <c r="U971" s="586"/>
      <c r="V971" s="586"/>
      <c r="W971" s="586"/>
      <c r="X971" s="587"/>
      <c r="Y971" s="587"/>
      <c r="Z971" s="587"/>
      <c r="AA971" s="587"/>
      <c r="AB971" s="625"/>
      <c r="AC971" s="625"/>
    </row>
    <row r="972" spans="1:32" s="237" customFormat="1" ht="15.75" customHeight="1">
      <c r="A972" s="560"/>
      <c r="B972" s="588"/>
      <c r="C972" s="589"/>
      <c r="D972" s="589"/>
      <c r="E972" s="589"/>
      <c r="F972" s="589"/>
      <c r="G972" s="589"/>
      <c r="H972" s="589"/>
      <c r="I972" s="589"/>
      <c r="J972" s="589"/>
      <c r="K972" s="589"/>
      <c r="L972" s="589"/>
      <c r="M972" s="589"/>
      <c r="N972" s="589"/>
      <c r="O972" s="589"/>
      <c r="P972" s="589"/>
      <c r="Q972" s="589"/>
      <c r="R972" s="589"/>
      <c r="S972" s="589"/>
      <c r="T972" s="589"/>
      <c r="U972" s="589"/>
      <c r="V972" s="589"/>
      <c r="W972" s="589"/>
      <c r="X972" s="590"/>
      <c r="Y972" s="590"/>
      <c r="Z972" s="590"/>
      <c r="AA972" s="590"/>
      <c r="AB972" s="625"/>
      <c r="AC972" s="625"/>
    </row>
    <row r="973" spans="1:32" s="237" customFormat="1" ht="5.25" customHeight="1">
      <c r="A973" s="560"/>
      <c r="B973" s="323"/>
      <c r="C973" s="518"/>
      <c r="D973" s="518"/>
      <c r="E973" s="518"/>
      <c r="F973" s="518"/>
      <c r="G973" s="518"/>
      <c r="H973" s="518"/>
      <c r="I973" s="518"/>
      <c r="J973" s="518"/>
      <c r="K973" s="518"/>
      <c r="L973" s="518"/>
      <c r="M973" s="518"/>
      <c r="N973" s="518"/>
      <c r="O973" s="518"/>
      <c r="P973" s="518"/>
      <c r="Q973" s="518"/>
      <c r="R973" s="518"/>
      <c r="S973" s="518"/>
      <c r="T973" s="518"/>
      <c r="U973" s="518"/>
      <c r="V973" s="518"/>
      <c r="W973" s="518"/>
      <c r="X973" s="322"/>
      <c r="Y973" s="519"/>
      <c r="Z973" s="519"/>
      <c r="AA973" s="452"/>
      <c r="AB973" s="625"/>
      <c r="AC973" s="625"/>
    </row>
    <row r="974" spans="1:32" s="237" customFormat="1" ht="22.5" customHeight="1">
      <c r="A974" s="560"/>
      <c r="B974" s="549" t="s">
        <v>828</v>
      </c>
      <c r="C974" s="586"/>
      <c r="D974" s="586"/>
      <c r="E974" s="586"/>
      <c r="F974" s="586"/>
      <c r="G974" s="586"/>
      <c r="H974" s="586"/>
      <c r="I974" s="586"/>
      <c r="J974" s="586"/>
      <c r="K974" s="586"/>
      <c r="L974" s="586"/>
      <c r="M974" s="586"/>
      <c r="N974" s="586"/>
      <c r="O974" s="586"/>
      <c r="P974" s="586"/>
      <c r="Q974" s="586"/>
      <c r="R974" s="586"/>
      <c r="S974" s="586"/>
      <c r="T974" s="586"/>
      <c r="U974" s="586"/>
      <c r="V974" s="586"/>
      <c r="W974" s="586"/>
      <c r="X974" s="587"/>
      <c r="Y974" s="587"/>
      <c r="Z974" s="587"/>
      <c r="AA974" s="848"/>
      <c r="AB974" s="545"/>
      <c r="AC974" s="545"/>
    </row>
    <row r="975" spans="1:32" s="237" customFormat="1" ht="39" customHeight="1">
      <c r="A975" s="560"/>
      <c r="B975" s="840"/>
      <c r="C975" s="841"/>
      <c r="D975" s="841"/>
      <c r="E975" s="841"/>
      <c r="F975" s="841"/>
      <c r="G975" s="841"/>
      <c r="H975" s="841"/>
      <c r="I975" s="841"/>
      <c r="J975" s="841"/>
      <c r="K975" s="841"/>
      <c r="L975" s="841"/>
      <c r="M975" s="841"/>
      <c r="N975" s="841"/>
      <c r="O975" s="841"/>
      <c r="P975" s="841"/>
      <c r="Q975" s="841"/>
      <c r="R975" s="841"/>
      <c r="S975" s="841"/>
      <c r="T975" s="841"/>
      <c r="U975" s="841"/>
      <c r="V975" s="841"/>
      <c r="W975" s="841"/>
      <c r="X975" s="842"/>
      <c r="Y975" s="842"/>
      <c r="Z975" s="842"/>
      <c r="AA975" s="1082"/>
      <c r="AB975" s="545"/>
      <c r="AC975" s="545"/>
    </row>
    <row r="976" spans="1:32" s="237" customFormat="1" ht="6" customHeight="1">
      <c r="A976" s="560"/>
      <c r="B976" s="461"/>
      <c r="C976" s="462"/>
      <c r="D976" s="462"/>
      <c r="E976" s="462"/>
      <c r="F976" s="462"/>
      <c r="G976" s="462"/>
      <c r="H976" s="462"/>
      <c r="I976" s="462"/>
      <c r="J976" s="462"/>
      <c r="K976" s="462"/>
      <c r="L976" s="462"/>
      <c r="M976" s="462"/>
      <c r="N976" s="462"/>
      <c r="O976" s="462"/>
      <c r="P976" s="462"/>
      <c r="Q976" s="462"/>
      <c r="R976" s="462"/>
      <c r="S976" s="462"/>
      <c r="T976" s="462"/>
      <c r="U976" s="462"/>
      <c r="V976" s="462"/>
      <c r="W976" s="462"/>
      <c r="X976" s="520"/>
      <c r="Y976" s="520"/>
      <c r="Z976" s="520"/>
      <c r="AB976" s="545"/>
      <c r="AC976" s="545"/>
    </row>
    <row r="977" spans="1:29" s="237" customFormat="1" ht="17.25" customHeight="1">
      <c r="A977" s="560"/>
      <c r="B977" s="479"/>
      <c r="C977" s="605" t="s">
        <v>607</v>
      </c>
      <c r="D977" s="606"/>
      <c r="E977" s="606"/>
      <c r="F977" s="606"/>
      <c r="G977" s="606"/>
      <c r="H977" s="606"/>
      <c r="I977" s="606"/>
      <c r="J977" s="606"/>
      <c r="K977" s="606"/>
      <c r="L977" s="606"/>
      <c r="M977" s="606"/>
      <c r="N977" s="606"/>
      <c r="O977" s="606"/>
      <c r="P977" s="606"/>
      <c r="Q977" s="606"/>
      <c r="R977" s="606"/>
      <c r="S977" s="606"/>
      <c r="T977" s="606"/>
      <c r="U977" s="606"/>
      <c r="V977" s="607"/>
      <c r="W977" s="480"/>
      <c r="X977" s="520"/>
      <c r="Y977" s="520"/>
      <c r="Z977" s="520"/>
      <c r="AB977" s="545"/>
      <c r="AC977" s="545"/>
    </row>
    <row r="978" spans="1:29" s="237" customFormat="1" ht="17.25" customHeight="1">
      <c r="A978" s="560"/>
      <c r="B978" s="479"/>
      <c r="C978" s="608" t="s">
        <v>1063</v>
      </c>
      <c r="D978" s="609"/>
      <c r="E978" s="609"/>
      <c r="F978" s="610"/>
      <c r="G978" s="596" t="s">
        <v>533</v>
      </c>
      <c r="H978" s="596" t="s">
        <v>534</v>
      </c>
      <c r="I978" s="596" t="s">
        <v>608</v>
      </c>
      <c r="J978" s="596" t="s">
        <v>609</v>
      </c>
      <c r="K978" s="596" t="s">
        <v>610</v>
      </c>
      <c r="L978" s="596" t="s">
        <v>611</v>
      </c>
      <c r="M978" s="596" t="s">
        <v>612</v>
      </c>
      <c r="N978" s="596" t="s">
        <v>613</v>
      </c>
      <c r="O978" s="596" t="s">
        <v>614</v>
      </c>
      <c r="P978" s="596" t="s">
        <v>615</v>
      </c>
      <c r="Q978" s="820" t="s">
        <v>616</v>
      </c>
      <c r="R978" s="822" t="s">
        <v>617</v>
      </c>
      <c r="S978" s="610"/>
      <c r="T978" s="831" t="s">
        <v>618</v>
      </c>
      <c r="U978" s="832"/>
      <c r="V978" s="832"/>
      <c r="W978" s="480"/>
      <c r="X978" s="520"/>
      <c r="Y978" s="520"/>
      <c r="Z978" s="520"/>
      <c r="AB978" s="545"/>
      <c r="AC978" s="545"/>
    </row>
    <row r="979" spans="1:29" s="237" customFormat="1" ht="17.25" customHeight="1" thickBot="1">
      <c r="A979" s="560"/>
      <c r="B979" s="479"/>
      <c r="C979" s="611"/>
      <c r="D979" s="612"/>
      <c r="E979" s="612"/>
      <c r="F979" s="613"/>
      <c r="G979" s="597"/>
      <c r="H979" s="597"/>
      <c r="I979" s="597"/>
      <c r="J979" s="597"/>
      <c r="K979" s="597"/>
      <c r="L979" s="597"/>
      <c r="M979" s="597"/>
      <c r="N979" s="597"/>
      <c r="O979" s="597"/>
      <c r="P979" s="597"/>
      <c r="Q979" s="821"/>
      <c r="R979" s="823"/>
      <c r="S979" s="613"/>
      <c r="T979" s="833"/>
      <c r="U979" s="833"/>
      <c r="V979" s="833"/>
      <c r="W979" s="480"/>
      <c r="X979" s="520"/>
      <c r="Y979" s="520"/>
      <c r="Z979" s="520"/>
      <c r="AB979" s="545"/>
      <c r="AC979" s="545"/>
    </row>
    <row r="980" spans="1:29" s="237" customFormat="1" ht="27" customHeight="1" thickTop="1">
      <c r="A980" s="560"/>
      <c r="B980" s="479"/>
      <c r="C980" s="755" t="s">
        <v>833</v>
      </c>
      <c r="D980" s="853"/>
      <c r="E980" s="853"/>
      <c r="F980" s="854"/>
      <c r="G980" s="311"/>
      <c r="H980" s="311"/>
      <c r="I980" s="311"/>
      <c r="J980" s="311"/>
      <c r="K980" s="311"/>
      <c r="L980" s="311"/>
      <c r="M980" s="311"/>
      <c r="N980" s="311"/>
      <c r="O980" s="311"/>
      <c r="P980" s="311"/>
      <c r="Q980" s="312"/>
      <c r="R980" s="849"/>
      <c r="S980" s="850"/>
      <c r="T980" s="313" t="s">
        <v>299</v>
      </c>
      <c r="U980" s="1068"/>
      <c r="V980" s="1069"/>
      <c r="W980" s="480"/>
      <c r="X980" s="520"/>
      <c r="Y980" s="520"/>
      <c r="Z980" s="520"/>
      <c r="AB980" s="545"/>
      <c r="AC980" s="545"/>
    </row>
    <row r="981" spans="1:29" s="237" customFormat="1" ht="36" customHeight="1">
      <c r="A981" s="560"/>
      <c r="B981" s="479"/>
      <c r="C981" s="593" t="s">
        <v>619</v>
      </c>
      <c r="D981" s="594"/>
      <c r="E981" s="594"/>
      <c r="F981" s="595"/>
      <c r="G981" s="314"/>
      <c r="H981" s="314"/>
      <c r="I981" s="314"/>
      <c r="J981" s="314"/>
      <c r="K981" s="314"/>
      <c r="L981" s="314"/>
      <c r="M981" s="314"/>
      <c r="N981" s="314"/>
      <c r="O981" s="314"/>
      <c r="P981" s="314"/>
      <c r="Q981" s="315"/>
      <c r="R981" s="791"/>
      <c r="S981" s="837"/>
      <c r="T981" s="316" t="s">
        <v>302</v>
      </c>
      <c r="U981" s="799"/>
      <c r="V981" s="800"/>
      <c r="W981" s="480"/>
      <c r="X981" s="520"/>
      <c r="Y981" s="520"/>
      <c r="Z981" s="520"/>
      <c r="AB981" s="545"/>
      <c r="AC981" s="545"/>
    </row>
    <row r="982" spans="1:29" s="237" customFormat="1" ht="52.5" customHeight="1">
      <c r="A982" s="560"/>
      <c r="B982" s="479"/>
      <c r="C982" s="593" t="s">
        <v>620</v>
      </c>
      <c r="D982" s="789"/>
      <c r="E982" s="789"/>
      <c r="F982" s="790"/>
      <c r="G982" s="314"/>
      <c r="H982" s="314"/>
      <c r="I982" s="314"/>
      <c r="J982" s="314"/>
      <c r="K982" s="314"/>
      <c r="L982" s="314"/>
      <c r="M982" s="314"/>
      <c r="N982" s="314"/>
      <c r="O982" s="314"/>
      <c r="P982" s="314"/>
      <c r="Q982" s="315"/>
      <c r="R982" s="791"/>
      <c r="S982" s="792"/>
      <c r="T982" s="316" t="s">
        <v>621</v>
      </c>
      <c r="U982" s="799"/>
      <c r="V982" s="800"/>
      <c r="W982" s="480"/>
      <c r="X982" s="520"/>
      <c r="Y982" s="520"/>
      <c r="Z982" s="520"/>
      <c r="AB982" s="545"/>
      <c r="AC982" s="545"/>
    </row>
    <row r="983" spans="1:29" s="212" customFormat="1" ht="6.75" customHeight="1">
      <c r="A983" s="560"/>
      <c r="B983" s="591"/>
      <c r="C983" s="592"/>
      <c r="D983" s="592"/>
      <c r="E983" s="592"/>
      <c r="F983" s="592"/>
      <c r="G983" s="592"/>
      <c r="H983" s="592"/>
      <c r="I983" s="592"/>
      <c r="J983" s="592"/>
      <c r="K983" s="592"/>
      <c r="L983" s="592"/>
      <c r="M983" s="592"/>
      <c r="N983" s="592"/>
      <c r="O983" s="592"/>
      <c r="P983" s="592"/>
      <c r="Q983" s="592"/>
      <c r="R983" s="592"/>
      <c r="S983" s="592"/>
      <c r="T983" s="592"/>
      <c r="U983" s="592"/>
      <c r="V983" s="592"/>
      <c r="W983" s="592"/>
      <c r="X983" s="520"/>
      <c r="Y983" s="520"/>
      <c r="Z983" s="520"/>
      <c r="AB983" s="545"/>
      <c r="AC983" s="545"/>
    </row>
    <row r="984" spans="1:29" s="237" customFormat="1" ht="6" customHeight="1">
      <c r="A984" s="560"/>
      <c r="B984" s="465"/>
      <c r="C984" s="466"/>
      <c r="D984" s="466"/>
      <c r="E984" s="466"/>
      <c r="F984" s="466"/>
      <c r="G984" s="466"/>
      <c r="H984" s="466"/>
      <c r="I984" s="466"/>
      <c r="J984" s="466"/>
      <c r="K984" s="466"/>
      <c r="L984" s="466"/>
      <c r="M984" s="466"/>
      <c r="N984" s="466"/>
      <c r="O984" s="793" t="s">
        <v>622</v>
      </c>
      <c r="P984" s="794"/>
      <c r="Q984" s="794"/>
      <c r="R984" s="794"/>
      <c r="S984" s="794"/>
      <c r="T984" s="795"/>
      <c r="U984" s="796"/>
      <c r="V984" s="798" t="s">
        <v>535</v>
      </c>
      <c r="W984" s="466"/>
      <c r="X984" s="520"/>
      <c r="Y984" s="520"/>
      <c r="Z984" s="520"/>
      <c r="AB984" s="545"/>
      <c r="AC984" s="545"/>
    </row>
    <row r="985" spans="1:29" s="237" customFormat="1" ht="17.25" customHeight="1">
      <c r="A985" s="560"/>
      <c r="B985" s="479"/>
      <c r="C985" s="480"/>
      <c r="D985" s="480"/>
      <c r="E985" s="480"/>
      <c r="F985" s="480"/>
      <c r="G985" s="480"/>
      <c r="H985" s="480"/>
      <c r="I985" s="480"/>
      <c r="J985" s="480"/>
      <c r="K985" s="480"/>
      <c r="L985" s="480"/>
      <c r="M985" s="480"/>
      <c r="N985" s="480"/>
      <c r="O985" s="794"/>
      <c r="P985" s="794"/>
      <c r="Q985" s="794"/>
      <c r="R985" s="794"/>
      <c r="S985" s="794"/>
      <c r="T985" s="797"/>
      <c r="U985" s="796"/>
      <c r="V985" s="595"/>
      <c r="W985" s="480"/>
      <c r="X985" s="520"/>
      <c r="Y985" s="520"/>
      <c r="Z985" s="520"/>
      <c r="AB985" s="545"/>
      <c r="AC985" s="545"/>
    </row>
    <row r="986" spans="1:29" s="237" customFormat="1" ht="6" customHeight="1">
      <c r="A986" s="560"/>
      <c r="B986" s="465"/>
      <c r="C986" s="466"/>
      <c r="D986" s="466"/>
      <c r="E986" s="466"/>
      <c r="F986" s="466"/>
      <c r="G986" s="466"/>
      <c r="H986" s="466"/>
      <c r="I986" s="466"/>
      <c r="J986" s="466"/>
      <c r="K986" s="466"/>
      <c r="L986" s="466"/>
      <c r="M986" s="466"/>
      <c r="N986" s="466"/>
      <c r="O986" s="783" t="s">
        <v>623</v>
      </c>
      <c r="P986" s="784"/>
      <c r="Q986" s="784"/>
      <c r="R986" s="784"/>
      <c r="S986" s="785"/>
      <c r="T986" s="1072"/>
      <c r="U986" s="1073"/>
      <c r="V986" s="1076" t="s">
        <v>535</v>
      </c>
      <c r="W986" s="466"/>
      <c r="X986" s="520"/>
      <c r="Y986" s="520"/>
      <c r="Z986" s="520"/>
      <c r="AB986" s="545"/>
      <c r="AC986" s="545"/>
    </row>
    <row r="987" spans="1:29" s="237" customFormat="1" ht="17.25" customHeight="1">
      <c r="A987" s="560"/>
      <c r="B987" s="479"/>
      <c r="C987" s="480"/>
      <c r="D987" s="480"/>
      <c r="E987" s="480"/>
      <c r="F987" s="480"/>
      <c r="G987" s="480"/>
      <c r="H987" s="480"/>
      <c r="I987" s="480"/>
      <c r="J987" s="480"/>
      <c r="K987" s="480"/>
      <c r="L987" s="480"/>
      <c r="M987" s="480"/>
      <c r="N987" s="480"/>
      <c r="O987" s="786"/>
      <c r="P987" s="787"/>
      <c r="Q987" s="787"/>
      <c r="R987" s="787"/>
      <c r="S987" s="788"/>
      <c r="T987" s="1074"/>
      <c r="U987" s="1075"/>
      <c r="V987" s="1077"/>
      <c r="W987" s="480"/>
      <c r="X987" s="520"/>
      <c r="Y987" s="520"/>
      <c r="Z987" s="520"/>
      <c r="AB987" s="545"/>
      <c r="AC987" s="545"/>
    </row>
    <row r="988" spans="1:29" s="212" customFormat="1" ht="14.1" customHeight="1">
      <c r="A988" s="560"/>
      <c r="B988" s="591"/>
      <c r="C988" s="592"/>
      <c r="D988" s="592"/>
      <c r="E988" s="592"/>
      <c r="F988" s="592"/>
      <c r="G988" s="592"/>
      <c r="H988" s="592"/>
      <c r="I988" s="592"/>
      <c r="J988" s="592"/>
      <c r="K988" s="592"/>
      <c r="L988" s="592"/>
      <c r="M988" s="592"/>
      <c r="N988" s="592"/>
      <c r="O988" s="592"/>
      <c r="P988" s="592"/>
      <c r="Q988" s="592"/>
      <c r="R988" s="592"/>
      <c r="S988" s="592"/>
      <c r="T988" s="592"/>
      <c r="U988" s="592"/>
      <c r="V988" s="592"/>
      <c r="W988" s="592"/>
      <c r="X988" s="520"/>
      <c r="Y988" s="520"/>
      <c r="Z988" s="520"/>
      <c r="AB988" s="545"/>
      <c r="AC988" s="545"/>
    </row>
    <row r="989" spans="1:29" s="212" customFormat="1" ht="58.5" customHeight="1">
      <c r="A989" s="604"/>
      <c r="B989" s="782" t="s">
        <v>829</v>
      </c>
      <c r="C989" s="782"/>
      <c r="D989" s="782"/>
      <c r="E989" s="782"/>
      <c r="F989" s="782"/>
      <c r="G989" s="782"/>
      <c r="H989" s="782"/>
      <c r="I989" s="782"/>
      <c r="J989" s="782"/>
      <c r="K989" s="782"/>
      <c r="L989" s="782"/>
      <c r="M989" s="782"/>
      <c r="N989" s="782"/>
      <c r="O989" s="782"/>
      <c r="P989" s="782"/>
      <c r="Q989" s="782"/>
      <c r="R989" s="782"/>
      <c r="S989" s="782"/>
      <c r="T989" s="782"/>
      <c r="U989" s="782"/>
      <c r="V989" s="782"/>
      <c r="W989" s="782"/>
      <c r="X989" s="656"/>
      <c r="Y989" s="656"/>
      <c r="Z989" s="656"/>
      <c r="AA989" s="656"/>
      <c r="AB989" s="573"/>
      <c r="AC989" s="573"/>
    </row>
    <row r="990" spans="1:29" s="212" customFormat="1" ht="6.75" customHeight="1">
      <c r="A990" s="604"/>
      <c r="B990" s="591"/>
      <c r="C990" s="592"/>
      <c r="D990" s="592"/>
      <c r="E990" s="592"/>
      <c r="F990" s="592"/>
      <c r="G990" s="592"/>
      <c r="H990" s="592"/>
      <c r="I990" s="592"/>
      <c r="J990" s="592"/>
      <c r="K990" s="592"/>
      <c r="L990" s="592"/>
      <c r="M990" s="592"/>
      <c r="N990" s="592"/>
      <c r="O990" s="592"/>
      <c r="P990" s="592"/>
      <c r="Q990" s="592"/>
      <c r="R990" s="592"/>
      <c r="S990" s="592"/>
      <c r="T990" s="592"/>
      <c r="U990" s="592"/>
      <c r="V990" s="592"/>
      <c r="W990" s="592"/>
      <c r="X990" s="520"/>
      <c r="Y990" s="520"/>
      <c r="Z990" s="520"/>
      <c r="AB990" s="573"/>
      <c r="AC990" s="573"/>
    </row>
    <row r="991" spans="1:29" s="237" customFormat="1" ht="17.25" customHeight="1">
      <c r="A991" s="604"/>
      <c r="B991" s="477"/>
      <c r="C991" s="491" t="s">
        <v>624</v>
      </c>
      <c r="D991" s="491"/>
      <c r="E991" s="491"/>
      <c r="F991" s="491"/>
      <c r="G991" s="491"/>
      <c r="H991" s="491"/>
      <c r="I991" s="491"/>
      <c r="J991" s="491"/>
      <c r="K991" s="491"/>
      <c r="L991" s="491"/>
      <c r="M991" s="491"/>
      <c r="N991" s="491"/>
      <c r="O991" s="491"/>
      <c r="P991" s="491"/>
      <c r="Q991" s="491"/>
      <c r="R991" s="491"/>
      <c r="S991" s="491"/>
      <c r="T991" s="491"/>
      <c r="U991" s="491"/>
      <c r="V991" s="491"/>
      <c r="W991" s="491"/>
      <c r="X991" s="520"/>
      <c r="Y991" s="520"/>
      <c r="Z991" s="520"/>
      <c r="AB991" s="573"/>
      <c r="AC991" s="573"/>
    </row>
    <row r="992" spans="1:29" s="237" customFormat="1" ht="25.5" customHeight="1">
      <c r="A992" s="604"/>
      <c r="B992" s="477"/>
      <c r="C992" s="614" t="s">
        <v>834</v>
      </c>
      <c r="D992" s="615"/>
      <c r="E992" s="615"/>
      <c r="F992" s="615"/>
      <c r="G992" s="615"/>
      <c r="H992" s="615"/>
      <c r="I992" s="615"/>
      <c r="J992" s="615"/>
      <c r="K992" s="615"/>
      <c r="L992" s="615"/>
      <c r="M992" s="602"/>
      <c r="N992" s="599"/>
      <c r="O992" s="599"/>
      <c r="P992" s="454" t="s">
        <v>269</v>
      </c>
      <c r="Q992" s="491"/>
      <c r="R992" s="491"/>
      <c r="S992" s="491"/>
      <c r="T992" s="491"/>
      <c r="U992" s="491"/>
      <c r="V992" s="491"/>
      <c r="W992" s="491"/>
      <c r="X992" s="520"/>
      <c r="Y992" s="520"/>
      <c r="Z992" s="520"/>
      <c r="AB992" s="573"/>
      <c r="AC992" s="573"/>
    </row>
    <row r="993" spans="1:29" s="237" customFormat="1" ht="25.5" customHeight="1">
      <c r="A993" s="604"/>
      <c r="B993" s="477"/>
      <c r="C993" s="614" t="s">
        <v>835</v>
      </c>
      <c r="D993" s="615"/>
      <c r="E993" s="615"/>
      <c r="F993" s="615"/>
      <c r="G993" s="615"/>
      <c r="H993" s="615"/>
      <c r="I993" s="615"/>
      <c r="J993" s="615"/>
      <c r="K993" s="615"/>
      <c r="L993" s="615"/>
      <c r="M993" s="602"/>
      <c r="N993" s="599"/>
      <c r="O993" s="599"/>
      <c r="P993" s="454" t="s">
        <v>269</v>
      </c>
      <c r="Q993" s="491"/>
      <c r="R993" s="491"/>
      <c r="S993" s="491"/>
      <c r="T993" s="491"/>
      <c r="U993" s="491"/>
      <c r="V993" s="491"/>
      <c r="W993" s="491"/>
      <c r="X993" s="520"/>
      <c r="Y993" s="520"/>
      <c r="Z993" s="520"/>
      <c r="AB993" s="573"/>
      <c r="AC993" s="573"/>
    </row>
    <row r="994" spans="1:29" s="237" customFormat="1" ht="25.5" customHeight="1">
      <c r="A994" s="604"/>
      <c r="B994" s="477"/>
      <c r="C994" s="801" t="s">
        <v>625</v>
      </c>
      <c r="D994" s="615"/>
      <c r="E994" s="615"/>
      <c r="F994" s="615"/>
      <c r="G994" s="615"/>
      <c r="H994" s="615"/>
      <c r="I994" s="615"/>
      <c r="J994" s="615"/>
      <c r="K994" s="615"/>
      <c r="L994" s="615"/>
      <c r="M994" s="602"/>
      <c r="N994" s="599"/>
      <c r="O994" s="599"/>
      <c r="P994" s="454" t="s">
        <v>535</v>
      </c>
      <c r="Q994" s="491"/>
      <c r="R994" s="491"/>
      <c r="S994" s="491"/>
      <c r="T994" s="491"/>
      <c r="U994" s="491"/>
      <c r="V994" s="491"/>
      <c r="W994" s="491"/>
      <c r="X994" s="520"/>
      <c r="Y994" s="520"/>
      <c r="Z994" s="520"/>
      <c r="AB994" s="573"/>
      <c r="AC994" s="573"/>
    </row>
    <row r="995" spans="1:29" s="237" customFormat="1" ht="6.75" customHeight="1">
      <c r="A995" s="604"/>
      <c r="B995" s="477"/>
      <c r="C995" s="491"/>
      <c r="D995" s="491"/>
      <c r="E995" s="491"/>
      <c r="F995" s="491"/>
      <c r="G995" s="491"/>
      <c r="H995" s="491"/>
      <c r="I995" s="491"/>
      <c r="J995" s="491"/>
      <c r="K995" s="491"/>
      <c r="L995" s="491"/>
      <c r="M995" s="491"/>
      <c r="N995" s="491"/>
      <c r="O995" s="491"/>
      <c r="P995" s="491"/>
      <c r="Q995" s="491"/>
      <c r="R995" s="491"/>
      <c r="S995" s="491"/>
      <c r="T995" s="491"/>
      <c r="U995" s="491"/>
      <c r="V995" s="491"/>
      <c r="W995" s="491"/>
      <c r="X995" s="520"/>
      <c r="Y995" s="520"/>
      <c r="Z995" s="520"/>
      <c r="AB995" s="573"/>
      <c r="AC995" s="573"/>
    </row>
    <row r="996" spans="1:29" s="237" customFormat="1" ht="15.75" customHeight="1">
      <c r="A996" s="604"/>
      <c r="B996" s="477"/>
      <c r="C996" s="491" t="s">
        <v>831</v>
      </c>
      <c r="D996" s="491"/>
      <c r="E996" s="491"/>
      <c r="F996" s="491"/>
      <c r="G996" s="491"/>
      <c r="H996" s="491"/>
      <c r="I996" s="491"/>
      <c r="J996" s="491"/>
      <c r="K996" s="491"/>
      <c r="L996" s="491"/>
      <c r="M996" s="491"/>
      <c r="N996" s="491"/>
      <c r="O996" s="491"/>
      <c r="P996" s="491"/>
      <c r="Q996" s="491"/>
      <c r="R996" s="491"/>
      <c r="S996" s="491"/>
      <c r="T996" s="491"/>
      <c r="U996" s="491"/>
      <c r="V996" s="491"/>
      <c r="W996" s="491"/>
      <c r="X996" s="520"/>
      <c r="Y996" s="520"/>
      <c r="Z996" s="520"/>
      <c r="AB996" s="573"/>
      <c r="AC996" s="573"/>
    </row>
    <row r="997" spans="1:29" s="237" customFormat="1" ht="22.5" customHeight="1">
      <c r="A997" s="604"/>
      <c r="B997" s="477"/>
      <c r="C997" s="602"/>
      <c r="D997" s="599"/>
      <c r="E997" s="495" t="s">
        <v>537</v>
      </c>
      <c r="F997" s="616"/>
      <c r="G997" s="599"/>
      <c r="H997" s="496" t="s">
        <v>269</v>
      </c>
      <c r="I997" s="491"/>
      <c r="J997" s="602"/>
      <c r="K997" s="599"/>
      <c r="L997" s="495" t="s">
        <v>537</v>
      </c>
      <c r="M997" s="616"/>
      <c r="N997" s="599"/>
      <c r="O997" s="496" t="s">
        <v>269</v>
      </c>
      <c r="P997" s="491"/>
      <c r="Q997" s="602"/>
      <c r="R997" s="599"/>
      <c r="S997" s="495" t="s">
        <v>537</v>
      </c>
      <c r="T997" s="616"/>
      <c r="U997" s="599"/>
      <c r="V997" s="496" t="s">
        <v>269</v>
      </c>
      <c r="W997" s="491"/>
      <c r="X997" s="520"/>
      <c r="Y997" s="520"/>
      <c r="Z997" s="520"/>
      <c r="AB997" s="573"/>
      <c r="AC997" s="573"/>
    </row>
    <row r="998" spans="1:29" s="237" customFormat="1" ht="6.75" customHeight="1">
      <c r="A998" s="604"/>
      <c r="B998" s="477"/>
      <c r="C998" s="491"/>
      <c r="D998" s="491"/>
      <c r="E998" s="491"/>
      <c r="F998" s="491"/>
      <c r="G998" s="491"/>
      <c r="H998" s="491"/>
      <c r="I998" s="491"/>
      <c r="J998" s="491"/>
      <c r="K998" s="491"/>
      <c r="L998" s="491"/>
      <c r="M998" s="491"/>
      <c r="N998" s="491"/>
      <c r="O998" s="491"/>
      <c r="P998" s="491"/>
      <c r="Q998" s="491"/>
      <c r="R998" s="491"/>
      <c r="S998" s="491"/>
      <c r="T998" s="491"/>
      <c r="U998" s="491"/>
      <c r="V998" s="491"/>
      <c r="W998" s="491"/>
      <c r="X998" s="520"/>
      <c r="Y998" s="520"/>
      <c r="Z998" s="520"/>
      <c r="AB998" s="573"/>
      <c r="AC998" s="573"/>
    </row>
    <row r="999" spans="1:29" s="237" customFormat="1" ht="15.75" customHeight="1">
      <c r="A999" s="604"/>
      <c r="B999" s="477"/>
      <c r="C999" s="491" t="s">
        <v>832</v>
      </c>
      <c r="D999" s="491"/>
      <c r="E999" s="491"/>
      <c r="F999" s="491"/>
      <c r="G999" s="491"/>
      <c r="H999" s="491"/>
      <c r="I999" s="491"/>
      <c r="J999" s="491"/>
      <c r="K999" s="491"/>
      <c r="L999" s="491"/>
      <c r="M999" s="491"/>
      <c r="N999" s="491"/>
      <c r="O999" s="491"/>
      <c r="P999" s="491"/>
      <c r="Q999" s="491"/>
      <c r="R999" s="491"/>
      <c r="S999" s="491"/>
      <c r="T999" s="491"/>
      <c r="U999" s="491"/>
      <c r="V999" s="491"/>
      <c r="W999" s="491"/>
      <c r="X999" s="520"/>
      <c r="Y999" s="520"/>
      <c r="Z999" s="520"/>
      <c r="AB999" s="573"/>
      <c r="AC999" s="573"/>
    </row>
    <row r="1000" spans="1:29" s="237" customFormat="1" ht="22.5" customHeight="1">
      <c r="A1000" s="604"/>
      <c r="B1000" s="477"/>
      <c r="C1000" s="602"/>
      <c r="D1000" s="599"/>
      <c r="E1000" s="495" t="s">
        <v>537</v>
      </c>
      <c r="F1000" s="616"/>
      <c r="G1000" s="599"/>
      <c r="H1000" s="496" t="s">
        <v>269</v>
      </c>
      <c r="I1000" s="491"/>
      <c r="J1000" s="602"/>
      <c r="K1000" s="599"/>
      <c r="L1000" s="495" t="s">
        <v>537</v>
      </c>
      <c r="M1000" s="616"/>
      <c r="N1000" s="599"/>
      <c r="O1000" s="496" t="s">
        <v>269</v>
      </c>
      <c r="P1000" s="491"/>
      <c r="Q1000" s="602"/>
      <c r="R1000" s="599"/>
      <c r="S1000" s="495" t="s">
        <v>537</v>
      </c>
      <c r="T1000" s="616"/>
      <c r="U1000" s="599"/>
      <c r="V1000" s="496" t="s">
        <v>269</v>
      </c>
      <c r="W1000" s="491"/>
      <c r="X1000" s="520"/>
      <c r="Y1000" s="520"/>
      <c r="Z1000" s="520"/>
      <c r="AB1000" s="573"/>
      <c r="AC1000" s="573"/>
    </row>
    <row r="1001" spans="1:29" s="212" customFormat="1" ht="6.75" customHeight="1">
      <c r="A1001" s="604"/>
      <c r="B1001" s="591"/>
      <c r="C1001" s="592"/>
      <c r="D1001" s="592"/>
      <c r="E1001" s="592"/>
      <c r="F1001" s="592"/>
      <c r="G1001" s="592"/>
      <c r="H1001" s="592"/>
      <c r="I1001" s="592"/>
      <c r="J1001" s="592"/>
      <c r="K1001" s="592"/>
      <c r="L1001" s="592"/>
      <c r="M1001" s="592"/>
      <c r="N1001" s="592"/>
      <c r="O1001" s="592"/>
      <c r="P1001" s="592"/>
      <c r="Q1001" s="592"/>
      <c r="R1001" s="592"/>
      <c r="S1001" s="592"/>
      <c r="T1001" s="592"/>
      <c r="U1001" s="592"/>
      <c r="V1001" s="592"/>
      <c r="W1001" s="592"/>
      <c r="X1001" s="520"/>
      <c r="Y1001" s="520"/>
      <c r="Z1001" s="520"/>
      <c r="AB1001" s="573"/>
      <c r="AC1001" s="573"/>
    </row>
    <row r="1002" spans="1:29" s="237" customFormat="1" ht="17.25" customHeight="1">
      <c r="A1002" s="604"/>
      <c r="B1002" s="477"/>
      <c r="C1002" s="491" t="s">
        <v>624</v>
      </c>
      <c r="D1002" s="491"/>
      <c r="E1002" s="491"/>
      <c r="F1002" s="491"/>
      <c r="G1002" s="491"/>
      <c r="H1002" s="491"/>
      <c r="I1002" s="491"/>
      <c r="J1002" s="491"/>
      <c r="K1002" s="491"/>
      <c r="L1002" s="491"/>
      <c r="M1002" s="491"/>
      <c r="N1002" s="491"/>
      <c r="O1002" s="491"/>
      <c r="P1002" s="491"/>
      <c r="Q1002" s="491"/>
      <c r="R1002" s="491"/>
      <c r="S1002" s="491"/>
      <c r="T1002" s="491"/>
      <c r="U1002" s="491"/>
      <c r="V1002" s="491"/>
      <c r="W1002" s="491"/>
      <c r="X1002" s="520"/>
      <c r="Y1002" s="520"/>
      <c r="Z1002" s="520"/>
      <c r="AB1002" s="573"/>
      <c r="AC1002" s="573"/>
    </row>
    <row r="1003" spans="1:29" s="237" customFormat="1" ht="28.5" customHeight="1">
      <c r="A1003" s="604"/>
      <c r="B1003" s="477"/>
      <c r="C1003" s="614" t="s">
        <v>830</v>
      </c>
      <c r="D1003" s="615"/>
      <c r="E1003" s="615"/>
      <c r="F1003" s="615"/>
      <c r="G1003" s="615"/>
      <c r="H1003" s="615"/>
      <c r="I1003" s="615"/>
      <c r="J1003" s="615"/>
      <c r="K1003" s="615"/>
      <c r="L1003" s="615"/>
      <c r="M1003" s="602"/>
      <c r="N1003" s="599"/>
      <c r="O1003" s="599"/>
      <c r="P1003" s="454" t="s">
        <v>269</v>
      </c>
      <c r="Q1003" s="491"/>
      <c r="R1003" s="491"/>
      <c r="S1003" s="491"/>
      <c r="T1003" s="491"/>
      <c r="U1003" s="491"/>
      <c r="V1003" s="491"/>
      <c r="W1003" s="491"/>
      <c r="X1003" s="520"/>
      <c r="Y1003" s="520"/>
      <c r="Z1003" s="520"/>
      <c r="AB1003" s="573"/>
      <c r="AC1003" s="573"/>
    </row>
    <row r="1004" spans="1:29" s="237" customFormat="1" ht="28.5" customHeight="1">
      <c r="A1004" s="604"/>
      <c r="B1004" s="477"/>
      <c r="C1004" s="614" t="s">
        <v>627</v>
      </c>
      <c r="D1004" s="615"/>
      <c r="E1004" s="615"/>
      <c r="F1004" s="615"/>
      <c r="G1004" s="615"/>
      <c r="H1004" s="615"/>
      <c r="I1004" s="615"/>
      <c r="J1004" s="615"/>
      <c r="K1004" s="615"/>
      <c r="L1004" s="615"/>
      <c r="M1004" s="602"/>
      <c r="N1004" s="599"/>
      <c r="O1004" s="599"/>
      <c r="P1004" s="454" t="s">
        <v>269</v>
      </c>
      <c r="Q1004" s="491"/>
      <c r="R1004" s="491"/>
      <c r="S1004" s="491"/>
      <c r="T1004" s="491"/>
      <c r="U1004" s="491"/>
      <c r="V1004" s="491"/>
      <c r="W1004" s="491"/>
      <c r="X1004" s="520"/>
      <c r="Y1004" s="520"/>
      <c r="Z1004" s="520"/>
      <c r="AB1004" s="573"/>
      <c r="AC1004" s="573"/>
    </row>
    <row r="1005" spans="1:29" s="237" customFormat="1" ht="28.5" customHeight="1">
      <c r="A1005" s="604"/>
      <c r="B1005" s="477"/>
      <c r="C1005" s="801" t="s">
        <v>625</v>
      </c>
      <c r="D1005" s="615"/>
      <c r="E1005" s="615"/>
      <c r="F1005" s="615"/>
      <c r="G1005" s="615"/>
      <c r="H1005" s="615"/>
      <c r="I1005" s="615"/>
      <c r="J1005" s="615"/>
      <c r="K1005" s="615"/>
      <c r="L1005" s="615"/>
      <c r="M1005" s="843"/>
      <c r="N1005" s="844"/>
      <c r="O1005" s="844"/>
      <c r="P1005" s="454" t="s">
        <v>535</v>
      </c>
      <c r="Q1005" s="491"/>
      <c r="R1005" s="491"/>
      <c r="S1005" s="491"/>
      <c r="T1005" s="491"/>
      <c r="U1005" s="491"/>
      <c r="V1005" s="491"/>
      <c r="W1005" s="491"/>
      <c r="X1005" s="520"/>
      <c r="Y1005" s="520"/>
      <c r="Z1005" s="520"/>
      <c r="AB1005" s="573"/>
      <c r="AC1005" s="573"/>
    </row>
    <row r="1006" spans="1:29" s="237" customFormat="1" ht="6.75" customHeight="1">
      <c r="A1006" s="604"/>
      <c r="B1006" s="477"/>
      <c r="C1006" s="491"/>
      <c r="D1006" s="491"/>
      <c r="E1006" s="491"/>
      <c r="F1006" s="491"/>
      <c r="G1006" s="491"/>
      <c r="H1006" s="491"/>
      <c r="I1006" s="491"/>
      <c r="J1006" s="491"/>
      <c r="K1006" s="491"/>
      <c r="L1006" s="491"/>
      <c r="M1006" s="491"/>
      <c r="N1006" s="491"/>
      <c r="O1006" s="491"/>
      <c r="P1006" s="491"/>
      <c r="Q1006" s="491"/>
      <c r="R1006" s="491"/>
      <c r="S1006" s="491"/>
      <c r="T1006" s="491"/>
      <c r="U1006" s="491"/>
      <c r="V1006" s="491"/>
      <c r="W1006" s="491"/>
      <c r="X1006" s="520"/>
      <c r="Y1006" s="520"/>
      <c r="Z1006" s="520"/>
      <c r="AB1006" s="573"/>
      <c r="AC1006" s="573"/>
    </row>
    <row r="1007" spans="1:29" s="237" customFormat="1" ht="15.75" customHeight="1">
      <c r="A1007" s="604"/>
      <c r="B1007" s="477"/>
      <c r="C1007" s="491" t="s">
        <v>831</v>
      </c>
      <c r="D1007" s="491"/>
      <c r="E1007" s="491"/>
      <c r="F1007" s="491"/>
      <c r="G1007" s="491"/>
      <c r="H1007" s="491"/>
      <c r="I1007" s="491"/>
      <c r="J1007" s="491"/>
      <c r="K1007" s="491"/>
      <c r="L1007" s="491"/>
      <c r="M1007" s="491"/>
      <c r="N1007" s="491"/>
      <c r="O1007" s="491"/>
      <c r="P1007" s="491"/>
      <c r="Q1007" s="491"/>
      <c r="R1007" s="491"/>
      <c r="S1007" s="491"/>
      <c r="T1007" s="491"/>
      <c r="U1007" s="491"/>
      <c r="V1007" s="491"/>
      <c r="W1007" s="491"/>
      <c r="X1007" s="520"/>
      <c r="Y1007" s="520"/>
      <c r="Z1007" s="520"/>
      <c r="AB1007" s="573"/>
      <c r="AC1007" s="573"/>
    </row>
    <row r="1008" spans="1:29" s="237" customFormat="1" ht="22.5" customHeight="1">
      <c r="A1008" s="604"/>
      <c r="B1008" s="477"/>
      <c r="C1008" s="602"/>
      <c r="D1008" s="599"/>
      <c r="E1008" s="495" t="s">
        <v>537</v>
      </c>
      <c r="F1008" s="616"/>
      <c r="G1008" s="599"/>
      <c r="H1008" s="496" t="s">
        <v>269</v>
      </c>
      <c r="I1008" s="491"/>
      <c r="J1008" s="602"/>
      <c r="K1008" s="599"/>
      <c r="L1008" s="495" t="s">
        <v>537</v>
      </c>
      <c r="M1008" s="616"/>
      <c r="N1008" s="599"/>
      <c r="O1008" s="496" t="s">
        <v>269</v>
      </c>
      <c r="P1008" s="491"/>
      <c r="Q1008" s="602"/>
      <c r="R1008" s="599"/>
      <c r="S1008" s="495" t="s">
        <v>537</v>
      </c>
      <c r="T1008" s="616"/>
      <c r="U1008" s="599"/>
      <c r="V1008" s="496" t="s">
        <v>269</v>
      </c>
      <c r="W1008" s="491"/>
      <c r="X1008" s="520"/>
      <c r="Y1008" s="520"/>
      <c r="Z1008" s="520"/>
      <c r="AB1008" s="573"/>
      <c r="AC1008" s="573"/>
    </row>
    <row r="1009" spans="1:29" s="237" customFormat="1" ht="6.75" customHeight="1">
      <c r="A1009" s="604"/>
      <c r="B1009" s="477"/>
      <c r="C1009" s="491"/>
      <c r="D1009" s="491"/>
      <c r="E1009" s="491"/>
      <c r="F1009" s="491"/>
      <c r="G1009" s="491"/>
      <c r="H1009" s="491"/>
      <c r="I1009" s="491"/>
      <c r="J1009" s="491"/>
      <c r="K1009" s="491"/>
      <c r="L1009" s="491"/>
      <c r="M1009" s="491"/>
      <c r="N1009" s="491"/>
      <c r="O1009" s="491"/>
      <c r="P1009" s="491"/>
      <c r="Q1009" s="491"/>
      <c r="R1009" s="491"/>
      <c r="S1009" s="491"/>
      <c r="T1009" s="491"/>
      <c r="U1009" s="491"/>
      <c r="V1009" s="491"/>
      <c r="W1009" s="491"/>
      <c r="X1009" s="520"/>
      <c r="Y1009" s="520"/>
      <c r="Z1009" s="520"/>
      <c r="AB1009" s="573"/>
      <c r="AC1009" s="573"/>
    </row>
    <row r="1010" spans="1:29" s="237" customFormat="1" ht="15.75" customHeight="1">
      <c r="A1010" s="604"/>
      <c r="B1010" s="477"/>
      <c r="C1010" s="491" t="s">
        <v>628</v>
      </c>
      <c r="D1010" s="491"/>
      <c r="E1010" s="491"/>
      <c r="F1010" s="491"/>
      <c r="G1010" s="491"/>
      <c r="H1010" s="491"/>
      <c r="I1010" s="491"/>
      <c r="J1010" s="491"/>
      <c r="K1010" s="491"/>
      <c r="L1010" s="491"/>
      <c r="M1010" s="491"/>
      <c r="N1010" s="491"/>
      <c r="O1010" s="491"/>
      <c r="P1010" s="491"/>
      <c r="Q1010" s="491"/>
      <c r="R1010" s="491"/>
      <c r="S1010" s="491"/>
      <c r="T1010" s="491"/>
      <c r="U1010" s="491"/>
      <c r="V1010" s="491"/>
      <c r="W1010" s="491"/>
      <c r="X1010" s="520"/>
      <c r="Y1010" s="520"/>
      <c r="Z1010" s="520"/>
      <c r="AB1010" s="573"/>
      <c r="AC1010" s="573"/>
    </row>
    <row r="1011" spans="1:29" s="237" customFormat="1" ht="22.5" customHeight="1">
      <c r="A1011" s="604"/>
      <c r="B1011" s="477"/>
      <c r="C1011" s="602"/>
      <c r="D1011" s="599"/>
      <c r="E1011" s="495" t="s">
        <v>537</v>
      </c>
      <c r="F1011" s="616"/>
      <c r="G1011" s="599"/>
      <c r="H1011" s="496" t="s">
        <v>269</v>
      </c>
      <c r="I1011" s="491"/>
      <c r="J1011" s="602"/>
      <c r="K1011" s="599"/>
      <c r="L1011" s="495" t="s">
        <v>537</v>
      </c>
      <c r="M1011" s="616"/>
      <c r="N1011" s="599"/>
      <c r="O1011" s="496" t="s">
        <v>269</v>
      </c>
      <c r="P1011" s="491"/>
      <c r="Q1011" s="602"/>
      <c r="R1011" s="599"/>
      <c r="S1011" s="495" t="s">
        <v>537</v>
      </c>
      <c r="T1011" s="616"/>
      <c r="U1011" s="599"/>
      <c r="V1011" s="496" t="s">
        <v>269</v>
      </c>
      <c r="W1011" s="491"/>
      <c r="X1011" s="520"/>
      <c r="Y1011" s="520"/>
      <c r="Z1011" s="520"/>
      <c r="AB1011" s="573"/>
      <c r="AC1011" s="573"/>
    </row>
    <row r="1012" spans="1:29" s="237" customFormat="1" ht="7.5" customHeight="1">
      <c r="A1012" s="604"/>
      <c r="B1012" s="834"/>
      <c r="C1012" s="835"/>
      <c r="D1012" s="835"/>
      <c r="E1012" s="835"/>
      <c r="F1012" s="835"/>
      <c r="G1012" s="835"/>
      <c r="H1012" s="835"/>
      <c r="I1012" s="835"/>
      <c r="J1012" s="835"/>
      <c r="K1012" s="835"/>
      <c r="L1012" s="835"/>
      <c r="M1012" s="835"/>
      <c r="N1012" s="835"/>
      <c r="O1012" s="835"/>
      <c r="P1012" s="835"/>
      <c r="Q1012" s="835"/>
      <c r="R1012" s="835"/>
      <c r="S1012" s="835"/>
      <c r="T1012" s="835"/>
      <c r="U1012" s="835"/>
      <c r="V1012" s="835"/>
      <c r="W1012" s="835"/>
      <c r="X1012" s="520"/>
      <c r="Y1012" s="520"/>
      <c r="Z1012" s="520"/>
      <c r="AB1012" s="617"/>
      <c r="AC1012" s="617"/>
    </row>
    <row r="1013" spans="1:29" s="212" customFormat="1" ht="18.75" customHeight="1">
      <c r="A1013" s="604"/>
      <c r="B1013" s="845" t="s">
        <v>629</v>
      </c>
      <c r="C1013" s="846"/>
      <c r="D1013" s="846"/>
      <c r="E1013" s="846"/>
      <c r="F1013" s="846"/>
      <c r="G1013" s="846"/>
      <c r="H1013" s="846"/>
      <c r="I1013" s="846"/>
      <c r="J1013" s="846"/>
      <c r="K1013" s="846"/>
      <c r="L1013" s="846"/>
      <c r="M1013" s="846"/>
      <c r="N1013" s="846"/>
      <c r="O1013" s="846"/>
      <c r="P1013" s="846"/>
      <c r="Q1013" s="846"/>
      <c r="R1013" s="846"/>
      <c r="S1013" s="846"/>
      <c r="T1013" s="846"/>
      <c r="U1013" s="846"/>
      <c r="V1013" s="846"/>
      <c r="W1013" s="846"/>
      <c r="X1013" s="570"/>
      <c r="Y1013" s="570"/>
      <c r="Z1013" s="570"/>
      <c r="AA1013" s="570"/>
      <c r="AB1013" s="1099"/>
      <c r="AC1013" s="1099"/>
    </row>
    <row r="1014" spans="1:29" s="212" customFormat="1" ht="18.75" customHeight="1">
      <c r="A1014" s="604"/>
      <c r="B1014" s="846"/>
      <c r="C1014" s="846"/>
      <c r="D1014" s="846"/>
      <c r="E1014" s="846"/>
      <c r="F1014" s="846"/>
      <c r="G1014" s="846"/>
      <c r="H1014" s="846"/>
      <c r="I1014" s="846"/>
      <c r="J1014" s="846"/>
      <c r="K1014" s="846"/>
      <c r="L1014" s="846"/>
      <c r="M1014" s="846"/>
      <c r="N1014" s="846"/>
      <c r="O1014" s="846"/>
      <c r="P1014" s="846"/>
      <c r="Q1014" s="846"/>
      <c r="R1014" s="846"/>
      <c r="S1014" s="846"/>
      <c r="T1014" s="846"/>
      <c r="U1014" s="846"/>
      <c r="V1014" s="846"/>
      <c r="W1014" s="846"/>
      <c r="X1014" s="570"/>
      <c r="Y1014" s="570"/>
      <c r="Z1014" s="570"/>
      <c r="AA1014" s="570"/>
      <c r="AB1014" s="1099"/>
      <c r="AC1014" s="1099"/>
    </row>
    <row r="1015" spans="1:29" s="212" customFormat="1" ht="14.25" customHeight="1">
      <c r="A1015" s="604"/>
      <c r="B1015" s="845" t="s">
        <v>630</v>
      </c>
      <c r="C1015" s="846"/>
      <c r="D1015" s="846"/>
      <c r="E1015" s="846"/>
      <c r="F1015" s="846"/>
      <c r="G1015" s="846"/>
      <c r="H1015" s="846"/>
      <c r="I1015" s="846"/>
      <c r="J1015" s="846"/>
      <c r="K1015" s="846"/>
      <c r="L1015" s="846"/>
      <c r="M1015" s="846"/>
      <c r="N1015" s="846"/>
      <c r="O1015" s="846"/>
      <c r="P1015" s="846"/>
      <c r="Q1015" s="846"/>
      <c r="R1015" s="846"/>
      <c r="S1015" s="846"/>
      <c r="T1015" s="846"/>
      <c r="U1015" s="846"/>
      <c r="V1015" s="846"/>
      <c r="W1015" s="846"/>
      <c r="X1015" s="570"/>
      <c r="Y1015" s="570"/>
      <c r="Z1015" s="570"/>
      <c r="AA1015" s="570"/>
      <c r="AB1015" s="1099"/>
      <c r="AC1015" s="1099"/>
    </row>
    <row r="1016" spans="1:29" s="212" customFormat="1" ht="14.25" customHeight="1">
      <c r="A1016" s="604"/>
      <c r="B1016" s="846"/>
      <c r="C1016" s="846"/>
      <c r="D1016" s="846"/>
      <c r="E1016" s="846"/>
      <c r="F1016" s="846"/>
      <c r="G1016" s="846"/>
      <c r="H1016" s="846"/>
      <c r="I1016" s="846"/>
      <c r="J1016" s="846"/>
      <c r="K1016" s="846"/>
      <c r="L1016" s="846"/>
      <c r="M1016" s="846"/>
      <c r="N1016" s="846"/>
      <c r="O1016" s="846"/>
      <c r="P1016" s="846"/>
      <c r="Q1016" s="846"/>
      <c r="R1016" s="846"/>
      <c r="S1016" s="846"/>
      <c r="T1016" s="846"/>
      <c r="U1016" s="846"/>
      <c r="V1016" s="846"/>
      <c r="W1016" s="846"/>
      <c r="X1016" s="570"/>
      <c r="Y1016" s="570"/>
      <c r="Z1016" s="570"/>
      <c r="AA1016" s="570"/>
      <c r="AB1016" s="1099"/>
      <c r="AC1016" s="1099"/>
    </row>
    <row r="1017" spans="1:29" s="308" customFormat="1" ht="18" customHeight="1">
      <c r="A1017" s="574" t="s">
        <v>631</v>
      </c>
      <c r="B1017" s="575"/>
      <c r="C1017" s="575"/>
      <c r="D1017" s="575"/>
      <c r="E1017" s="575"/>
      <c r="F1017" s="575"/>
      <c r="G1017" s="575"/>
      <c r="H1017" s="575"/>
      <c r="I1017" s="575"/>
      <c r="J1017" s="575"/>
      <c r="K1017" s="575"/>
      <c r="L1017" s="575"/>
      <c r="M1017" s="575"/>
      <c r="N1017" s="575"/>
      <c r="O1017" s="575"/>
      <c r="P1017" s="575"/>
      <c r="Q1017" s="575"/>
      <c r="R1017" s="575"/>
      <c r="S1017" s="575"/>
      <c r="T1017" s="575"/>
      <c r="U1017" s="575"/>
      <c r="V1017" s="575"/>
      <c r="W1017" s="575"/>
      <c r="X1017" s="575"/>
      <c r="Y1017" s="575"/>
      <c r="Z1017" s="575"/>
      <c r="AA1017" s="575"/>
      <c r="AB1017" s="575"/>
      <c r="AC1017" s="576"/>
    </row>
    <row r="1018" spans="1:29" s="237" customFormat="1" ht="15.75" customHeight="1">
      <c r="A1018" s="560" t="s">
        <v>508</v>
      </c>
      <c r="B1018" s="535" t="s">
        <v>606</v>
      </c>
      <c r="C1018" s="838"/>
      <c r="D1018" s="838"/>
      <c r="E1018" s="838"/>
      <c r="F1018" s="838"/>
      <c r="G1018" s="838"/>
      <c r="H1018" s="838"/>
      <c r="I1018" s="838"/>
      <c r="J1018" s="838"/>
      <c r="K1018" s="838"/>
      <c r="L1018" s="838"/>
      <c r="M1018" s="838"/>
      <c r="N1018" s="838"/>
      <c r="O1018" s="838"/>
      <c r="P1018" s="838"/>
      <c r="Q1018" s="838"/>
      <c r="R1018" s="838"/>
      <c r="S1018" s="838"/>
      <c r="T1018" s="838"/>
      <c r="U1018" s="838"/>
      <c r="V1018" s="838"/>
      <c r="W1018" s="838"/>
      <c r="X1018" s="570"/>
      <c r="Y1018" s="570"/>
      <c r="Z1018" s="570"/>
      <c r="AA1018" s="570"/>
      <c r="AB1018" s="626"/>
      <c r="AC1018" s="627"/>
    </row>
    <row r="1019" spans="1:29" s="237" customFormat="1" ht="15.75" customHeight="1">
      <c r="A1019" s="560"/>
      <c r="B1019" s="839"/>
      <c r="C1019" s="839"/>
      <c r="D1019" s="839"/>
      <c r="E1019" s="839"/>
      <c r="F1019" s="839"/>
      <c r="G1019" s="839"/>
      <c r="H1019" s="839"/>
      <c r="I1019" s="839"/>
      <c r="J1019" s="839"/>
      <c r="K1019" s="839"/>
      <c r="L1019" s="839"/>
      <c r="M1019" s="839"/>
      <c r="N1019" s="839"/>
      <c r="O1019" s="839"/>
      <c r="P1019" s="839"/>
      <c r="Q1019" s="839"/>
      <c r="R1019" s="839"/>
      <c r="S1019" s="839"/>
      <c r="T1019" s="839"/>
      <c r="U1019" s="839"/>
      <c r="V1019" s="839"/>
      <c r="W1019" s="839"/>
      <c r="X1019" s="656"/>
      <c r="Y1019" s="656"/>
      <c r="Z1019" s="656"/>
      <c r="AA1019" s="656"/>
      <c r="AB1019" s="577"/>
      <c r="AC1019" s="578"/>
    </row>
    <row r="1020" spans="1:29" s="237" customFormat="1" ht="5.25" customHeight="1">
      <c r="A1020" s="560"/>
      <c r="B1020" s="521"/>
      <c r="C1020" s="500"/>
      <c r="D1020" s="500"/>
      <c r="E1020" s="500"/>
      <c r="F1020" s="500"/>
      <c r="G1020" s="500"/>
      <c r="H1020" s="500"/>
      <c r="I1020" s="500"/>
      <c r="J1020" s="500"/>
      <c r="K1020" s="500"/>
      <c r="L1020" s="500"/>
      <c r="M1020" s="500"/>
      <c r="N1020" s="500"/>
      <c r="O1020" s="500"/>
      <c r="P1020" s="500"/>
      <c r="Q1020" s="500"/>
      <c r="R1020" s="500"/>
      <c r="S1020" s="500"/>
      <c r="T1020" s="500"/>
      <c r="U1020" s="500"/>
      <c r="V1020" s="500"/>
      <c r="W1020" s="500"/>
      <c r="X1020" s="483"/>
      <c r="Y1020" s="522"/>
      <c r="Z1020" s="522"/>
      <c r="AA1020" s="453"/>
      <c r="AB1020" s="628"/>
      <c r="AC1020" s="629"/>
    </row>
    <row r="1021" spans="1:29" s="237" customFormat="1" ht="24" customHeight="1">
      <c r="A1021" s="560"/>
      <c r="B1021" s="552" t="s">
        <v>827</v>
      </c>
      <c r="C1021" s="841"/>
      <c r="D1021" s="841"/>
      <c r="E1021" s="841"/>
      <c r="F1021" s="841"/>
      <c r="G1021" s="841"/>
      <c r="H1021" s="841"/>
      <c r="I1021" s="841"/>
      <c r="J1021" s="841"/>
      <c r="K1021" s="841"/>
      <c r="L1021" s="841"/>
      <c r="M1021" s="841"/>
      <c r="N1021" s="841"/>
      <c r="O1021" s="841"/>
      <c r="P1021" s="841"/>
      <c r="Q1021" s="841"/>
      <c r="R1021" s="841"/>
      <c r="S1021" s="841"/>
      <c r="T1021" s="841"/>
      <c r="U1021" s="841"/>
      <c r="V1021" s="841"/>
      <c r="W1021" s="841"/>
      <c r="X1021" s="842"/>
      <c r="Y1021" s="842"/>
      <c r="Z1021" s="842"/>
      <c r="AA1021" s="1082"/>
      <c r="AB1021" s="573"/>
      <c r="AC1021" s="573"/>
    </row>
    <row r="1022" spans="1:29" s="237" customFormat="1" ht="10.5" customHeight="1">
      <c r="A1022" s="560"/>
      <c r="B1022" s="840"/>
      <c r="C1022" s="841"/>
      <c r="D1022" s="841"/>
      <c r="E1022" s="841"/>
      <c r="F1022" s="841"/>
      <c r="G1022" s="841"/>
      <c r="H1022" s="841"/>
      <c r="I1022" s="841"/>
      <c r="J1022" s="841"/>
      <c r="K1022" s="841"/>
      <c r="L1022" s="841"/>
      <c r="M1022" s="841"/>
      <c r="N1022" s="841"/>
      <c r="O1022" s="841"/>
      <c r="P1022" s="841"/>
      <c r="Q1022" s="841"/>
      <c r="R1022" s="841"/>
      <c r="S1022" s="841"/>
      <c r="T1022" s="841"/>
      <c r="U1022" s="841"/>
      <c r="V1022" s="841"/>
      <c r="W1022" s="841"/>
      <c r="X1022" s="842"/>
      <c r="Y1022" s="842"/>
      <c r="Z1022" s="842"/>
      <c r="AA1022" s="1082"/>
      <c r="AB1022" s="573"/>
      <c r="AC1022" s="573"/>
    </row>
    <row r="1023" spans="1:29" s="237" customFormat="1" ht="5.25" customHeight="1">
      <c r="A1023" s="560"/>
      <c r="B1023" s="479"/>
      <c r="C1023" s="480"/>
      <c r="D1023" s="480"/>
      <c r="E1023" s="480"/>
      <c r="F1023" s="480"/>
      <c r="G1023" s="480"/>
      <c r="H1023" s="480"/>
      <c r="I1023" s="480"/>
      <c r="J1023" s="480"/>
      <c r="K1023" s="480"/>
      <c r="L1023" s="480"/>
      <c r="M1023" s="480"/>
      <c r="N1023" s="480"/>
      <c r="O1023" s="480"/>
      <c r="P1023" s="480"/>
      <c r="Q1023" s="480"/>
      <c r="R1023" s="480"/>
      <c r="S1023" s="480"/>
      <c r="T1023" s="480"/>
      <c r="U1023" s="480"/>
      <c r="V1023" s="480"/>
      <c r="W1023" s="480"/>
      <c r="X1023" s="520"/>
      <c r="Y1023" s="520"/>
      <c r="Z1023" s="520"/>
      <c r="AB1023" s="573"/>
      <c r="AC1023" s="573"/>
    </row>
    <row r="1024" spans="1:29" s="237" customFormat="1" ht="17.25" customHeight="1">
      <c r="A1024" s="560"/>
      <c r="B1024" s="479"/>
      <c r="C1024" s="605" t="s">
        <v>607</v>
      </c>
      <c r="D1024" s="606"/>
      <c r="E1024" s="606"/>
      <c r="F1024" s="606"/>
      <c r="G1024" s="606"/>
      <c r="H1024" s="606"/>
      <c r="I1024" s="606"/>
      <c r="J1024" s="606"/>
      <c r="K1024" s="606"/>
      <c r="L1024" s="606"/>
      <c r="M1024" s="606"/>
      <c r="N1024" s="606"/>
      <c r="O1024" s="606"/>
      <c r="P1024" s="606"/>
      <c r="Q1024" s="606"/>
      <c r="R1024" s="606"/>
      <c r="S1024" s="606"/>
      <c r="T1024" s="606"/>
      <c r="U1024" s="606"/>
      <c r="V1024" s="607"/>
      <c r="W1024" s="480"/>
      <c r="X1024" s="520"/>
      <c r="Y1024" s="520"/>
      <c r="Z1024" s="520"/>
      <c r="AB1024" s="573"/>
      <c r="AC1024" s="573"/>
    </row>
    <row r="1025" spans="1:29" s="237" customFormat="1" ht="17.25" customHeight="1">
      <c r="A1025" s="560"/>
      <c r="B1025" s="479"/>
      <c r="C1025" s="608" t="s">
        <v>1063</v>
      </c>
      <c r="D1025" s="609"/>
      <c r="E1025" s="609"/>
      <c r="F1025" s="610"/>
      <c r="G1025" s="596" t="s">
        <v>533</v>
      </c>
      <c r="H1025" s="596" t="s">
        <v>534</v>
      </c>
      <c r="I1025" s="596" t="s">
        <v>608</v>
      </c>
      <c r="J1025" s="596" t="s">
        <v>609</v>
      </c>
      <c r="K1025" s="596" t="s">
        <v>610</v>
      </c>
      <c r="L1025" s="596" t="s">
        <v>611</v>
      </c>
      <c r="M1025" s="596" t="s">
        <v>612</v>
      </c>
      <c r="N1025" s="596" t="s">
        <v>613</v>
      </c>
      <c r="O1025" s="596" t="s">
        <v>614</v>
      </c>
      <c r="P1025" s="596" t="s">
        <v>615</v>
      </c>
      <c r="Q1025" s="820" t="s">
        <v>616</v>
      </c>
      <c r="R1025" s="822" t="s">
        <v>617</v>
      </c>
      <c r="S1025" s="610"/>
      <c r="T1025" s="831" t="s">
        <v>618</v>
      </c>
      <c r="U1025" s="832"/>
      <c r="V1025" s="832"/>
      <c r="W1025" s="480"/>
      <c r="X1025" s="520"/>
      <c r="Y1025" s="520"/>
      <c r="Z1025" s="520"/>
      <c r="AB1025" s="573"/>
      <c r="AC1025" s="573"/>
    </row>
    <row r="1026" spans="1:29" s="237" customFormat="1" ht="17.25" customHeight="1" thickBot="1">
      <c r="A1026" s="560"/>
      <c r="B1026" s="479"/>
      <c r="C1026" s="611"/>
      <c r="D1026" s="612"/>
      <c r="E1026" s="612"/>
      <c r="F1026" s="613"/>
      <c r="G1026" s="597"/>
      <c r="H1026" s="597"/>
      <c r="I1026" s="597"/>
      <c r="J1026" s="597"/>
      <c r="K1026" s="597"/>
      <c r="L1026" s="597"/>
      <c r="M1026" s="597"/>
      <c r="N1026" s="597"/>
      <c r="O1026" s="597"/>
      <c r="P1026" s="597"/>
      <c r="Q1026" s="821"/>
      <c r="R1026" s="823"/>
      <c r="S1026" s="613"/>
      <c r="T1026" s="833"/>
      <c r="U1026" s="833"/>
      <c r="V1026" s="833"/>
      <c r="W1026" s="480"/>
      <c r="X1026" s="520"/>
      <c r="Y1026" s="520"/>
      <c r="Z1026" s="520"/>
      <c r="AB1026" s="573"/>
      <c r="AC1026" s="573"/>
    </row>
    <row r="1027" spans="1:29" s="237" customFormat="1" ht="36.75" customHeight="1" thickTop="1">
      <c r="A1027" s="560"/>
      <c r="B1027" s="479"/>
      <c r="C1027" s="755" t="s">
        <v>833</v>
      </c>
      <c r="D1027" s="853"/>
      <c r="E1027" s="853"/>
      <c r="F1027" s="854"/>
      <c r="G1027" s="311"/>
      <c r="H1027" s="311"/>
      <c r="I1027" s="311"/>
      <c r="J1027" s="311"/>
      <c r="K1027" s="311"/>
      <c r="L1027" s="311"/>
      <c r="M1027" s="311"/>
      <c r="N1027" s="311"/>
      <c r="O1027" s="311"/>
      <c r="P1027" s="311"/>
      <c r="Q1027" s="312"/>
      <c r="R1027" s="849"/>
      <c r="S1027" s="850"/>
      <c r="T1027" s="313" t="s">
        <v>299</v>
      </c>
      <c r="U1027" s="851"/>
      <c r="V1027" s="852"/>
      <c r="W1027" s="480"/>
      <c r="X1027" s="520"/>
      <c r="Y1027" s="520"/>
      <c r="Z1027" s="520"/>
      <c r="AB1027" s="573"/>
      <c r="AC1027" s="573"/>
    </row>
    <row r="1028" spans="1:29" s="237" customFormat="1" ht="36.75" customHeight="1">
      <c r="A1028" s="560"/>
      <c r="B1028" s="479"/>
      <c r="C1028" s="593" t="s">
        <v>632</v>
      </c>
      <c r="D1028" s="594"/>
      <c r="E1028" s="594"/>
      <c r="F1028" s="595"/>
      <c r="G1028" s="314"/>
      <c r="H1028" s="314"/>
      <c r="I1028" s="314"/>
      <c r="J1028" s="314"/>
      <c r="K1028" s="314"/>
      <c r="L1028" s="314"/>
      <c r="M1028" s="314"/>
      <c r="N1028" s="314"/>
      <c r="O1028" s="314"/>
      <c r="P1028" s="314"/>
      <c r="Q1028" s="315"/>
      <c r="R1028" s="791"/>
      <c r="S1028" s="837"/>
      <c r="T1028" s="316" t="s">
        <v>302</v>
      </c>
      <c r="U1028" s="836"/>
      <c r="V1028" s="837"/>
      <c r="W1028" s="480"/>
      <c r="X1028" s="520"/>
      <c r="Y1028" s="520"/>
      <c r="Z1028" s="520"/>
      <c r="AB1028" s="573"/>
      <c r="AC1028" s="573"/>
    </row>
    <row r="1029" spans="1:29" s="212" customFormat="1" ht="14.1" customHeight="1">
      <c r="A1029" s="560"/>
      <c r="B1029" s="591"/>
      <c r="C1029" s="592"/>
      <c r="D1029" s="592"/>
      <c r="E1029" s="592"/>
      <c r="F1029" s="592"/>
      <c r="G1029" s="592"/>
      <c r="H1029" s="592"/>
      <c r="I1029" s="592"/>
      <c r="J1029" s="592"/>
      <c r="K1029" s="592"/>
      <c r="L1029" s="592"/>
      <c r="M1029" s="592"/>
      <c r="N1029" s="592"/>
      <c r="O1029" s="592"/>
      <c r="P1029" s="592"/>
      <c r="Q1029" s="592"/>
      <c r="R1029" s="592"/>
      <c r="S1029" s="592"/>
      <c r="T1029" s="592"/>
      <c r="U1029" s="592"/>
      <c r="V1029" s="592"/>
      <c r="W1029" s="592"/>
      <c r="X1029" s="520"/>
      <c r="Y1029" s="520"/>
      <c r="Z1029" s="520"/>
      <c r="AB1029" s="573"/>
      <c r="AC1029" s="573"/>
    </row>
    <row r="1030" spans="1:29" s="237" customFormat="1" ht="14.25" customHeight="1">
      <c r="A1030" s="560"/>
      <c r="B1030" s="465"/>
      <c r="C1030" s="466"/>
      <c r="D1030" s="466"/>
      <c r="E1030" s="466"/>
      <c r="F1030" s="466"/>
      <c r="G1030" s="466"/>
      <c r="H1030" s="466"/>
      <c r="I1030" s="466"/>
      <c r="J1030" s="466"/>
      <c r="K1030" s="466"/>
      <c r="L1030" s="466"/>
      <c r="M1030" s="466"/>
      <c r="N1030" s="466"/>
      <c r="O1030" s="793" t="s">
        <v>633</v>
      </c>
      <c r="P1030" s="794"/>
      <c r="Q1030" s="794"/>
      <c r="R1030" s="794"/>
      <c r="S1030" s="794"/>
      <c r="T1030" s="795"/>
      <c r="U1030" s="796"/>
      <c r="V1030" s="798" t="s">
        <v>535</v>
      </c>
      <c r="W1030" s="466"/>
      <c r="X1030" s="520"/>
      <c r="Y1030" s="520"/>
      <c r="Z1030" s="520"/>
      <c r="AB1030" s="573"/>
      <c r="AC1030" s="573"/>
    </row>
    <row r="1031" spans="1:29" s="237" customFormat="1" ht="14.25" customHeight="1">
      <c r="A1031" s="560"/>
      <c r="B1031" s="465"/>
      <c r="C1031" s="466"/>
      <c r="D1031" s="466"/>
      <c r="E1031" s="466"/>
      <c r="F1031" s="466"/>
      <c r="G1031" s="466"/>
      <c r="H1031" s="466"/>
      <c r="I1031" s="466"/>
      <c r="J1031" s="466"/>
      <c r="K1031" s="466"/>
      <c r="L1031" s="466"/>
      <c r="M1031" s="466"/>
      <c r="N1031" s="466"/>
      <c r="O1031" s="794"/>
      <c r="P1031" s="794"/>
      <c r="Q1031" s="794"/>
      <c r="R1031" s="794"/>
      <c r="S1031" s="794"/>
      <c r="T1031" s="797"/>
      <c r="U1031" s="796"/>
      <c r="V1031" s="595"/>
      <c r="W1031" s="466"/>
      <c r="X1031" s="520"/>
      <c r="Y1031" s="520"/>
      <c r="Z1031" s="520"/>
      <c r="AB1031" s="573"/>
      <c r="AC1031" s="573"/>
    </row>
    <row r="1032" spans="1:29" s="237" customFormat="1" ht="17.25" customHeight="1">
      <c r="A1032" s="560"/>
      <c r="B1032" s="855"/>
      <c r="C1032" s="856"/>
      <c r="D1032" s="856"/>
      <c r="E1032" s="856"/>
      <c r="F1032" s="856"/>
      <c r="G1032" s="856"/>
      <c r="H1032" s="856"/>
      <c r="I1032" s="856"/>
      <c r="J1032" s="856"/>
      <c r="K1032" s="856"/>
      <c r="L1032" s="856"/>
      <c r="M1032" s="856"/>
      <c r="N1032" s="856"/>
      <c r="O1032" s="856"/>
      <c r="P1032" s="856"/>
      <c r="Q1032" s="856"/>
      <c r="R1032" s="856"/>
      <c r="S1032" s="856"/>
      <c r="T1032" s="856"/>
      <c r="U1032" s="856"/>
      <c r="V1032" s="856"/>
      <c r="W1032" s="856"/>
      <c r="X1032" s="520"/>
      <c r="Y1032" s="520"/>
      <c r="Z1032" s="520"/>
      <c r="AB1032" s="573"/>
      <c r="AC1032" s="573"/>
    </row>
    <row r="1033" spans="1:29" s="212" customFormat="1" ht="42" customHeight="1">
      <c r="A1033" s="560"/>
      <c r="B1033" s="711" t="s">
        <v>837</v>
      </c>
      <c r="C1033" s="847"/>
      <c r="D1033" s="847"/>
      <c r="E1033" s="847"/>
      <c r="F1033" s="847"/>
      <c r="G1033" s="847"/>
      <c r="H1033" s="847"/>
      <c r="I1033" s="847"/>
      <c r="J1033" s="847"/>
      <c r="K1033" s="847"/>
      <c r="L1033" s="847"/>
      <c r="M1033" s="847"/>
      <c r="N1033" s="847"/>
      <c r="O1033" s="847"/>
      <c r="P1033" s="847"/>
      <c r="Q1033" s="847"/>
      <c r="R1033" s="847"/>
      <c r="S1033" s="847"/>
      <c r="T1033" s="847"/>
      <c r="U1033" s="847"/>
      <c r="V1033" s="847"/>
      <c r="W1033" s="847"/>
      <c r="X1033" s="587"/>
      <c r="Y1033" s="587"/>
      <c r="Z1033" s="587"/>
      <c r="AA1033" s="848"/>
      <c r="AB1033" s="545"/>
      <c r="AC1033" s="545"/>
    </row>
    <row r="1034" spans="1:29" s="212" customFormat="1" ht="6.75" customHeight="1">
      <c r="A1034" s="604"/>
      <c r="B1034" s="591"/>
      <c r="C1034" s="592"/>
      <c r="D1034" s="592"/>
      <c r="E1034" s="592"/>
      <c r="F1034" s="592"/>
      <c r="G1034" s="592"/>
      <c r="H1034" s="592"/>
      <c r="I1034" s="592"/>
      <c r="J1034" s="592"/>
      <c r="K1034" s="592"/>
      <c r="L1034" s="592"/>
      <c r="M1034" s="592"/>
      <c r="N1034" s="592"/>
      <c r="O1034" s="592"/>
      <c r="P1034" s="592"/>
      <c r="Q1034" s="592"/>
      <c r="R1034" s="592"/>
      <c r="S1034" s="592"/>
      <c r="T1034" s="592"/>
      <c r="U1034" s="592"/>
      <c r="V1034" s="592"/>
      <c r="W1034" s="592"/>
      <c r="X1034" s="520"/>
      <c r="Y1034" s="520"/>
      <c r="Z1034" s="520"/>
      <c r="AB1034" s="545"/>
      <c r="AC1034" s="545"/>
    </row>
    <row r="1035" spans="1:29" s="237" customFormat="1" ht="17.25" customHeight="1">
      <c r="A1035" s="604"/>
      <c r="B1035" s="477"/>
      <c r="C1035" s="491" t="s">
        <v>624</v>
      </c>
      <c r="D1035" s="491"/>
      <c r="E1035" s="491"/>
      <c r="F1035" s="491"/>
      <c r="G1035" s="491"/>
      <c r="H1035" s="491"/>
      <c r="I1035" s="491"/>
      <c r="J1035" s="491"/>
      <c r="K1035" s="491"/>
      <c r="L1035" s="491"/>
      <c r="M1035" s="491"/>
      <c r="N1035" s="491"/>
      <c r="O1035" s="491"/>
      <c r="P1035" s="491"/>
      <c r="Q1035" s="491"/>
      <c r="R1035" s="491"/>
      <c r="S1035" s="491"/>
      <c r="T1035" s="491"/>
      <c r="U1035" s="491"/>
      <c r="V1035" s="491"/>
      <c r="W1035" s="491"/>
      <c r="X1035" s="520"/>
      <c r="Y1035" s="520"/>
      <c r="Z1035" s="520"/>
      <c r="AB1035" s="545"/>
      <c r="AC1035" s="545"/>
    </row>
    <row r="1036" spans="1:29" s="237" customFormat="1" ht="29.25" customHeight="1">
      <c r="A1036" s="604"/>
      <c r="B1036" s="477"/>
      <c r="C1036" s="535" t="s">
        <v>838</v>
      </c>
      <c r="D1036" s="598"/>
      <c r="E1036" s="598"/>
      <c r="F1036" s="598"/>
      <c r="G1036" s="598"/>
      <c r="H1036" s="598"/>
      <c r="I1036" s="598"/>
      <c r="J1036" s="598"/>
      <c r="K1036" s="598"/>
      <c r="L1036" s="598"/>
      <c r="M1036" s="467" t="s">
        <v>634</v>
      </c>
      <c r="N1036" s="599"/>
      <c r="O1036" s="600"/>
      <c r="P1036" s="496" t="s">
        <v>269</v>
      </c>
      <c r="Q1036" s="552" t="s">
        <v>635</v>
      </c>
      <c r="R1036" s="553"/>
      <c r="S1036" s="553"/>
      <c r="T1036" s="553"/>
      <c r="U1036" s="553"/>
      <c r="V1036" s="553"/>
      <c r="W1036" s="553"/>
      <c r="X1036" s="553"/>
      <c r="Y1036" s="553"/>
      <c r="Z1036" s="553"/>
      <c r="AA1036" s="553"/>
      <c r="AB1036" s="545"/>
      <c r="AC1036" s="545"/>
    </row>
    <row r="1037" spans="1:29" s="237" customFormat="1" ht="29.25" customHeight="1">
      <c r="A1037" s="604"/>
      <c r="B1037" s="477"/>
      <c r="C1037" s="535" t="s">
        <v>636</v>
      </c>
      <c r="D1037" s="598"/>
      <c r="E1037" s="598"/>
      <c r="F1037" s="598"/>
      <c r="G1037" s="598"/>
      <c r="H1037" s="598"/>
      <c r="I1037" s="598"/>
      <c r="J1037" s="598"/>
      <c r="K1037" s="598"/>
      <c r="L1037" s="598"/>
      <c r="M1037" s="467" t="s">
        <v>637</v>
      </c>
      <c r="N1037" s="599"/>
      <c r="O1037" s="600"/>
      <c r="P1037" s="496" t="s">
        <v>269</v>
      </c>
      <c r="Q1037" s="491"/>
      <c r="R1037" s="491"/>
      <c r="S1037" s="491"/>
      <c r="T1037" s="491"/>
      <c r="U1037" s="491"/>
      <c r="V1037" s="491"/>
      <c r="W1037" s="491"/>
      <c r="X1037" s="520"/>
      <c r="Y1037" s="520"/>
      <c r="Z1037" s="520"/>
      <c r="AB1037" s="545"/>
      <c r="AC1037" s="545"/>
    </row>
    <row r="1038" spans="1:29" s="237" customFormat="1" ht="29.25" customHeight="1">
      <c r="A1038" s="604"/>
      <c r="B1038" s="477"/>
      <c r="C1038" s="535" t="s">
        <v>638</v>
      </c>
      <c r="D1038" s="598"/>
      <c r="E1038" s="598"/>
      <c r="F1038" s="598"/>
      <c r="G1038" s="598"/>
      <c r="H1038" s="598"/>
      <c r="I1038" s="598"/>
      <c r="J1038" s="598"/>
      <c r="K1038" s="598"/>
      <c r="L1038" s="598"/>
      <c r="M1038" s="602"/>
      <c r="N1038" s="600"/>
      <c r="O1038" s="600"/>
      <c r="P1038" s="496" t="s">
        <v>535</v>
      </c>
      <c r="Q1038" s="491"/>
      <c r="R1038" s="491"/>
      <c r="S1038" s="491"/>
      <c r="T1038" s="491"/>
      <c r="U1038" s="491"/>
      <c r="V1038" s="491"/>
      <c r="W1038" s="491"/>
      <c r="X1038" s="520"/>
      <c r="Y1038" s="520"/>
      <c r="Z1038" s="520"/>
      <c r="AB1038" s="545"/>
      <c r="AC1038" s="545"/>
    </row>
    <row r="1039" spans="1:29" s="237" customFormat="1" ht="6.75" customHeight="1">
      <c r="A1039" s="604"/>
      <c r="B1039" s="477"/>
      <c r="C1039" s="491"/>
      <c r="D1039" s="491"/>
      <c r="E1039" s="491"/>
      <c r="F1039" s="491"/>
      <c r="G1039" s="491"/>
      <c r="H1039" s="491"/>
      <c r="I1039" s="491"/>
      <c r="J1039" s="491"/>
      <c r="K1039" s="491"/>
      <c r="L1039" s="491"/>
      <c r="M1039" s="491"/>
      <c r="N1039" s="491"/>
      <c r="O1039" s="491"/>
      <c r="P1039" s="491"/>
      <c r="Q1039" s="491"/>
      <c r="R1039" s="491"/>
      <c r="S1039" s="491"/>
      <c r="T1039" s="491"/>
      <c r="U1039" s="491"/>
      <c r="V1039" s="491"/>
      <c r="W1039" s="491"/>
      <c r="X1039" s="520"/>
      <c r="Y1039" s="520"/>
      <c r="Z1039" s="520"/>
      <c r="AB1039" s="545"/>
      <c r="AC1039" s="545"/>
    </row>
    <row r="1040" spans="1:29" s="237" customFormat="1" ht="15.75" customHeight="1">
      <c r="A1040" s="604"/>
      <c r="B1040" s="477"/>
      <c r="C1040" s="491" t="s">
        <v>831</v>
      </c>
      <c r="D1040" s="491"/>
      <c r="E1040" s="491"/>
      <c r="F1040" s="491"/>
      <c r="G1040" s="491"/>
      <c r="H1040" s="491"/>
      <c r="I1040" s="491"/>
      <c r="J1040" s="491"/>
      <c r="K1040" s="491"/>
      <c r="L1040" s="491"/>
      <c r="M1040" s="491"/>
      <c r="N1040" s="491"/>
      <c r="O1040" s="491"/>
      <c r="P1040" s="491"/>
      <c r="Q1040" s="491"/>
      <c r="R1040" s="491"/>
      <c r="S1040" s="491"/>
      <c r="T1040" s="491"/>
      <c r="U1040" s="491"/>
      <c r="V1040" s="491"/>
      <c r="W1040" s="491"/>
      <c r="X1040" s="520"/>
      <c r="Y1040" s="520"/>
      <c r="Z1040" s="520"/>
      <c r="AB1040" s="545"/>
      <c r="AC1040" s="545"/>
    </row>
    <row r="1041" spans="1:29" s="237" customFormat="1" ht="18.75" customHeight="1">
      <c r="A1041" s="604"/>
      <c r="B1041" s="477"/>
      <c r="C1041" s="602"/>
      <c r="D1041" s="599"/>
      <c r="E1041" s="495" t="s">
        <v>537</v>
      </c>
      <c r="F1041" s="616"/>
      <c r="G1041" s="599"/>
      <c r="H1041" s="496" t="s">
        <v>269</v>
      </c>
      <c r="I1041" s="491"/>
      <c r="J1041" s="602"/>
      <c r="K1041" s="599"/>
      <c r="L1041" s="495" t="s">
        <v>537</v>
      </c>
      <c r="M1041" s="616"/>
      <c r="N1041" s="599"/>
      <c r="O1041" s="496" t="s">
        <v>269</v>
      </c>
      <c r="P1041" s="491"/>
      <c r="Q1041" s="602"/>
      <c r="R1041" s="599"/>
      <c r="S1041" s="495" t="s">
        <v>537</v>
      </c>
      <c r="T1041" s="616"/>
      <c r="U1041" s="599"/>
      <c r="V1041" s="496" t="s">
        <v>269</v>
      </c>
      <c r="W1041" s="491"/>
      <c r="X1041" s="520"/>
      <c r="Y1041" s="520"/>
      <c r="Z1041" s="520"/>
      <c r="AB1041" s="545"/>
      <c r="AC1041" s="545"/>
    </row>
    <row r="1042" spans="1:29" s="237" customFormat="1" ht="6.75" customHeight="1">
      <c r="A1042" s="604"/>
      <c r="B1042" s="477"/>
      <c r="C1042" s="491"/>
      <c r="D1042" s="491"/>
      <c r="E1042" s="491"/>
      <c r="F1042" s="491"/>
      <c r="G1042" s="491"/>
      <c r="H1042" s="491"/>
      <c r="I1042" s="491"/>
      <c r="J1042" s="491"/>
      <c r="K1042" s="491"/>
      <c r="L1042" s="491"/>
      <c r="M1042" s="491"/>
      <c r="N1042" s="491"/>
      <c r="O1042" s="491"/>
      <c r="P1042" s="491"/>
      <c r="Q1042" s="491"/>
      <c r="R1042" s="491"/>
      <c r="S1042" s="491"/>
      <c r="T1042" s="491"/>
      <c r="U1042" s="491"/>
      <c r="V1042" s="491"/>
      <c r="W1042" s="491"/>
      <c r="X1042" s="520"/>
      <c r="Y1042" s="520"/>
      <c r="Z1042" s="520"/>
      <c r="AB1042" s="545"/>
      <c r="AC1042" s="545"/>
    </row>
    <row r="1043" spans="1:29" s="237" customFormat="1" ht="15.75" customHeight="1">
      <c r="A1043" s="604"/>
      <c r="B1043" s="477"/>
      <c r="C1043" s="491" t="s">
        <v>626</v>
      </c>
      <c r="D1043" s="491"/>
      <c r="E1043" s="491"/>
      <c r="F1043" s="491"/>
      <c r="G1043" s="491"/>
      <c r="H1043" s="491"/>
      <c r="I1043" s="491"/>
      <c r="J1043" s="491"/>
      <c r="K1043" s="491"/>
      <c r="L1043" s="491"/>
      <c r="M1043" s="491"/>
      <c r="N1043" s="491"/>
      <c r="O1043" s="491"/>
      <c r="P1043" s="491"/>
      <c r="Q1043" s="491"/>
      <c r="R1043" s="491"/>
      <c r="S1043" s="491"/>
      <c r="T1043" s="491"/>
      <c r="U1043" s="491"/>
      <c r="V1043" s="491"/>
      <c r="W1043" s="491"/>
      <c r="X1043" s="520"/>
      <c r="Y1043" s="520"/>
      <c r="Z1043" s="520"/>
      <c r="AB1043" s="545"/>
      <c r="AC1043" s="545"/>
    </row>
    <row r="1044" spans="1:29" s="237" customFormat="1" ht="18" customHeight="1">
      <c r="A1044" s="604"/>
      <c r="B1044" s="477"/>
      <c r="C1044" s="602"/>
      <c r="D1044" s="599"/>
      <c r="E1044" s="495" t="s">
        <v>537</v>
      </c>
      <c r="F1044" s="616"/>
      <c r="G1044" s="599"/>
      <c r="H1044" s="496" t="s">
        <v>269</v>
      </c>
      <c r="I1044" s="491"/>
      <c r="J1044" s="602"/>
      <c r="K1044" s="599"/>
      <c r="L1044" s="495" t="s">
        <v>537</v>
      </c>
      <c r="M1044" s="616"/>
      <c r="N1044" s="599"/>
      <c r="O1044" s="496" t="s">
        <v>269</v>
      </c>
      <c r="P1044" s="491"/>
      <c r="Q1044" s="602"/>
      <c r="R1044" s="599"/>
      <c r="S1044" s="495" t="s">
        <v>537</v>
      </c>
      <c r="T1044" s="616"/>
      <c r="U1044" s="599"/>
      <c r="V1044" s="496" t="s">
        <v>269</v>
      </c>
      <c r="W1044" s="491"/>
      <c r="X1044" s="520"/>
      <c r="Y1044" s="520"/>
      <c r="Z1044" s="520"/>
      <c r="AB1044" s="545"/>
      <c r="AC1044" s="545"/>
    </row>
    <row r="1045" spans="1:29" s="237" customFormat="1" ht="7.5" customHeight="1">
      <c r="A1045" s="604"/>
      <c r="B1045" s="834"/>
      <c r="C1045" s="835"/>
      <c r="D1045" s="835"/>
      <c r="E1045" s="835"/>
      <c r="F1045" s="835"/>
      <c r="G1045" s="835"/>
      <c r="H1045" s="835"/>
      <c r="I1045" s="835"/>
      <c r="J1045" s="835"/>
      <c r="K1045" s="835"/>
      <c r="L1045" s="835"/>
      <c r="M1045" s="835"/>
      <c r="N1045" s="835"/>
      <c r="O1045" s="835"/>
      <c r="P1045" s="835"/>
      <c r="Q1045" s="835"/>
      <c r="R1045" s="835"/>
      <c r="S1045" s="835"/>
      <c r="T1045" s="835"/>
      <c r="U1045" s="835"/>
      <c r="V1045" s="835"/>
      <c r="W1045" s="835"/>
      <c r="X1045" s="520"/>
      <c r="Y1045" s="520"/>
      <c r="Z1045" s="520"/>
      <c r="AB1045" s="722"/>
      <c r="AC1045" s="722"/>
    </row>
    <row r="1046" spans="1:29" s="212" customFormat="1" ht="17.25" customHeight="1">
      <c r="A1046" s="604"/>
      <c r="B1046" s="845" t="s">
        <v>629</v>
      </c>
      <c r="C1046" s="846"/>
      <c r="D1046" s="846"/>
      <c r="E1046" s="846"/>
      <c r="F1046" s="846"/>
      <c r="G1046" s="846"/>
      <c r="H1046" s="846"/>
      <c r="I1046" s="846"/>
      <c r="J1046" s="846"/>
      <c r="K1046" s="846"/>
      <c r="L1046" s="846"/>
      <c r="M1046" s="846"/>
      <c r="N1046" s="846"/>
      <c r="O1046" s="846"/>
      <c r="P1046" s="846"/>
      <c r="Q1046" s="846"/>
      <c r="R1046" s="846"/>
      <c r="S1046" s="846"/>
      <c r="T1046" s="846"/>
      <c r="U1046" s="846"/>
      <c r="V1046" s="846"/>
      <c r="W1046" s="846"/>
      <c r="X1046" s="570"/>
      <c r="Y1046" s="570"/>
      <c r="Z1046" s="570"/>
      <c r="AA1046" s="570"/>
      <c r="AB1046" s="573"/>
      <c r="AC1046" s="573"/>
    </row>
    <row r="1047" spans="1:29" s="212" customFormat="1" ht="17.25" customHeight="1">
      <c r="A1047" s="604"/>
      <c r="B1047" s="846"/>
      <c r="C1047" s="846"/>
      <c r="D1047" s="846"/>
      <c r="E1047" s="846"/>
      <c r="F1047" s="846"/>
      <c r="G1047" s="846"/>
      <c r="H1047" s="846"/>
      <c r="I1047" s="846"/>
      <c r="J1047" s="846"/>
      <c r="K1047" s="846"/>
      <c r="L1047" s="846"/>
      <c r="M1047" s="846"/>
      <c r="N1047" s="846"/>
      <c r="O1047" s="846"/>
      <c r="P1047" s="846"/>
      <c r="Q1047" s="846"/>
      <c r="R1047" s="846"/>
      <c r="S1047" s="846"/>
      <c r="T1047" s="846"/>
      <c r="U1047" s="846"/>
      <c r="V1047" s="846"/>
      <c r="W1047" s="846"/>
      <c r="X1047" s="570"/>
      <c r="Y1047" s="570"/>
      <c r="Z1047" s="570"/>
      <c r="AA1047" s="570"/>
      <c r="AB1047" s="573"/>
      <c r="AC1047" s="573"/>
    </row>
    <row r="1048" spans="1:29" s="212" customFormat="1" ht="14.25" customHeight="1">
      <c r="A1048" s="604"/>
      <c r="B1048" s="845" t="s">
        <v>639</v>
      </c>
      <c r="C1048" s="846"/>
      <c r="D1048" s="846"/>
      <c r="E1048" s="846"/>
      <c r="F1048" s="846"/>
      <c r="G1048" s="846"/>
      <c r="H1048" s="846"/>
      <c r="I1048" s="846"/>
      <c r="J1048" s="846"/>
      <c r="K1048" s="846"/>
      <c r="L1048" s="846"/>
      <c r="M1048" s="846"/>
      <c r="N1048" s="846"/>
      <c r="O1048" s="846"/>
      <c r="P1048" s="846"/>
      <c r="Q1048" s="846"/>
      <c r="R1048" s="846"/>
      <c r="S1048" s="846"/>
      <c r="T1048" s="846"/>
      <c r="U1048" s="846"/>
      <c r="V1048" s="846"/>
      <c r="W1048" s="846"/>
      <c r="X1048" s="570"/>
      <c r="Y1048" s="570"/>
      <c r="Z1048" s="570"/>
      <c r="AA1048" s="570"/>
      <c r="AB1048" s="573"/>
      <c r="AC1048" s="573"/>
    </row>
    <row r="1049" spans="1:29" s="212" customFormat="1" ht="10.5" customHeight="1">
      <c r="A1049" s="1056"/>
      <c r="B1049" s="846"/>
      <c r="C1049" s="846"/>
      <c r="D1049" s="846"/>
      <c r="E1049" s="846"/>
      <c r="F1049" s="846"/>
      <c r="G1049" s="846"/>
      <c r="H1049" s="846"/>
      <c r="I1049" s="846"/>
      <c r="J1049" s="846"/>
      <c r="K1049" s="846"/>
      <c r="L1049" s="846"/>
      <c r="M1049" s="846"/>
      <c r="N1049" s="846"/>
      <c r="O1049" s="846"/>
      <c r="P1049" s="846"/>
      <c r="Q1049" s="846"/>
      <c r="R1049" s="846"/>
      <c r="S1049" s="846"/>
      <c r="T1049" s="846"/>
      <c r="U1049" s="846"/>
      <c r="V1049" s="846"/>
      <c r="W1049" s="846"/>
      <c r="X1049" s="570"/>
      <c r="Y1049" s="570"/>
      <c r="Z1049" s="570"/>
      <c r="AA1049" s="570"/>
      <c r="AB1049" s="573"/>
      <c r="AC1049" s="573"/>
    </row>
    <row r="1050" spans="1:29" s="308" customFormat="1" ht="18" customHeight="1">
      <c r="A1050" s="574" t="s">
        <v>640</v>
      </c>
      <c r="B1050" s="575"/>
      <c r="C1050" s="575"/>
      <c r="D1050" s="575"/>
      <c r="E1050" s="575"/>
      <c r="F1050" s="575"/>
      <c r="G1050" s="575"/>
      <c r="H1050" s="575"/>
      <c r="I1050" s="575"/>
      <c r="J1050" s="575"/>
      <c r="K1050" s="575"/>
      <c r="L1050" s="575"/>
      <c r="M1050" s="575"/>
      <c r="N1050" s="575"/>
      <c r="O1050" s="575"/>
      <c r="P1050" s="575"/>
      <c r="Q1050" s="575"/>
      <c r="R1050" s="575"/>
      <c r="S1050" s="575"/>
      <c r="T1050" s="575"/>
      <c r="U1050" s="575"/>
      <c r="V1050" s="575"/>
      <c r="W1050" s="575"/>
      <c r="X1050" s="575"/>
      <c r="Y1050" s="575"/>
      <c r="Z1050" s="575"/>
      <c r="AA1050" s="575"/>
      <c r="AB1050" s="575"/>
      <c r="AC1050" s="576"/>
    </row>
    <row r="1051" spans="1:29" s="237" customFormat="1" ht="15.75" customHeight="1">
      <c r="A1051" s="571" t="s">
        <v>510</v>
      </c>
      <c r="B1051" s="535" t="s">
        <v>606</v>
      </c>
      <c r="C1051" s="838"/>
      <c r="D1051" s="838"/>
      <c r="E1051" s="838"/>
      <c r="F1051" s="838"/>
      <c r="G1051" s="838"/>
      <c r="H1051" s="838"/>
      <c r="I1051" s="838"/>
      <c r="J1051" s="838"/>
      <c r="K1051" s="838"/>
      <c r="L1051" s="838"/>
      <c r="M1051" s="838"/>
      <c r="N1051" s="838"/>
      <c r="O1051" s="838"/>
      <c r="P1051" s="838"/>
      <c r="Q1051" s="838"/>
      <c r="R1051" s="838"/>
      <c r="S1051" s="838"/>
      <c r="T1051" s="838"/>
      <c r="U1051" s="838"/>
      <c r="V1051" s="838"/>
      <c r="W1051" s="838"/>
      <c r="X1051" s="570"/>
      <c r="Y1051" s="570"/>
      <c r="Z1051" s="570"/>
      <c r="AA1051" s="570"/>
      <c r="AB1051" s="577"/>
      <c r="AC1051" s="578"/>
    </row>
    <row r="1052" spans="1:29" s="237" customFormat="1" ht="15.75" customHeight="1">
      <c r="A1052" s="601"/>
      <c r="B1052" s="839"/>
      <c r="C1052" s="839"/>
      <c r="D1052" s="839"/>
      <c r="E1052" s="839"/>
      <c r="F1052" s="839"/>
      <c r="G1052" s="839"/>
      <c r="H1052" s="839"/>
      <c r="I1052" s="839"/>
      <c r="J1052" s="839"/>
      <c r="K1052" s="839"/>
      <c r="L1052" s="839"/>
      <c r="M1052" s="839"/>
      <c r="N1052" s="839"/>
      <c r="O1052" s="839"/>
      <c r="P1052" s="839"/>
      <c r="Q1052" s="839"/>
      <c r="R1052" s="839"/>
      <c r="S1052" s="839"/>
      <c r="T1052" s="839"/>
      <c r="U1052" s="839"/>
      <c r="V1052" s="839"/>
      <c r="W1052" s="839"/>
      <c r="X1052" s="656"/>
      <c r="Y1052" s="656"/>
      <c r="Z1052" s="656"/>
      <c r="AA1052" s="656"/>
      <c r="AB1052" s="577"/>
      <c r="AC1052" s="578"/>
    </row>
    <row r="1053" spans="1:29" s="237" customFormat="1" ht="5.25" customHeight="1">
      <c r="A1053" s="601"/>
      <c r="B1053" s="521"/>
      <c r="C1053" s="500"/>
      <c r="D1053" s="500"/>
      <c r="E1053" s="500"/>
      <c r="F1053" s="500"/>
      <c r="G1053" s="500"/>
      <c r="H1053" s="500"/>
      <c r="I1053" s="500"/>
      <c r="J1053" s="500"/>
      <c r="K1053" s="500"/>
      <c r="L1053" s="500"/>
      <c r="M1053" s="500"/>
      <c r="N1053" s="500"/>
      <c r="O1053" s="500"/>
      <c r="P1053" s="500"/>
      <c r="Q1053" s="500"/>
      <c r="R1053" s="500"/>
      <c r="S1053" s="500"/>
      <c r="T1053" s="500"/>
      <c r="U1053" s="500"/>
      <c r="V1053" s="500"/>
      <c r="W1053" s="500"/>
      <c r="X1053" s="483"/>
      <c r="Y1053" s="522"/>
      <c r="Z1053" s="522"/>
      <c r="AA1053" s="453"/>
      <c r="AB1053" s="579"/>
      <c r="AC1053" s="580"/>
    </row>
    <row r="1054" spans="1:29" s="237" customFormat="1" ht="31.5" customHeight="1">
      <c r="A1054" s="601"/>
      <c r="B1054" s="549" t="s">
        <v>836</v>
      </c>
      <c r="C1054" s="586"/>
      <c r="D1054" s="586"/>
      <c r="E1054" s="586"/>
      <c r="F1054" s="586"/>
      <c r="G1054" s="586"/>
      <c r="H1054" s="586"/>
      <c r="I1054" s="586"/>
      <c r="J1054" s="586"/>
      <c r="K1054" s="586"/>
      <c r="L1054" s="586"/>
      <c r="M1054" s="586"/>
      <c r="N1054" s="586"/>
      <c r="O1054" s="586"/>
      <c r="P1054" s="586"/>
      <c r="Q1054" s="586"/>
      <c r="R1054" s="586"/>
      <c r="S1054" s="586"/>
      <c r="T1054" s="586"/>
      <c r="U1054" s="586"/>
      <c r="V1054" s="586"/>
      <c r="W1054" s="586"/>
      <c r="X1054" s="587"/>
      <c r="Y1054" s="587"/>
      <c r="Z1054" s="587"/>
      <c r="AA1054" s="587"/>
      <c r="AB1054" s="573"/>
      <c r="AC1054" s="573"/>
    </row>
    <row r="1055" spans="1:29" s="237" customFormat="1" ht="31.5" customHeight="1">
      <c r="A1055" s="601"/>
      <c r="B1055" s="840"/>
      <c r="C1055" s="841"/>
      <c r="D1055" s="841"/>
      <c r="E1055" s="841"/>
      <c r="F1055" s="841"/>
      <c r="G1055" s="841"/>
      <c r="H1055" s="841"/>
      <c r="I1055" s="841"/>
      <c r="J1055" s="841"/>
      <c r="K1055" s="841"/>
      <c r="L1055" s="841"/>
      <c r="M1055" s="841"/>
      <c r="N1055" s="841"/>
      <c r="O1055" s="841"/>
      <c r="P1055" s="841"/>
      <c r="Q1055" s="841"/>
      <c r="R1055" s="841"/>
      <c r="S1055" s="841"/>
      <c r="T1055" s="841"/>
      <c r="U1055" s="841"/>
      <c r="V1055" s="841"/>
      <c r="W1055" s="841"/>
      <c r="X1055" s="842"/>
      <c r="Y1055" s="842"/>
      <c r="Z1055" s="842"/>
      <c r="AA1055" s="842"/>
      <c r="AB1055" s="573"/>
      <c r="AC1055" s="573"/>
    </row>
    <row r="1056" spans="1:29" s="237" customFormat="1" ht="5.25" customHeight="1">
      <c r="A1056" s="601"/>
      <c r="B1056" s="479"/>
      <c r="C1056" s="480"/>
      <c r="D1056" s="480"/>
      <c r="E1056" s="480"/>
      <c r="F1056" s="480"/>
      <c r="G1056" s="480"/>
      <c r="H1056" s="480"/>
      <c r="I1056" s="480"/>
      <c r="J1056" s="480"/>
      <c r="K1056" s="480"/>
      <c r="L1056" s="480"/>
      <c r="M1056" s="480"/>
      <c r="N1056" s="480"/>
      <c r="O1056" s="480"/>
      <c r="P1056" s="480"/>
      <c r="Q1056" s="480"/>
      <c r="R1056" s="480"/>
      <c r="S1056" s="480"/>
      <c r="T1056" s="480"/>
      <c r="U1056" s="480"/>
      <c r="V1056" s="480"/>
      <c r="W1056" s="480"/>
      <c r="X1056" s="520"/>
      <c r="Y1056" s="520"/>
      <c r="Z1056" s="520"/>
      <c r="AB1056" s="573"/>
      <c r="AC1056" s="573"/>
    </row>
    <row r="1057" spans="1:29" s="237" customFormat="1" ht="17.25" customHeight="1">
      <c r="A1057" s="601"/>
      <c r="B1057" s="479"/>
      <c r="C1057" s="605" t="s">
        <v>607</v>
      </c>
      <c r="D1057" s="606"/>
      <c r="E1057" s="606"/>
      <c r="F1057" s="606"/>
      <c r="G1057" s="606"/>
      <c r="H1057" s="606"/>
      <c r="I1057" s="606"/>
      <c r="J1057" s="606"/>
      <c r="K1057" s="606"/>
      <c r="L1057" s="606"/>
      <c r="M1057" s="606"/>
      <c r="N1057" s="606"/>
      <c r="O1057" s="606"/>
      <c r="P1057" s="606"/>
      <c r="Q1057" s="606"/>
      <c r="R1057" s="606"/>
      <c r="S1057" s="606"/>
      <c r="T1057" s="606"/>
      <c r="U1057" s="606"/>
      <c r="V1057" s="607"/>
      <c r="W1057" s="480"/>
      <c r="X1057" s="520"/>
      <c r="Y1057" s="520"/>
      <c r="Z1057" s="520"/>
      <c r="AB1057" s="573"/>
      <c r="AC1057" s="573"/>
    </row>
    <row r="1058" spans="1:29" s="237" customFormat="1" ht="17.25" customHeight="1">
      <c r="A1058" s="601"/>
      <c r="B1058" s="479"/>
      <c r="C1058" s="608" t="s">
        <v>1063</v>
      </c>
      <c r="D1058" s="609"/>
      <c r="E1058" s="609"/>
      <c r="F1058" s="610"/>
      <c r="G1058" s="596" t="s">
        <v>533</v>
      </c>
      <c r="H1058" s="596" t="s">
        <v>534</v>
      </c>
      <c r="I1058" s="596" t="s">
        <v>608</v>
      </c>
      <c r="J1058" s="596" t="s">
        <v>609</v>
      </c>
      <c r="K1058" s="596" t="s">
        <v>610</v>
      </c>
      <c r="L1058" s="596" t="s">
        <v>611</v>
      </c>
      <c r="M1058" s="596" t="s">
        <v>612</v>
      </c>
      <c r="N1058" s="596" t="s">
        <v>613</v>
      </c>
      <c r="O1058" s="596" t="s">
        <v>614</v>
      </c>
      <c r="P1058" s="596" t="s">
        <v>615</v>
      </c>
      <c r="Q1058" s="820" t="s">
        <v>616</v>
      </c>
      <c r="R1058" s="822" t="s">
        <v>617</v>
      </c>
      <c r="S1058" s="610"/>
      <c r="T1058" s="831" t="s">
        <v>618</v>
      </c>
      <c r="U1058" s="832"/>
      <c r="V1058" s="832"/>
      <c r="W1058" s="480"/>
      <c r="X1058" s="520"/>
      <c r="Y1058" s="520"/>
      <c r="Z1058" s="520"/>
      <c r="AB1058" s="573"/>
      <c r="AC1058" s="573"/>
    </row>
    <row r="1059" spans="1:29" s="237" customFormat="1" ht="17.25" customHeight="1" thickBot="1">
      <c r="A1059" s="601"/>
      <c r="B1059" s="479"/>
      <c r="C1059" s="611"/>
      <c r="D1059" s="612"/>
      <c r="E1059" s="612"/>
      <c r="F1059" s="613"/>
      <c r="G1059" s="597"/>
      <c r="H1059" s="597"/>
      <c r="I1059" s="597"/>
      <c r="J1059" s="597"/>
      <c r="K1059" s="597"/>
      <c r="L1059" s="597"/>
      <c r="M1059" s="597"/>
      <c r="N1059" s="597"/>
      <c r="O1059" s="597"/>
      <c r="P1059" s="597"/>
      <c r="Q1059" s="821"/>
      <c r="R1059" s="823"/>
      <c r="S1059" s="613"/>
      <c r="T1059" s="833"/>
      <c r="U1059" s="833"/>
      <c r="V1059" s="833"/>
      <c r="W1059" s="480"/>
      <c r="X1059" s="520"/>
      <c r="Y1059" s="520"/>
      <c r="Z1059" s="520"/>
      <c r="AB1059" s="573"/>
      <c r="AC1059" s="573"/>
    </row>
    <row r="1060" spans="1:29" s="237" customFormat="1" ht="31.5" customHeight="1" thickTop="1">
      <c r="A1060" s="601"/>
      <c r="B1060" s="479"/>
      <c r="C1060" s="755" t="s">
        <v>833</v>
      </c>
      <c r="D1060" s="853"/>
      <c r="E1060" s="853"/>
      <c r="F1060" s="854"/>
      <c r="G1060" s="311"/>
      <c r="H1060" s="311"/>
      <c r="I1060" s="311"/>
      <c r="J1060" s="311"/>
      <c r="K1060" s="311"/>
      <c r="L1060" s="311"/>
      <c r="M1060" s="311"/>
      <c r="N1060" s="311"/>
      <c r="O1060" s="311"/>
      <c r="P1060" s="311"/>
      <c r="Q1060" s="312"/>
      <c r="R1060" s="849"/>
      <c r="S1060" s="850"/>
      <c r="T1060" s="313" t="s">
        <v>299</v>
      </c>
      <c r="U1060" s="851"/>
      <c r="V1060" s="852"/>
      <c r="W1060" s="480"/>
      <c r="X1060" s="520"/>
      <c r="Y1060" s="520"/>
      <c r="Z1060" s="520"/>
      <c r="AB1060" s="573"/>
      <c r="AC1060" s="573"/>
    </row>
    <row r="1061" spans="1:29" s="237" customFormat="1" ht="36.75" customHeight="1">
      <c r="A1061" s="601"/>
      <c r="B1061" s="479"/>
      <c r="C1061" s="593" t="s">
        <v>632</v>
      </c>
      <c r="D1061" s="594"/>
      <c r="E1061" s="594"/>
      <c r="F1061" s="595"/>
      <c r="G1061" s="314"/>
      <c r="H1061" s="314"/>
      <c r="I1061" s="314"/>
      <c r="J1061" s="314"/>
      <c r="K1061" s="314"/>
      <c r="L1061" s="314"/>
      <c r="M1061" s="314"/>
      <c r="N1061" s="314"/>
      <c r="O1061" s="314"/>
      <c r="P1061" s="314"/>
      <c r="Q1061" s="315"/>
      <c r="R1061" s="791"/>
      <c r="S1061" s="837"/>
      <c r="T1061" s="316" t="s">
        <v>302</v>
      </c>
      <c r="U1061" s="836"/>
      <c r="V1061" s="837"/>
      <c r="W1061" s="480"/>
      <c r="X1061" s="520"/>
      <c r="Y1061" s="520"/>
      <c r="Z1061" s="520"/>
      <c r="AB1061" s="573"/>
      <c r="AC1061" s="573"/>
    </row>
    <row r="1062" spans="1:29" s="212" customFormat="1" ht="6.75" customHeight="1">
      <c r="A1062" s="601"/>
      <c r="B1062" s="591"/>
      <c r="C1062" s="592"/>
      <c r="D1062" s="592"/>
      <c r="E1062" s="592"/>
      <c r="F1062" s="592"/>
      <c r="G1062" s="592"/>
      <c r="H1062" s="592"/>
      <c r="I1062" s="592"/>
      <c r="J1062" s="592"/>
      <c r="K1062" s="592"/>
      <c r="L1062" s="592"/>
      <c r="M1062" s="592"/>
      <c r="N1062" s="592"/>
      <c r="O1062" s="592"/>
      <c r="P1062" s="592"/>
      <c r="Q1062" s="592"/>
      <c r="R1062" s="592"/>
      <c r="S1062" s="592"/>
      <c r="T1062" s="592"/>
      <c r="U1062" s="592"/>
      <c r="V1062" s="592"/>
      <c r="W1062" s="592"/>
      <c r="X1062" s="520"/>
      <c r="Y1062" s="520"/>
      <c r="Z1062" s="520"/>
      <c r="AB1062" s="573"/>
      <c r="AC1062" s="573"/>
    </row>
    <row r="1063" spans="1:29" s="237" customFormat="1" ht="14.25" customHeight="1">
      <c r="A1063" s="601"/>
      <c r="B1063" s="465"/>
      <c r="C1063" s="466"/>
      <c r="D1063" s="466"/>
      <c r="E1063" s="466"/>
      <c r="F1063" s="466"/>
      <c r="G1063" s="466"/>
      <c r="H1063" s="466"/>
      <c r="I1063" s="466"/>
      <c r="J1063" s="466"/>
      <c r="K1063" s="466"/>
      <c r="L1063" s="466"/>
      <c r="M1063" s="466"/>
      <c r="N1063" s="466"/>
      <c r="O1063" s="793" t="s">
        <v>633</v>
      </c>
      <c r="P1063" s="794"/>
      <c r="Q1063" s="794"/>
      <c r="R1063" s="794"/>
      <c r="S1063" s="794"/>
      <c r="T1063" s="795"/>
      <c r="U1063" s="796"/>
      <c r="V1063" s="798" t="s">
        <v>535</v>
      </c>
      <c r="W1063" s="466"/>
      <c r="X1063" s="520"/>
      <c r="Y1063" s="520"/>
      <c r="Z1063" s="520"/>
      <c r="AB1063" s="573"/>
      <c r="AC1063" s="573"/>
    </row>
    <row r="1064" spans="1:29" s="237" customFormat="1" ht="14.25" customHeight="1">
      <c r="A1064" s="601"/>
      <c r="B1064" s="465"/>
      <c r="C1064" s="466"/>
      <c r="D1064" s="466"/>
      <c r="E1064" s="466"/>
      <c r="F1064" s="466"/>
      <c r="G1064" s="466"/>
      <c r="H1064" s="466"/>
      <c r="I1064" s="466"/>
      <c r="J1064" s="466"/>
      <c r="K1064" s="466"/>
      <c r="L1064" s="466"/>
      <c r="M1064" s="466"/>
      <c r="N1064" s="466"/>
      <c r="O1064" s="794"/>
      <c r="P1064" s="794"/>
      <c r="Q1064" s="794"/>
      <c r="R1064" s="794"/>
      <c r="S1064" s="794"/>
      <c r="T1064" s="797"/>
      <c r="U1064" s="796"/>
      <c r="V1064" s="595"/>
      <c r="W1064" s="466"/>
      <c r="X1064" s="520"/>
      <c r="Y1064" s="520"/>
      <c r="Z1064" s="520"/>
      <c r="AB1064" s="573"/>
      <c r="AC1064" s="573"/>
    </row>
    <row r="1065" spans="1:29" s="237" customFormat="1" ht="8.25" customHeight="1">
      <c r="A1065" s="601"/>
      <c r="B1065" s="855"/>
      <c r="C1065" s="856"/>
      <c r="D1065" s="856"/>
      <c r="E1065" s="856"/>
      <c r="F1065" s="856"/>
      <c r="G1065" s="856"/>
      <c r="H1065" s="856"/>
      <c r="I1065" s="856"/>
      <c r="J1065" s="856"/>
      <c r="K1065" s="856"/>
      <c r="L1065" s="856"/>
      <c r="M1065" s="856"/>
      <c r="N1065" s="856"/>
      <c r="O1065" s="856"/>
      <c r="P1065" s="856"/>
      <c r="Q1065" s="856"/>
      <c r="R1065" s="856"/>
      <c r="S1065" s="856"/>
      <c r="T1065" s="856"/>
      <c r="U1065" s="856"/>
      <c r="V1065" s="856"/>
      <c r="W1065" s="856"/>
      <c r="X1065" s="520"/>
      <c r="Y1065" s="520"/>
      <c r="Z1065" s="520"/>
      <c r="AB1065" s="573"/>
      <c r="AC1065" s="573"/>
    </row>
    <row r="1066" spans="1:29" s="237" customFormat="1" ht="17.25" customHeight="1">
      <c r="A1066" s="601"/>
      <c r="B1066" s="479"/>
      <c r="C1066" s="605" t="s">
        <v>607</v>
      </c>
      <c r="D1066" s="606"/>
      <c r="E1066" s="606"/>
      <c r="F1066" s="606"/>
      <c r="G1066" s="606"/>
      <c r="H1066" s="606"/>
      <c r="I1066" s="606"/>
      <c r="J1066" s="606"/>
      <c r="K1066" s="606"/>
      <c r="L1066" s="606"/>
      <c r="M1066" s="606"/>
      <c r="N1066" s="606"/>
      <c r="O1066" s="606"/>
      <c r="P1066" s="606"/>
      <c r="Q1066" s="606"/>
      <c r="R1066" s="606"/>
      <c r="S1066" s="606"/>
      <c r="T1066" s="606"/>
      <c r="U1066" s="606"/>
      <c r="V1066" s="607"/>
      <c r="W1066" s="480"/>
      <c r="X1066" s="520"/>
      <c r="Y1066" s="520"/>
      <c r="Z1066" s="520"/>
      <c r="AB1066" s="573"/>
      <c r="AC1066" s="573"/>
    </row>
    <row r="1067" spans="1:29" s="237" customFormat="1" ht="17.25" customHeight="1">
      <c r="A1067" s="601"/>
      <c r="B1067" s="479"/>
      <c r="C1067" s="608" t="s">
        <v>1063</v>
      </c>
      <c r="D1067" s="609"/>
      <c r="E1067" s="609"/>
      <c r="F1067" s="610"/>
      <c r="G1067" s="596" t="s">
        <v>533</v>
      </c>
      <c r="H1067" s="596" t="s">
        <v>534</v>
      </c>
      <c r="I1067" s="596" t="s">
        <v>608</v>
      </c>
      <c r="J1067" s="596" t="s">
        <v>609</v>
      </c>
      <c r="K1067" s="596" t="s">
        <v>610</v>
      </c>
      <c r="L1067" s="596" t="s">
        <v>611</v>
      </c>
      <c r="M1067" s="596" t="s">
        <v>612</v>
      </c>
      <c r="N1067" s="596" t="s">
        <v>613</v>
      </c>
      <c r="O1067" s="596" t="s">
        <v>614</v>
      </c>
      <c r="P1067" s="596" t="s">
        <v>615</v>
      </c>
      <c r="Q1067" s="820" t="s">
        <v>616</v>
      </c>
      <c r="R1067" s="822" t="s">
        <v>617</v>
      </c>
      <c r="S1067" s="610"/>
      <c r="T1067" s="831" t="s">
        <v>618</v>
      </c>
      <c r="U1067" s="832"/>
      <c r="V1067" s="832"/>
      <c r="W1067" s="480"/>
      <c r="X1067" s="520"/>
      <c r="Y1067" s="520"/>
      <c r="Z1067" s="520"/>
      <c r="AB1067" s="573"/>
      <c r="AC1067" s="573"/>
    </row>
    <row r="1068" spans="1:29" s="237" customFormat="1" ht="17.25" customHeight="1" thickBot="1">
      <c r="A1068" s="601"/>
      <c r="B1068" s="479"/>
      <c r="C1068" s="611"/>
      <c r="D1068" s="612"/>
      <c r="E1068" s="612"/>
      <c r="F1068" s="613"/>
      <c r="G1068" s="597"/>
      <c r="H1068" s="597"/>
      <c r="I1068" s="597"/>
      <c r="J1068" s="597"/>
      <c r="K1068" s="597"/>
      <c r="L1068" s="597"/>
      <c r="M1068" s="597"/>
      <c r="N1068" s="597"/>
      <c r="O1068" s="597"/>
      <c r="P1068" s="597"/>
      <c r="Q1068" s="821"/>
      <c r="R1068" s="823"/>
      <c r="S1068" s="613"/>
      <c r="T1068" s="833"/>
      <c r="U1068" s="833"/>
      <c r="V1068" s="833"/>
      <c r="W1068" s="480"/>
      <c r="X1068" s="520"/>
      <c r="Y1068" s="520"/>
      <c r="Z1068" s="520"/>
      <c r="AB1068" s="573"/>
      <c r="AC1068" s="573"/>
    </row>
    <row r="1069" spans="1:29" s="237" customFormat="1" ht="30.75" customHeight="1" thickTop="1">
      <c r="A1069" s="601"/>
      <c r="B1069" s="479"/>
      <c r="C1069" s="755" t="s">
        <v>833</v>
      </c>
      <c r="D1069" s="853"/>
      <c r="E1069" s="853"/>
      <c r="F1069" s="854"/>
      <c r="G1069" s="311"/>
      <c r="H1069" s="311"/>
      <c r="I1069" s="311"/>
      <c r="J1069" s="311"/>
      <c r="K1069" s="311"/>
      <c r="L1069" s="311"/>
      <c r="M1069" s="311"/>
      <c r="N1069" s="311"/>
      <c r="O1069" s="311"/>
      <c r="P1069" s="311"/>
      <c r="Q1069" s="312"/>
      <c r="R1069" s="849"/>
      <c r="S1069" s="850"/>
      <c r="T1069" s="313" t="s">
        <v>299</v>
      </c>
      <c r="U1069" s="851"/>
      <c r="V1069" s="852"/>
      <c r="W1069" s="480"/>
      <c r="X1069" s="520"/>
      <c r="Y1069" s="520"/>
      <c r="Z1069" s="520"/>
      <c r="AB1069" s="573"/>
      <c r="AC1069" s="573"/>
    </row>
    <row r="1070" spans="1:29" s="237" customFormat="1" ht="23.25" customHeight="1">
      <c r="A1070" s="601"/>
      <c r="B1070" s="479"/>
      <c r="C1070" s="593" t="s">
        <v>839</v>
      </c>
      <c r="D1070" s="594"/>
      <c r="E1070" s="594"/>
      <c r="F1070" s="595"/>
      <c r="G1070" s="314"/>
      <c r="H1070" s="314"/>
      <c r="I1070" s="314"/>
      <c r="J1070" s="314"/>
      <c r="K1070" s="314"/>
      <c r="L1070" s="314"/>
      <c r="M1070" s="314"/>
      <c r="N1070" s="314"/>
      <c r="O1070" s="314"/>
      <c r="P1070" s="314"/>
      <c r="Q1070" s="315"/>
      <c r="R1070" s="791"/>
      <c r="S1070" s="837"/>
      <c r="T1070" s="316" t="s">
        <v>302</v>
      </c>
      <c r="U1070" s="836"/>
      <c r="V1070" s="837"/>
      <c r="W1070" s="480"/>
      <c r="X1070" s="520"/>
      <c r="Y1070" s="520"/>
      <c r="Z1070" s="520"/>
      <c r="AB1070" s="573"/>
      <c r="AC1070" s="573"/>
    </row>
    <row r="1071" spans="1:29" s="212" customFormat="1" ht="5.25" customHeight="1">
      <c r="A1071" s="601"/>
      <c r="B1071" s="591"/>
      <c r="C1071" s="592"/>
      <c r="D1071" s="592"/>
      <c r="E1071" s="592"/>
      <c r="F1071" s="592"/>
      <c r="G1071" s="592"/>
      <c r="H1071" s="592"/>
      <c r="I1071" s="592"/>
      <c r="J1071" s="592"/>
      <c r="K1071" s="592"/>
      <c r="L1071" s="592"/>
      <c r="M1071" s="592"/>
      <c r="N1071" s="592"/>
      <c r="O1071" s="592"/>
      <c r="P1071" s="592"/>
      <c r="Q1071" s="592"/>
      <c r="R1071" s="592"/>
      <c r="S1071" s="592"/>
      <c r="T1071" s="592"/>
      <c r="U1071" s="592"/>
      <c r="V1071" s="592"/>
      <c r="W1071" s="592"/>
      <c r="X1071" s="520"/>
      <c r="Y1071" s="520"/>
      <c r="Z1071" s="520"/>
      <c r="AB1071" s="573"/>
      <c r="AC1071" s="573"/>
    </row>
    <row r="1072" spans="1:29" s="237" customFormat="1" ht="14.25" customHeight="1">
      <c r="A1072" s="601"/>
      <c r="B1072" s="465"/>
      <c r="C1072" s="466"/>
      <c r="D1072" s="466"/>
      <c r="E1072" s="466"/>
      <c r="F1072" s="466"/>
      <c r="G1072" s="466"/>
      <c r="H1072" s="466"/>
      <c r="I1072" s="466"/>
      <c r="J1072" s="466"/>
      <c r="K1072" s="466"/>
      <c r="L1072" s="466"/>
      <c r="M1072" s="466"/>
      <c r="N1072" s="466"/>
      <c r="O1072" s="793" t="s">
        <v>633</v>
      </c>
      <c r="P1072" s="794"/>
      <c r="Q1072" s="794"/>
      <c r="R1072" s="794"/>
      <c r="S1072" s="794"/>
      <c r="T1072" s="795"/>
      <c r="U1072" s="796"/>
      <c r="V1072" s="798" t="s">
        <v>535</v>
      </c>
      <c r="W1072" s="466"/>
      <c r="X1072" s="520"/>
      <c r="Y1072" s="520"/>
      <c r="Z1072" s="520"/>
      <c r="AB1072" s="573"/>
      <c r="AC1072" s="573"/>
    </row>
    <row r="1073" spans="1:29" s="237" customFormat="1" ht="14.25" customHeight="1">
      <c r="A1073" s="601"/>
      <c r="B1073" s="465"/>
      <c r="C1073" s="466"/>
      <c r="D1073" s="466"/>
      <c r="E1073" s="466"/>
      <c r="F1073" s="466"/>
      <c r="G1073" s="466"/>
      <c r="H1073" s="466"/>
      <c r="I1073" s="466"/>
      <c r="J1073" s="466"/>
      <c r="K1073" s="466"/>
      <c r="L1073" s="466"/>
      <c r="M1073" s="466"/>
      <c r="N1073" s="466"/>
      <c r="O1073" s="794"/>
      <c r="P1073" s="794"/>
      <c r="Q1073" s="794"/>
      <c r="R1073" s="794"/>
      <c r="S1073" s="794"/>
      <c r="T1073" s="797"/>
      <c r="U1073" s="796"/>
      <c r="V1073" s="595"/>
      <c r="W1073" s="466"/>
      <c r="X1073" s="520"/>
      <c r="Y1073" s="520"/>
      <c r="Z1073" s="520"/>
      <c r="AB1073" s="573"/>
      <c r="AC1073" s="573"/>
    </row>
    <row r="1074" spans="1:29" s="237" customFormat="1" ht="6" customHeight="1">
      <c r="A1074" s="601"/>
      <c r="B1074" s="855"/>
      <c r="C1074" s="856"/>
      <c r="D1074" s="856"/>
      <c r="E1074" s="856"/>
      <c r="F1074" s="856"/>
      <c r="G1074" s="856"/>
      <c r="H1074" s="856"/>
      <c r="I1074" s="856"/>
      <c r="J1074" s="856"/>
      <c r="K1074" s="856"/>
      <c r="L1074" s="856"/>
      <c r="M1074" s="856"/>
      <c r="N1074" s="856"/>
      <c r="O1074" s="856"/>
      <c r="P1074" s="856"/>
      <c r="Q1074" s="856"/>
      <c r="R1074" s="856"/>
      <c r="S1074" s="856"/>
      <c r="T1074" s="856"/>
      <c r="U1074" s="856"/>
      <c r="V1074" s="856"/>
      <c r="W1074" s="856"/>
      <c r="X1074" s="520"/>
      <c r="Y1074" s="520"/>
      <c r="Z1074" s="520"/>
      <c r="AB1074" s="573"/>
      <c r="AC1074" s="573"/>
    </row>
    <row r="1075" spans="1:29" s="237" customFormat="1" ht="17.25" customHeight="1">
      <c r="A1075" s="601"/>
      <c r="B1075" s="479"/>
      <c r="C1075" s="605" t="s">
        <v>607</v>
      </c>
      <c r="D1075" s="606"/>
      <c r="E1075" s="606"/>
      <c r="F1075" s="606"/>
      <c r="G1075" s="606"/>
      <c r="H1075" s="606"/>
      <c r="I1075" s="606"/>
      <c r="J1075" s="606"/>
      <c r="K1075" s="606"/>
      <c r="L1075" s="606"/>
      <c r="M1075" s="606"/>
      <c r="N1075" s="606"/>
      <c r="O1075" s="606"/>
      <c r="P1075" s="606"/>
      <c r="Q1075" s="606"/>
      <c r="R1075" s="606"/>
      <c r="S1075" s="606"/>
      <c r="T1075" s="606"/>
      <c r="U1075" s="606"/>
      <c r="V1075" s="607"/>
      <c r="W1075" s="480"/>
      <c r="X1075" s="520"/>
      <c r="Y1075" s="520"/>
      <c r="Z1075" s="520"/>
      <c r="AB1075" s="573"/>
      <c r="AC1075" s="573"/>
    </row>
    <row r="1076" spans="1:29" s="237" customFormat="1" ht="17.25" customHeight="1">
      <c r="A1076" s="601"/>
      <c r="B1076" s="479"/>
      <c r="C1076" s="608" t="s">
        <v>1063</v>
      </c>
      <c r="D1076" s="609"/>
      <c r="E1076" s="609"/>
      <c r="F1076" s="610"/>
      <c r="G1076" s="596" t="s">
        <v>533</v>
      </c>
      <c r="H1076" s="596" t="s">
        <v>534</v>
      </c>
      <c r="I1076" s="596" t="s">
        <v>608</v>
      </c>
      <c r="J1076" s="596" t="s">
        <v>609</v>
      </c>
      <c r="K1076" s="596" t="s">
        <v>610</v>
      </c>
      <c r="L1076" s="596" t="s">
        <v>611</v>
      </c>
      <c r="M1076" s="596" t="s">
        <v>612</v>
      </c>
      <c r="N1076" s="596" t="s">
        <v>613</v>
      </c>
      <c r="O1076" s="596" t="s">
        <v>614</v>
      </c>
      <c r="P1076" s="596" t="s">
        <v>615</v>
      </c>
      <c r="Q1076" s="820" t="s">
        <v>616</v>
      </c>
      <c r="R1076" s="822" t="s">
        <v>617</v>
      </c>
      <c r="S1076" s="610"/>
      <c r="T1076" s="831" t="s">
        <v>618</v>
      </c>
      <c r="U1076" s="832"/>
      <c r="V1076" s="832"/>
      <c r="W1076" s="480"/>
      <c r="X1076" s="520"/>
      <c r="Y1076" s="520"/>
      <c r="Z1076" s="520"/>
      <c r="AB1076" s="573"/>
      <c r="AC1076" s="573"/>
    </row>
    <row r="1077" spans="1:29" s="237" customFormat="1" ht="17.25" customHeight="1" thickBot="1">
      <c r="A1077" s="601"/>
      <c r="B1077" s="479"/>
      <c r="C1077" s="611"/>
      <c r="D1077" s="612"/>
      <c r="E1077" s="612"/>
      <c r="F1077" s="613"/>
      <c r="G1077" s="597"/>
      <c r="H1077" s="597"/>
      <c r="I1077" s="597"/>
      <c r="J1077" s="597"/>
      <c r="K1077" s="597"/>
      <c r="L1077" s="597"/>
      <c r="M1077" s="597"/>
      <c r="N1077" s="597"/>
      <c r="O1077" s="597"/>
      <c r="P1077" s="597"/>
      <c r="Q1077" s="821"/>
      <c r="R1077" s="823"/>
      <c r="S1077" s="613"/>
      <c r="T1077" s="833"/>
      <c r="U1077" s="833"/>
      <c r="V1077" s="833"/>
      <c r="W1077" s="480"/>
      <c r="X1077" s="520"/>
      <c r="Y1077" s="520"/>
      <c r="Z1077" s="520"/>
      <c r="AB1077" s="573"/>
      <c r="AC1077" s="573"/>
    </row>
    <row r="1078" spans="1:29" s="237" customFormat="1" ht="28.5" customHeight="1" thickTop="1">
      <c r="A1078" s="601"/>
      <c r="B1078" s="479"/>
      <c r="C1078" s="755" t="s">
        <v>840</v>
      </c>
      <c r="D1078" s="853"/>
      <c r="E1078" s="853"/>
      <c r="F1078" s="854"/>
      <c r="G1078" s="311"/>
      <c r="H1078" s="311"/>
      <c r="I1078" s="311"/>
      <c r="J1078" s="311"/>
      <c r="K1078" s="311"/>
      <c r="L1078" s="311"/>
      <c r="M1078" s="311"/>
      <c r="N1078" s="311"/>
      <c r="O1078" s="311"/>
      <c r="P1078" s="311"/>
      <c r="Q1078" s="312"/>
      <c r="R1078" s="849"/>
      <c r="S1078" s="850"/>
      <c r="T1078" s="313" t="s">
        <v>299</v>
      </c>
      <c r="U1078" s="851"/>
      <c r="V1078" s="852"/>
      <c r="W1078" s="480"/>
      <c r="X1078" s="520"/>
      <c r="Y1078" s="520"/>
      <c r="Z1078" s="520"/>
      <c r="AB1078" s="573"/>
      <c r="AC1078" s="573"/>
    </row>
    <row r="1079" spans="1:29" s="237" customFormat="1" ht="42.75" customHeight="1">
      <c r="A1079" s="601"/>
      <c r="B1079" s="479"/>
      <c r="C1079" s="593" t="s">
        <v>641</v>
      </c>
      <c r="D1079" s="594"/>
      <c r="E1079" s="594"/>
      <c r="F1079" s="595"/>
      <c r="G1079" s="314"/>
      <c r="H1079" s="314"/>
      <c r="I1079" s="314"/>
      <c r="J1079" s="314"/>
      <c r="K1079" s="314"/>
      <c r="L1079" s="314"/>
      <c r="M1079" s="314"/>
      <c r="N1079" s="314"/>
      <c r="O1079" s="314"/>
      <c r="P1079" s="314"/>
      <c r="Q1079" s="315"/>
      <c r="R1079" s="791"/>
      <c r="S1079" s="837"/>
      <c r="T1079" s="316" t="s">
        <v>302</v>
      </c>
      <c r="U1079" s="836"/>
      <c r="V1079" s="837"/>
      <c r="W1079" s="480"/>
      <c r="X1079" s="520"/>
      <c r="Y1079" s="520"/>
      <c r="Z1079" s="520"/>
      <c r="AB1079" s="573"/>
      <c r="AC1079" s="573"/>
    </row>
    <row r="1080" spans="1:29" s="212" customFormat="1" ht="7.5" customHeight="1">
      <c r="A1080" s="601"/>
      <c r="B1080" s="591"/>
      <c r="C1080" s="592"/>
      <c r="D1080" s="592"/>
      <c r="E1080" s="592"/>
      <c r="F1080" s="592"/>
      <c r="G1080" s="592"/>
      <c r="H1080" s="592"/>
      <c r="I1080" s="592"/>
      <c r="J1080" s="592"/>
      <c r="K1080" s="592"/>
      <c r="L1080" s="592"/>
      <c r="M1080" s="592"/>
      <c r="N1080" s="592"/>
      <c r="O1080" s="592"/>
      <c r="P1080" s="592"/>
      <c r="Q1080" s="592"/>
      <c r="R1080" s="592"/>
      <c r="S1080" s="592"/>
      <c r="T1080" s="592"/>
      <c r="U1080" s="592"/>
      <c r="V1080" s="592"/>
      <c r="W1080" s="592"/>
      <c r="X1080" s="520"/>
      <c r="Y1080" s="520"/>
      <c r="Z1080" s="520"/>
      <c r="AB1080" s="573"/>
      <c r="AC1080" s="573"/>
    </row>
    <row r="1081" spans="1:29" s="237" customFormat="1" ht="14.25" customHeight="1">
      <c r="A1081" s="601"/>
      <c r="B1081" s="465"/>
      <c r="C1081" s="466"/>
      <c r="D1081" s="466"/>
      <c r="E1081" s="466"/>
      <c r="F1081" s="466"/>
      <c r="G1081" s="466"/>
      <c r="H1081" s="466"/>
      <c r="I1081" s="466"/>
      <c r="J1081" s="466"/>
      <c r="K1081" s="466"/>
      <c r="L1081" s="466"/>
      <c r="M1081" s="466"/>
      <c r="N1081" s="466"/>
      <c r="O1081" s="793" t="s">
        <v>633</v>
      </c>
      <c r="P1081" s="794"/>
      <c r="Q1081" s="794"/>
      <c r="R1081" s="794"/>
      <c r="S1081" s="794"/>
      <c r="T1081" s="795"/>
      <c r="U1081" s="796"/>
      <c r="V1081" s="798" t="s">
        <v>535</v>
      </c>
      <c r="W1081" s="466"/>
      <c r="X1081" s="520"/>
      <c r="Y1081" s="520"/>
      <c r="Z1081" s="520"/>
      <c r="AB1081" s="573"/>
      <c r="AC1081" s="573"/>
    </row>
    <row r="1082" spans="1:29" s="237" customFormat="1" ht="14.25" customHeight="1">
      <c r="A1082" s="601"/>
      <c r="B1082" s="465"/>
      <c r="C1082" s="466"/>
      <c r="D1082" s="466"/>
      <c r="E1082" s="466"/>
      <c r="F1082" s="466"/>
      <c r="G1082" s="466"/>
      <c r="H1082" s="466"/>
      <c r="I1082" s="466"/>
      <c r="J1082" s="466"/>
      <c r="K1082" s="466"/>
      <c r="L1082" s="466"/>
      <c r="M1082" s="466"/>
      <c r="N1082" s="466"/>
      <c r="O1082" s="794"/>
      <c r="P1082" s="794"/>
      <c r="Q1082" s="794"/>
      <c r="R1082" s="794"/>
      <c r="S1082" s="794"/>
      <c r="T1082" s="797"/>
      <c r="U1082" s="796"/>
      <c r="V1082" s="595"/>
      <c r="W1082" s="466"/>
      <c r="X1082" s="520"/>
      <c r="Y1082" s="520"/>
      <c r="Z1082" s="520"/>
      <c r="AB1082" s="573"/>
      <c r="AC1082" s="573"/>
    </row>
    <row r="1083" spans="1:29" s="237" customFormat="1" ht="9" customHeight="1">
      <c r="A1083" s="572"/>
      <c r="B1083" s="855"/>
      <c r="C1083" s="856"/>
      <c r="D1083" s="856"/>
      <c r="E1083" s="856"/>
      <c r="F1083" s="856"/>
      <c r="G1083" s="856"/>
      <c r="H1083" s="856"/>
      <c r="I1083" s="856"/>
      <c r="J1083" s="856"/>
      <c r="K1083" s="856"/>
      <c r="L1083" s="856"/>
      <c r="M1083" s="856"/>
      <c r="N1083" s="856"/>
      <c r="O1083" s="856"/>
      <c r="P1083" s="856"/>
      <c r="Q1083" s="856"/>
      <c r="R1083" s="856"/>
      <c r="S1083" s="856"/>
      <c r="T1083" s="856"/>
      <c r="U1083" s="856"/>
      <c r="V1083" s="856"/>
      <c r="W1083" s="856"/>
      <c r="X1083" s="520"/>
      <c r="Y1083" s="520"/>
      <c r="Z1083" s="520"/>
      <c r="AB1083" s="573"/>
      <c r="AC1083" s="573"/>
    </row>
    <row r="1084" spans="1:29" s="212" customFormat="1" ht="46.5" customHeight="1">
      <c r="A1084" s="601" t="s">
        <v>510</v>
      </c>
      <c r="B1084" s="845" t="s">
        <v>1064</v>
      </c>
      <c r="C1084" s="845"/>
      <c r="D1084" s="845"/>
      <c r="E1084" s="845"/>
      <c r="F1084" s="845"/>
      <c r="G1084" s="845"/>
      <c r="H1084" s="845"/>
      <c r="I1084" s="845"/>
      <c r="J1084" s="845"/>
      <c r="K1084" s="845"/>
      <c r="L1084" s="845"/>
      <c r="M1084" s="845"/>
      <c r="N1084" s="845"/>
      <c r="O1084" s="845"/>
      <c r="P1084" s="845"/>
      <c r="Q1084" s="845"/>
      <c r="R1084" s="845"/>
      <c r="S1084" s="845"/>
      <c r="T1084" s="845"/>
      <c r="U1084" s="845"/>
      <c r="V1084" s="845"/>
      <c r="W1084" s="845"/>
      <c r="X1084" s="570"/>
      <c r="Y1084" s="570"/>
      <c r="Z1084" s="570"/>
      <c r="AA1084" s="1081"/>
      <c r="AB1084" s="573"/>
      <c r="AC1084" s="573"/>
    </row>
    <row r="1085" spans="1:29" s="212" customFormat="1" ht="6.75" customHeight="1">
      <c r="A1085" s="601"/>
      <c r="B1085" s="591"/>
      <c r="C1085" s="592"/>
      <c r="D1085" s="592"/>
      <c r="E1085" s="592"/>
      <c r="F1085" s="592"/>
      <c r="G1085" s="592"/>
      <c r="H1085" s="592"/>
      <c r="I1085" s="592"/>
      <c r="J1085" s="592"/>
      <c r="K1085" s="592"/>
      <c r="L1085" s="592"/>
      <c r="M1085" s="592"/>
      <c r="N1085" s="592"/>
      <c r="O1085" s="592"/>
      <c r="P1085" s="592"/>
      <c r="Q1085" s="592"/>
      <c r="R1085" s="592"/>
      <c r="S1085" s="592"/>
      <c r="T1085" s="592"/>
      <c r="U1085" s="592"/>
      <c r="V1085" s="592"/>
      <c r="W1085" s="592"/>
      <c r="X1085" s="520"/>
      <c r="Y1085" s="520"/>
      <c r="Z1085" s="520"/>
      <c r="AB1085" s="573"/>
      <c r="AC1085" s="573"/>
    </row>
    <row r="1086" spans="1:29" s="237" customFormat="1" ht="17.25" customHeight="1">
      <c r="A1086" s="601"/>
      <c r="B1086" s="477"/>
      <c r="C1086" s="491" t="s">
        <v>624</v>
      </c>
      <c r="D1086" s="491"/>
      <c r="E1086" s="491"/>
      <c r="F1086" s="491"/>
      <c r="G1086" s="491"/>
      <c r="H1086" s="491"/>
      <c r="I1086" s="491"/>
      <c r="J1086" s="491"/>
      <c r="K1086" s="491"/>
      <c r="L1086" s="491"/>
      <c r="M1086" s="491"/>
      <c r="N1086" s="491"/>
      <c r="O1086" s="491"/>
      <c r="P1086" s="491"/>
      <c r="Q1086" s="491"/>
      <c r="R1086" s="491"/>
      <c r="S1086" s="491"/>
      <c r="T1086" s="491"/>
      <c r="U1086" s="491"/>
      <c r="V1086" s="491"/>
      <c r="W1086" s="491"/>
      <c r="X1086" s="520"/>
      <c r="Y1086" s="520"/>
      <c r="Z1086" s="520"/>
      <c r="AB1086" s="573"/>
      <c r="AC1086" s="573"/>
    </row>
    <row r="1087" spans="1:29" s="237" customFormat="1" ht="29.25" customHeight="1">
      <c r="A1087" s="601"/>
      <c r="B1087" s="477"/>
      <c r="C1087" s="535" t="s">
        <v>841</v>
      </c>
      <c r="D1087" s="598"/>
      <c r="E1087" s="598"/>
      <c r="F1087" s="598"/>
      <c r="G1087" s="598"/>
      <c r="H1087" s="598"/>
      <c r="I1087" s="598"/>
      <c r="J1087" s="598"/>
      <c r="K1087" s="598"/>
      <c r="L1087" s="598"/>
      <c r="M1087" s="602"/>
      <c r="N1087" s="599"/>
      <c r="O1087" s="599"/>
      <c r="P1087" s="496" t="s">
        <v>269</v>
      </c>
      <c r="Q1087" s="552" t="s">
        <v>635</v>
      </c>
      <c r="R1087" s="553"/>
      <c r="S1087" s="553"/>
      <c r="T1087" s="553"/>
      <c r="U1087" s="553"/>
      <c r="V1087" s="553"/>
      <c r="W1087" s="553"/>
      <c r="X1087" s="553"/>
      <c r="Y1087" s="553"/>
      <c r="Z1087" s="553"/>
      <c r="AA1087" s="553"/>
      <c r="AB1087" s="573"/>
      <c r="AC1087" s="573"/>
    </row>
    <row r="1088" spans="1:29" s="237" customFormat="1" ht="29.25" customHeight="1">
      <c r="A1088" s="601"/>
      <c r="B1088" s="477"/>
      <c r="C1088" s="535" t="s">
        <v>636</v>
      </c>
      <c r="D1088" s="598"/>
      <c r="E1088" s="598"/>
      <c r="F1088" s="598"/>
      <c r="G1088" s="598"/>
      <c r="H1088" s="598"/>
      <c r="I1088" s="598"/>
      <c r="J1088" s="598"/>
      <c r="K1088" s="598"/>
      <c r="L1088" s="598"/>
      <c r="M1088" s="602"/>
      <c r="N1088" s="599"/>
      <c r="O1088" s="599"/>
      <c r="P1088" s="496" t="s">
        <v>269</v>
      </c>
      <c r="Q1088" s="491"/>
      <c r="R1088" s="491"/>
      <c r="S1088" s="491"/>
      <c r="T1088" s="491"/>
      <c r="U1088" s="491"/>
      <c r="V1088" s="491"/>
      <c r="W1088" s="491"/>
      <c r="X1088" s="520"/>
      <c r="Y1088" s="520"/>
      <c r="Z1088" s="520"/>
      <c r="AB1088" s="573"/>
      <c r="AC1088" s="573"/>
    </row>
    <row r="1089" spans="1:29" s="237" customFormat="1" ht="29.25" customHeight="1">
      <c r="A1089" s="601"/>
      <c r="B1089" s="477"/>
      <c r="C1089" s="563" t="s">
        <v>625</v>
      </c>
      <c r="D1089" s="598"/>
      <c r="E1089" s="598"/>
      <c r="F1089" s="598"/>
      <c r="G1089" s="598"/>
      <c r="H1089" s="598"/>
      <c r="I1089" s="598"/>
      <c r="J1089" s="598"/>
      <c r="K1089" s="598"/>
      <c r="L1089" s="598"/>
      <c r="M1089" s="602"/>
      <c r="N1089" s="599"/>
      <c r="O1089" s="599"/>
      <c r="P1089" s="496" t="s">
        <v>535</v>
      </c>
      <c r="Q1089" s="491"/>
      <c r="R1089" s="491"/>
      <c r="S1089" s="491"/>
      <c r="T1089" s="491"/>
      <c r="U1089" s="491"/>
      <c r="V1089" s="491"/>
      <c r="W1089" s="491"/>
      <c r="X1089" s="520"/>
      <c r="Y1089" s="520"/>
      <c r="Z1089" s="520"/>
      <c r="AB1089" s="573"/>
      <c r="AC1089" s="573"/>
    </row>
    <row r="1090" spans="1:29" s="237" customFormat="1" ht="6.75" customHeight="1">
      <c r="A1090" s="601"/>
      <c r="B1090" s="477"/>
      <c r="C1090" s="491"/>
      <c r="D1090" s="491"/>
      <c r="E1090" s="491"/>
      <c r="F1090" s="491"/>
      <c r="G1090" s="491"/>
      <c r="H1090" s="491"/>
      <c r="I1090" s="491"/>
      <c r="J1090" s="491"/>
      <c r="K1090" s="491"/>
      <c r="L1090" s="491"/>
      <c r="M1090" s="491"/>
      <c r="N1090" s="491"/>
      <c r="O1090" s="491"/>
      <c r="P1090" s="491"/>
      <c r="Q1090" s="491"/>
      <c r="R1090" s="491"/>
      <c r="S1090" s="491"/>
      <c r="T1090" s="491"/>
      <c r="U1090" s="491"/>
      <c r="V1090" s="491"/>
      <c r="W1090" s="491"/>
      <c r="X1090" s="520"/>
      <c r="Y1090" s="520"/>
      <c r="Z1090" s="520"/>
      <c r="AB1090" s="573"/>
      <c r="AC1090" s="573"/>
    </row>
    <row r="1091" spans="1:29" s="237" customFormat="1" ht="15.75" customHeight="1">
      <c r="A1091" s="601"/>
      <c r="B1091" s="477"/>
      <c r="C1091" s="491" t="s">
        <v>842</v>
      </c>
      <c r="D1091" s="491"/>
      <c r="E1091" s="491"/>
      <c r="F1091" s="491"/>
      <c r="G1091" s="491"/>
      <c r="H1091" s="491"/>
      <c r="I1091" s="491"/>
      <c r="J1091" s="491"/>
      <c r="K1091" s="491"/>
      <c r="L1091" s="491"/>
      <c r="M1091" s="491"/>
      <c r="N1091" s="491"/>
      <c r="O1091" s="491"/>
      <c r="P1091" s="491"/>
      <c r="Q1091" s="491"/>
      <c r="R1091" s="491"/>
      <c r="S1091" s="491"/>
      <c r="T1091" s="491"/>
      <c r="U1091" s="491"/>
      <c r="V1091" s="491"/>
      <c r="W1091" s="491"/>
      <c r="X1091" s="520"/>
      <c r="Y1091" s="520"/>
      <c r="Z1091" s="520"/>
      <c r="AB1091" s="573"/>
      <c r="AC1091" s="573"/>
    </row>
    <row r="1092" spans="1:29" s="237" customFormat="1" ht="18" customHeight="1">
      <c r="A1092" s="601"/>
      <c r="B1092" s="477"/>
      <c r="C1092" s="602"/>
      <c r="D1092" s="599"/>
      <c r="E1092" s="495" t="s">
        <v>537</v>
      </c>
      <c r="F1092" s="616"/>
      <c r="G1092" s="599"/>
      <c r="H1092" s="496" t="s">
        <v>269</v>
      </c>
      <c r="I1092" s="491"/>
      <c r="J1092" s="602"/>
      <c r="K1092" s="599"/>
      <c r="L1092" s="495" t="s">
        <v>537</v>
      </c>
      <c r="M1092" s="616"/>
      <c r="N1092" s="599"/>
      <c r="O1092" s="496" t="s">
        <v>269</v>
      </c>
      <c r="P1092" s="491"/>
      <c r="Q1092" s="602"/>
      <c r="R1092" s="599"/>
      <c r="S1092" s="495" t="s">
        <v>537</v>
      </c>
      <c r="T1092" s="616"/>
      <c r="U1092" s="599"/>
      <c r="V1092" s="496" t="s">
        <v>269</v>
      </c>
      <c r="W1092" s="491"/>
      <c r="X1092" s="520"/>
      <c r="Y1092" s="520"/>
      <c r="Z1092" s="520"/>
      <c r="AB1092" s="573"/>
      <c r="AC1092" s="573"/>
    </row>
    <row r="1093" spans="1:29" s="237" customFormat="1" ht="6.75" customHeight="1">
      <c r="A1093" s="601"/>
      <c r="B1093" s="477"/>
      <c r="C1093" s="491"/>
      <c r="D1093" s="491"/>
      <c r="E1093" s="491"/>
      <c r="F1093" s="491"/>
      <c r="G1093" s="491"/>
      <c r="H1093" s="491"/>
      <c r="I1093" s="491"/>
      <c r="J1093" s="491"/>
      <c r="K1093" s="491"/>
      <c r="L1093" s="491"/>
      <c r="M1093" s="491"/>
      <c r="N1093" s="491"/>
      <c r="O1093" s="491"/>
      <c r="P1093" s="491"/>
      <c r="Q1093" s="491"/>
      <c r="R1093" s="491"/>
      <c r="S1093" s="491"/>
      <c r="T1093" s="491"/>
      <c r="U1093" s="491"/>
      <c r="V1093" s="491"/>
      <c r="W1093" s="491"/>
      <c r="X1093" s="520"/>
      <c r="Y1093" s="520"/>
      <c r="Z1093" s="520"/>
      <c r="AB1093" s="573"/>
      <c r="AC1093" s="573"/>
    </row>
    <row r="1094" spans="1:29" s="237" customFormat="1" ht="15.75" customHeight="1">
      <c r="A1094" s="601"/>
      <c r="B1094" s="477"/>
      <c r="C1094" s="491" t="s">
        <v>642</v>
      </c>
      <c r="D1094" s="491"/>
      <c r="E1094" s="491"/>
      <c r="F1094" s="491"/>
      <c r="G1094" s="491"/>
      <c r="H1094" s="491"/>
      <c r="I1094" s="491"/>
      <c r="J1094" s="491"/>
      <c r="K1094" s="491"/>
      <c r="L1094" s="491"/>
      <c r="M1094" s="491"/>
      <c r="N1094" s="491"/>
      <c r="O1094" s="491"/>
      <c r="P1094" s="491"/>
      <c r="Q1094" s="491"/>
      <c r="R1094" s="491"/>
      <c r="S1094" s="491"/>
      <c r="T1094" s="491"/>
      <c r="U1094" s="491"/>
      <c r="V1094" s="491"/>
      <c r="W1094" s="491"/>
      <c r="X1094" s="520"/>
      <c r="Y1094" s="520"/>
      <c r="Z1094" s="520"/>
      <c r="AB1094" s="573"/>
      <c r="AC1094" s="573"/>
    </row>
    <row r="1095" spans="1:29" s="237" customFormat="1" ht="17.25" customHeight="1">
      <c r="A1095" s="601"/>
      <c r="B1095" s="477"/>
      <c r="C1095" s="602"/>
      <c r="D1095" s="599"/>
      <c r="E1095" s="495" t="s">
        <v>537</v>
      </c>
      <c r="F1095" s="616"/>
      <c r="G1095" s="599"/>
      <c r="H1095" s="496" t="s">
        <v>269</v>
      </c>
      <c r="I1095" s="491"/>
      <c r="J1095" s="602"/>
      <c r="K1095" s="599"/>
      <c r="L1095" s="495" t="s">
        <v>537</v>
      </c>
      <c r="M1095" s="616"/>
      <c r="N1095" s="599"/>
      <c r="O1095" s="496" t="s">
        <v>269</v>
      </c>
      <c r="P1095" s="491"/>
      <c r="Q1095" s="602"/>
      <c r="R1095" s="599"/>
      <c r="S1095" s="495" t="s">
        <v>537</v>
      </c>
      <c r="T1095" s="616"/>
      <c r="U1095" s="599"/>
      <c r="V1095" s="496" t="s">
        <v>269</v>
      </c>
      <c r="W1095" s="491"/>
      <c r="X1095" s="520"/>
      <c r="Y1095" s="520"/>
      <c r="Z1095" s="520"/>
      <c r="AB1095" s="573"/>
      <c r="AC1095" s="573"/>
    </row>
    <row r="1096" spans="1:29" s="237" customFormat="1" ht="7.5" customHeight="1">
      <c r="A1096" s="601"/>
      <c r="B1096" s="834"/>
      <c r="C1096" s="835"/>
      <c r="D1096" s="835"/>
      <c r="E1096" s="835"/>
      <c r="F1096" s="835"/>
      <c r="G1096" s="835"/>
      <c r="H1096" s="835"/>
      <c r="I1096" s="835"/>
      <c r="J1096" s="835"/>
      <c r="K1096" s="835"/>
      <c r="L1096" s="835"/>
      <c r="M1096" s="835"/>
      <c r="N1096" s="835"/>
      <c r="O1096" s="835"/>
      <c r="P1096" s="835"/>
      <c r="Q1096" s="835"/>
      <c r="R1096" s="835"/>
      <c r="S1096" s="835"/>
      <c r="T1096" s="835"/>
      <c r="U1096" s="835"/>
      <c r="V1096" s="835"/>
      <c r="W1096" s="835"/>
      <c r="X1096" s="520"/>
      <c r="Y1096" s="520"/>
      <c r="Z1096" s="520"/>
      <c r="AB1096" s="573"/>
      <c r="AC1096" s="573"/>
    </row>
    <row r="1097" spans="1:29" s="212" customFormat="1" ht="6.75" customHeight="1">
      <c r="A1097" s="601"/>
      <c r="B1097" s="591"/>
      <c r="C1097" s="592"/>
      <c r="D1097" s="592"/>
      <c r="E1097" s="592"/>
      <c r="F1097" s="592"/>
      <c r="G1097" s="592"/>
      <c r="H1097" s="592"/>
      <c r="I1097" s="592"/>
      <c r="J1097" s="592"/>
      <c r="K1097" s="592"/>
      <c r="L1097" s="592"/>
      <c r="M1097" s="592"/>
      <c r="N1097" s="592"/>
      <c r="O1097" s="592"/>
      <c r="P1097" s="592"/>
      <c r="Q1097" s="592"/>
      <c r="R1097" s="592"/>
      <c r="S1097" s="592"/>
      <c r="T1097" s="592"/>
      <c r="U1097" s="592"/>
      <c r="V1097" s="592"/>
      <c r="W1097" s="592"/>
      <c r="X1097" s="520"/>
      <c r="Y1097" s="520"/>
      <c r="Z1097" s="520"/>
      <c r="AB1097" s="573"/>
      <c r="AC1097" s="573"/>
    </row>
    <row r="1098" spans="1:29" s="237" customFormat="1" ht="17.25" customHeight="1">
      <c r="A1098" s="601"/>
      <c r="B1098" s="477"/>
      <c r="C1098" s="491" t="s">
        <v>624</v>
      </c>
      <c r="D1098" s="491"/>
      <c r="E1098" s="491"/>
      <c r="F1098" s="491"/>
      <c r="G1098" s="491"/>
      <c r="H1098" s="491"/>
      <c r="I1098" s="491"/>
      <c r="J1098" s="491"/>
      <c r="K1098" s="491"/>
      <c r="L1098" s="491"/>
      <c r="M1098" s="491"/>
      <c r="N1098" s="491"/>
      <c r="O1098" s="491"/>
      <c r="P1098" s="491"/>
      <c r="Q1098" s="491"/>
      <c r="R1098" s="491"/>
      <c r="S1098" s="491"/>
      <c r="T1098" s="491"/>
      <c r="U1098" s="491"/>
      <c r="V1098" s="491"/>
      <c r="W1098" s="491"/>
      <c r="X1098" s="520"/>
      <c r="Y1098" s="520"/>
      <c r="Z1098" s="520"/>
      <c r="AB1098" s="573"/>
      <c r="AC1098" s="573"/>
    </row>
    <row r="1099" spans="1:29" s="237" customFormat="1" ht="29.25" customHeight="1">
      <c r="A1099" s="601"/>
      <c r="B1099" s="477"/>
      <c r="C1099" s="535" t="s">
        <v>838</v>
      </c>
      <c r="D1099" s="598"/>
      <c r="E1099" s="598"/>
      <c r="F1099" s="598"/>
      <c r="G1099" s="598"/>
      <c r="H1099" s="598"/>
      <c r="I1099" s="598"/>
      <c r="J1099" s="598"/>
      <c r="K1099" s="598"/>
      <c r="L1099" s="598"/>
      <c r="M1099" s="602"/>
      <c r="N1099" s="599"/>
      <c r="O1099" s="599"/>
      <c r="P1099" s="496" t="s">
        <v>269</v>
      </c>
      <c r="Q1099" s="552" t="s">
        <v>635</v>
      </c>
      <c r="R1099" s="553"/>
      <c r="S1099" s="553"/>
      <c r="T1099" s="553"/>
      <c r="U1099" s="553"/>
      <c r="V1099" s="553"/>
      <c r="W1099" s="553"/>
      <c r="X1099" s="553"/>
      <c r="Y1099" s="553"/>
      <c r="Z1099" s="553"/>
      <c r="AA1099" s="553"/>
      <c r="AB1099" s="573"/>
      <c r="AC1099" s="573"/>
    </row>
    <row r="1100" spans="1:29" s="237" customFormat="1" ht="29.25" customHeight="1">
      <c r="A1100" s="601"/>
      <c r="B1100" s="477"/>
      <c r="C1100" s="535" t="s">
        <v>843</v>
      </c>
      <c r="D1100" s="598"/>
      <c r="E1100" s="598"/>
      <c r="F1100" s="598"/>
      <c r="G1100" s="598"/>
      <c r="H1100" s="598"/>
      <c r="I1100" s="598"/>
      <c r="J1100" s="598"/>
      <c r="K1100" s="598"/>
      <c r="L1100" s="598"/>
      <c r="M1100" s="602"/>
      <c r="N1100" s="599"/>
      <c r="O1100" s="599"/>
      <c r="P1100" s="496" t="s">
        <v>269</v>
      </c>
      <c r="Q1100" s="491"/>
      <c r="R1100" s="491"/>
      <c r="S1100" s="491"/>
      <c r="T1100" s="491"/>
      <c r="U1100" s="491"/>
      <c r="V1100" s="491"/>
      <c r="W1100" s="491"/>
      <c r="X1100" s="520"/>
      <c r="Y1100" s="520"/>
      <c r="Z1100" s="520"/>
      <c r="AB1100" s="573"/>
      <c r="AC1100" s="573"/>
    </row>
    <row r="1101" spans="1:29" s="237" customFormat="1" ht="29.25" customHeight="1">
      <c r="A1101" s="601"/>
      <c r="B1101" s="477"/>
      <c r="C1101" s="563" t="s">
        <v>643</v>
      </c>
      <c r="D1101" s="598"/>
      <c r="E1101" s="598"/>
      <c r="F1101" s="598"/>
      <c r="G1101" s="598"/>
      <c r="H1101" s="598"/>
      <c r="I1101" s="598"/>
      <c r="J1101" s="598"/>
      <c r="K1101" s="598"/>
      <c r="L1101" s="598"/>
      <c r="M1101" s="602"/>
      <c r="N1101" s="599"/>
      <c r="O1101" s="599"/>
      <c r="P1101" s="496" t="s">
        <v>535</v>
      </c>
      <c r="Q1101" s="491"/>
      <c r="R1101" s="491"/>
      <c r="S1101" s="491"/>
      <c r="T1101" s="491"/>
      <c r="U1101" s="491"/>
      <c r="V1101" s="491"/>
      <c r="W1101" s="491"/>
      <c r="X1101" s="520"/>
      <c r="Y1101" s="520"/>
      <c r="Z1101" s="520"/>
      <c r="AB1101" s="573"/>
      <c r="AC1101" s="573"/>
    </row>
    <row r="1102" spans="1:29" s="237" customFormat="1" ht="6.75" customHeight="1">
      <c r="A1102" s="601"/>
      <c r="B1102" s="477"/>
      <c r="C1102" s="491"/>
      <c r="D1102" s="491"/>
      <c r="E1102" s="491"/>
      <c r="F1102" s="491"/>
      <c r="G1102" s="491"/>
      <c r="H1102" s="491"/>
      <c r="I1102" s="491"/>
      <c r="J1102" s="491"/>
      <c r="K1102" s="491"/>
      <c r="L1102" s="491"/>
      <c r="M1102" s="491"/>
      <c r="N1102" s="491"/>
      <c r="O1102" s="491"/>
      <c r="P1102" s="491"/>
      <c r="Q1102" s="491"/>
      <c r="R1102" s="491"/>
      <c r="S1102" s="491"/>
      <c r="T1102" s="491"/>
      <c r="U1102" s="491"/>
      <c r="V1102" s="491"/>
      <c r="W1102" s="491"/>
      <c r="X1102" s="520"/>
      <c r="Y1102" s="520"/>
      <c r="Z1102" s="520"/>
      <c r="AB1102" s="573"/>
      <c r="AC1102" s="573"/>
    </row>
    <row r="1103" spans="1:29" s="237" customFormat="1" ht="15.75" customHeight="1">
      <c r="A1103" s="601"/>
      <c r="B1103" s="477"/>
      <c r="C1103" s="491" t="s">
        <v>844</v>
      </c>
      <c r="D1103" s="491"/>
      <c r="E1103" s="491"/>
      <c r="F1103" s="491"/>
      <c r="G1103" s="491"/>
      <c r="H1103" s="491"/>
      <c r="I1103" s="491"/>
      <c r="J1103" s="491"/>
      <c r="K1103" s="491"/>
      <c r="L1103" s="491"/>
      <c r="M1103" s="491"/>
      <c r="N1103" s="491"/>
      <c r="O1103" s="491"/>
      <c r="P1103" s="491"/>
      <c r="Q1103" s="491"/>
      <c r="R1103" s="491"/>
      <c r="S1103" s="491"/>
      <c r="T1103" s="491"/>
      <c r="U1103" s="491"/>
      <c r="V1103" s="491"/>
      <c r="W1103" s="491"/>
      <c r="X1103" s="520"/>
      <c r="Y1103" s="520"/>
      <c r="Z1103" s="520"/>
      <c r="AB1103" s="573"/>
      <c r="AC1103" s="573"/>
    </row>
    <row r="1104" spans="1:29" s="237" customFormat="1" ht="18" customHeight="1">
      <c r="A1104" s="601"/>
      <c r="B1104" s="477"/>
      <c r="C1104" s="602"/>
      <c r="D1104" s="599"/>
      <c r="E1104" s="495" t="s">
        <v>537</v>
      </c>
      <c r="F1104" s="616"/>
      <c r="G1104" s="599"/>
      <c r="H1104" s="496" t="s">
        <v>269</v>
      </c>
      <c r="I1104" s="491"/>
      <c r="J1104" s="602"/>
      <c r="K1104" s="599"/>
      <c r="L1104" s="495" t="s">
        <v>537</v>
      </c>
      <c r="M1104" s="616"/>
      <c r="N1104" s="599"/>
      <c r="O1104" s="496" t="s">
        <v>269</v>
      </c>
      <c r="P1104" s="491"/>
      <c r="Q1104" s="602"/>
      <c r="R1104" s="599"/>
      <c r="S1104" s="495" t="s">
        <v>537</v>
      </c>
      <c r="T1104" s="616"/>
      <c r="U1104" s="599"/>
      <c r="V1104" s="496" t="s">
        <v>269</v>
      </c>
      <c r="W1104" s="491"/>
      <c r="X1104" s="520"/>
      <c r="Y1104" s="520"/>
      <c r="Z1104" s="520"/>
      <c r="AB1104" s="573"/>
      <c r="AC1104" s="573"/>
    </row>
    <row r="1105" spans="1:29" s="237" customFormat="1" ht="6.75" customHeight="1">
      <c r="A1105" s="601"/>
      <c r="B1105" s="477"/>
      <c r="C1105" s="491"/>
      <c r="D1105" s="491"/>
      <c r="E1105" s="491"/>
      <c r="F1105" s="491"/>
      <c r="G1105" s="491"/>
      <c r="H1105" s="491"/>
      <c r="I1105" s="491"/>
      <c r="J1105" s="491"/>
      <c r="K1105" s="491"/>
      <c r="L1105" s="491"/>
      <c r="M1105" s="491"/>
      <c r="N1105" s="491"/>
      <c r="O1105" s="491"/>
      <c r="P1105" s="491"/>
      <c r="Q1105" s="491"/>
      <c r="R1105" s="491"/>
      <c r="S1105" s="491"/>
      <c r="T1105" s="491"/>
      <c r="U1105" s="491"/>
      <c r="V1105" s="491"/>
      <c r="W1105" s="491"/>
      <c r="X1105" s="520"/>
      <c r="Y1105" s="520"/>
      <c r="Z1105" s="520"/>
      <c r="AB1105" s="573"/>
      <c r="AC1105" s="573"/>
    </row>
    <row r="1106" spans="1:29" s="237" customFormat="1" ht="15.75" customHeight="1">
      <c r="A1106" s="601"/>
      <c r="B1106" s="477"/>
      <c r="C1106" s="491" t="s">
        <v>845</v>
      </c>
      <c r="D1106" s="491"/>
      <c r="E1106" s="491"/>
      <c r="F1106" s="491"/>
      <c r="G1106" s="491"/>
      <c r="H1106" s="491"/>
      <c r="I1106" s="491"/>
      <c r="J1106" s="491"/>
      <c r="K1106" s="491"/>
      <c r="L1106" s="491"/>
      <c r="M1106" s="491"/>
      <c r="N1106" s="491"/>
      <c r="O1106" s="491"/>
      <c r="P1106" s="491"/>
      <c r="Q1106" s="491"/>
      <c r="R1106" s="491"/>
      <c r="S1106" s="491"/>
      <c r="T1106" s="491"/>
      <c r="U1106" s="491"/>
      <c r="V1106" s="491"/>
      <c r="W1106" s="491"/>
      <c r="X1106" s="520"/>
      <c r="Y1106" s="520"/>
      <c r="Z1106" s="520"/>
      <c r="AB1106" s="573"/>
      <c r="AC1106" s="573"/>
    </row>
    <row r="1107" spans="1:29" s="237" customFormat="1" ht="18.75" customHeight="1">
      <c r="A1107" s="601"/>
      <c r="B1107" s="477"/>
      <c r="C1107" s="602"/>
      <c r="D1107" s="599"/>
      <c r="E1107" s="495" t="s">
        <v>537</v>
      </c>
      <c r="F1107" s="616"/>
      <c r="G1107" s="599"/>
      <c r="H1107" s="496" t="s">
        <v>269</v>
      </c>
      <c r="I1107" s="491"/>
      <c r="J1107" s="602"/>
      <c r="K1107" s="599"/>
      <c r="L1107" s="495" t="s">
        <v>537</v>
      </c>
      <c r="M1107" s="616"/>
      <c r="N1107" s="599"/>
      <c r="O1107" s="496" t="s">
        <v>269</v>
      </c>
      <c r="P1107" s="491"/>
      <c r="Q1107" s="602"/>
      <c r="R1107" s="599"/>
      <c r="S1107" s="495" t="s">
        <v>537</v>
      </c>
      <c r="T1107" s="616"/>
      <c r="U1107" s="599"/>
      <c r="V1107" s="496" t="s">
        <v>269</v>
      </c>
      <c r="W1107" s="491"/>
      <c r="X1107" s="520"/>
      <c r="Y1107" s="520"/>
      <c r="Z1107" s="520"/>
      <c r="AB1107" s="573"/>
      <c r="AC1107" s="573"/>
    </row>
    <row r="1108" spans="1:29" s="237" customFormat="1" ht="7.5" customHeight="1">
      <c r="A1108" s="601"/>
      <c r="B1108" s="834"/>
      <c r="C1108" s="835"/>
      <c r="D1108" s="835"/>
      <c r="E1108" s="835"/>
      <c r="F1108" s="835"/>
      <c r="G1108" s="835"/>
      <c r="H1108" s="835"/>
      <c r="I1108" s="835"/>
      <c r="J1108" s="835"/>
      <c r="K1108" s="835"/>
      <c r="L1108" s="835"/>
      <c r="M1108" s="835"/>
      <c r="N1108" s="835"/>
      <c r="O1108" s="835"/>
      <c r="P1108" s="835"/>
      <c r="Q1108" s="835"/>
      <c r="R1108" s="835"/>
      <c r="S1108" s="835"/>
      <c r="T1108" s="835"/>
      <c r="U1108" s="835"/>
      <c r="V1108" s="835"/>
      <c r="W1108" s="835"/>
      <c r="X1108" s="520"/>
      <c r="Y1108" s="520"/>
      <c r="Z1108" s="520"/>
      <c r="AB1108" s="573"/>
      <c r="AC1108" s="573"/>
    </row>
    <row r="1109" spans="1:29" s="212" customFormat="1" ht="6.75" customHeight="1">
      <c r="A1109" s="601"/>
      <c r="B1109" s="591"/>
      <c r="C1109" s="592"/>
      <c r="D1109" s="592"/>
      <c r="E1109" s="592"/>
      <c r="F1109" s="592"/>
      <c r="G1109" s="592"/>
      <c r="H1109" s="592"/>
      <c r="I1109" s="592"/>
      <c r="J1109" s="592"/>
      <c r="K1109" s="592"/>
      <c r="L1109" s="592"/>
      <c r="M1109" s="592"/>
      <c r="N1109" s="592"/>
      <c r="O1109" s="592"/>
      <c r="P1109" s="592"/>
      <c r="Q1109" s="592"/>
      <c r="R1109" s="592"/>
      <c r="S1109" s="592"/>
      <c r="T1109" s="592"/>
      <c r="U1109" s="592"/>
      <c r="V1109" s="592"/>
      <c r="W1109" s="592"/>
      <c r="X1109" s="520"/>
      <c r="Y1109" s="520"/>
      <c r="Z1109" s="520"/>
      <c r="AB1109" s="573"/>
      <c r="AC1109" s="573"/>
    </row>
    <row r="1110" spans="1:29" s="237" customFormat="1" ht="17.25" customHeight="1">
      <c r="A1110" s="601"/>
      <c r="B1110" s="477"/>
      <c r="C1110" s="491" t="s">
        <v>624</v>
      </c>
      <c r="D1110" s="491"/>
      <c r="E1110" s="491"/>
      <c r="F1110" s="491"/>
      <c r="G1110" s="491"/>
      <c r="H1110" s="491"/>
      <c r="I1110" s="491"/>
      <c r="J1110" s="491"/>
      <c r="K1110" s="491"/>
      <c r="L1110" s="491"/>
      <c r="M1110" s="491"/>
      <c r="N1110" s="491"/>
      <c r="O1110" s="491"/>
      <c r="P1110" s="491"/>
      <c r="Q1110" s="491"/>
      <c r="R1110" s="491"/>
      <c r="S1110" s="491"/>
      <c r="T1110" s="491"/>
      <c r="U1110" s="491"/>
      <c r="V1110" s="491"/>
      <c r="W1110" s="491"/>
      <c r="X1110" s="520"/>
      <c r="Y1110" s="520"/>
      <c r="Z1110" s="520"/>
      <c r="AB1110" s="573"/>
      <c r="AC1110" s="573"/>
    </row>
    <row r="1111" spans="1:29" s="237" customFormat="1" ht="29.25" customHeight="1">
      <c r="A1111" s="601"/>
      <c r="B1111" s="477"/>
      <c r="C1111" s="535" t="s">
        <v>841</v>
      </c>
      <c r="D1111" s="598"/>
      <c r="E1111" s="598"/>
      <c r="F1111" s="598"/>
      <c r="G1111" s="598"/>
      <c r="H1111" s="598"/>
      <c r="I1111" s="598"/>
      <c r="J1111" s="598"/>
      <c r="K1111" s="598"/>
      <c r="L1111" s="598"/>
      <c r="M1111" s="602"/>
      <c r="N1111" s="599"/>
      <c r="O1111" s="599"/>
      <c r="P1111" s="496" t="s">
        <v>269</v>
      </c>
      <c r="Q1111" s="552" t="s">
        <v>635</v>
      </c>
      <c r="R1111" s="553"/>
      <c r="S1111" s="553"/>
      <c r="T1111" s="553"/>
      <c r="U1111" s="553"/>
      <c r="V1111" s="553"/>
      <c r="W1111" s="553"/>
      <c r="X1111" s="553"/>
      <c r="Y1111" s="553"/>
      <c r="Z1111" s="553"/>
      <c r="AA1111" s="553"/>
      <c r="AB1111" s="573"/>
      <c r="AC1111" s="573"/>
    </row>
    <row r="1112" spans="1:29" s="237" customFormat="1" ht="29.25" customHeight="1">
      <c r="A1112" s="601"/>
      <c r="B1112" s="477"/>
      <c r="C1112" s="535" t="s">
        <v>644</v>
      </c>
      <c r="D1112" s="598"/>
      <c r="E1112" s="598"/>
      <c r="F1112" s="598"/>
      <c r="G1112" s="598"/>
      <c r="H1112" s="598"/>
      <c r="I1112" s="598"/>
      <c r="J1112" s="598"/>
      <c r="K1112" s="598"/>
      <c r="L1112" s="598"/>
      <c r="M1112" s="602"/>
      <c r="N1112" s="599"/>
      <c r="O1112" s="599"/>
      <c r="P1112" s="496" t="s">
        <v>269</v>
      </c>
      <c r="Q1112" s="491"/>
      <c r="R1112" s="491"/>
      <c r="S1112" s="491"/>
      <c r="T1112" s="491"/>
      <c r="U1112" s="491"/>
      <c r="V1112" s="491"/>
      <c r="W1112" s="491"/>
      <c r="X1112" s="520"/>
      <c r="Y1112" s="520"/>
      <c r="Z1112" s="520"/>
      <c r="AB1112" s="573"/>
      <c r="AC1112" s="573"/>
    </row>
    <row r="1113" spans="1:29" s="237" customFormat="1" ht="29.25" customHeight="1">
      <c r="A1113" s="601"/>
      <c r="B1113" s="477"/>
      <c r="C1113" s="563" t="s">
        <v>645</v>
      </c>
      <c r="D1113" s="598"/>
      <c r="E1113" s="598"/>
      <c r="F1113" s="598"/>
      <c r="G1113" s="598"/>
      <c r="H1113" s="598"/>
      <c r="I1113" s="598"/>
      <c r="J1113" s="598"/>
      <c r="K1113" s="598"/>
      <c r="L1113" s="598"/>
      <c r="M1113" s="602"/>
      <c r="N1113" s="599"/>
      <c r="O1113" s="599"/>
      <c r="P1113" s="496" t="s">
        <v>535</v>
      </c>
      <c r="Q1113" s="491"/>
      <c r="R1113" s="491"/>
      <c r="S1113" s="491"/>
      <c r="T1113" s="491"/>
      <c r="U1113" s="491"/>
      <c r="V1113" s="491"/>
      <c r="W1113" s="491"/>
      <c r="X1113" s="520"/>
      <c r="Y1113" s="520"/>
      <c r="Z1113" s="520"/>
      <c r="AB1113" s="573"/>
      <c r="AC1113" s="573"/>
    </row>
    <row r="1114" spans="1:29" s="237" customFormat="1" ht="6.75" customHeight="1">
      <c r="A1114" s="601"/>
      <c r="B1114" s="477"/>
      <c r="C1114" s="491"/>
      <c r="D1114" s="491"/>
      <c r="E1114" s="491"/>
      <c r="F1114" s="491"/>
      <c r="G1114" s="491"/>
      <c r="H1114" s="491"/>
      <c r="I1114" s="491"/>
      <c r="J1114" s="491"/>
      <c r="K1114" s="491"/>
      <c r="L1114" s="491"/>
      <c r="M1114" s="491"/>
      <c r="N1114" s="491"/>
      <c r="O1114" s="491"/>
      <c r="P1114" s="491"/>
      <c r="Q1114" s="491"/>
      <c r="R1114" s="491"/>
      <c r="S1114" s="491"/>
      <c r="T1114" s="491"/>
      <c r="U1114" s="491"/>
      <c r="V1114" s="491"/>
      <c r="W1114" s="491"/>
      <c r="X1114" s="520"/>
      <c r="Y1114" s="520"/>
      <c r="Z1114" s="520"/>
      <c r="AB1114" s="573"/>
      <c r="AC1114" s="573"/>
    </row>
    <row r="1115" spans="1:29" s="237" customFormat="1" ht="15.75" customHeight="1">
      <c r="A1115" s="601"/>
      <c r="B1115" s="477"/>
      <c r="C1115" s="491" t="s">
        <v>842</v>
      </c>
      <c r="D1115" s="491"/>
      <c r="E1115" s="491"/>
      <c r="F1115" s="491"/>
      <c r="G1115" s="491"/>
      <c r="H1115" s="491"/>
      <c r="I1115" s="491"/>
      <c r="J1115" s="491"/>
      <c r="K1115" s="491"/>
      <c r="L1115" s="491"/>
      <c r="M1115" s="491"/>
      <c r="N1115" s="491"/>
      <c r="O1115" s="491"/>
      <c r="P1115" s="491"/>
      <c r="Q1115" s="491"/>
      <c r="R1115" s="491"/>
      <c r="S1115" s="491"/>
      <c r="T1115" s="491"/>
      <c r="U1115" s="491"/>
      <c r="V1115" s="491"/>
      <c r="W1115" s="491"/>
      <c r="X1115" s="520"/>
      <c r="Y1115" s="520"/>
      <c r="Z1115" s="520"/>
      <c r="AB1115" s="573"/>
      <c r="AC1115" s="573"/>
    </row>
    <row r="1116" spans="1:29" s="237" customFormat="1" ht="22.5" customHeight="1">
      <c r="A1116" s="601"/>
      <c r="B1116" s="477"/>
      <c r="C1116" s="602"/>
      <c r="D1116" s="599"/>
      <c r="E1116" s="495" t="s">
        <v>537</v>
      </c>
      <c r="F1116" s="616"/>
      <c r="G1116" s="599"/>
      <c r="H1116" s="496" t="s">
        <v>269</v>
      </c>
      <c r="I1116" s="491"/>
      <c r="J1116" s="602"/>
      <c r="K1116" s="599"/>
      <c r="L1116" s="495" t="s">
        <v>537</v>
      </c>
      <c r="M1116" s="616"/>
      <c r="N1116" s="599"/>
      <c r="O1116" s="496" t="s">
        <v>269</v>
      </c>
      <c r="P1116" s="491"/>
      <c r="Q1116" s="602"/>
      <c r="R1116" s="599"/>
      <c r="S1116" s="495" t="s">
        <v>537</v>
      </c>
      <c r="T1116" s="616"/>
      <c r="U1116" s="599"/>
      <c r="V1116" s="496" t="s">
        <v>269</v>
      </c>
      <c r="W1116" s="491"/>
      <c r="X1116" s="520"/>
      <c r="Y1116" s="520"/>
      <c r="Z1116" s="520"/>
      <c r="AB1116" s="573"/>
      <c r="AC1116" s="573"/>
    </row>
    <row r="1117" spans="1:29" s="237" customFormat="1" ht="6.75" customHeight="1">
      <c r="A1117" s="601"/>
      <c r="B1117" s="477"/>
      <c r="C1117" s="491"/>
      <c r="D1117" s="491"/>
      <c r="E1117" s="491"/>
      <c r="F1117" s="491"/>
      <c r="G1117" s="491"/>
      <c r="H1117" s="491"/>
      <c r="I1117" s="491"/>
      <c r="J1117" s="491"/>
      <c r="K1117" s="491"/>
      <c r="L1117" s="491"/>
      <c r="M1117" s="491"/>
      <c r="N1117" s="491"/>
      <c r="O1117" s="491"/>
      <c r="P1117" s="491"/>
      <c r="Q1117" s="491"/>
      <c r="R1117" s="491"/>
      <c r="S1117" s="491"/>
      <c r="T1117" s="491"/>
      <c r="U1117" s="491"/>
      <c r="V1117" s="491"/>
      <c r="W1117" s="491"/>
      <c r="X1117" s="520"/>
      <c r="Y1117" s="520"/>
      <c r="Z1117" s="520"/>
      <c r="AB1117" s="573"/>
      <c r="AC1117" s="573"/>
    </row>
    <row r="1118" spans="1:29" s="237" customFormat="1" ht="15.75" customHeight="1">
      <c r="A1118" s="601"/>
      <c r="B1118" s="477"/>
      <c r="C1118" s="491" t="s">
        <v>646</v>
      </c>
      <c r="D1118" s="491"/>
      <c r="E1118" s="491"/>
      <c r="F1118" s="491"/>
      <c r="G1118" s="491"/>
      <c r="H1118" s="491"/>
      <c r="I1118" s="491"/>
      <c r="J1118" s="491"/>
      <c r="K1118" s="491"/>
      <c r="L1118" s="491"/>
      <c r="M1118" s="491"/>
      <c r="N1118" s="491"/>
      <c r="O1118" s="491"/>
      <c r="P1118" s="491"/>
      <c r="Q1118" s="491"/>
      <c r="R1118" s="491"/>
      <c r="S1118" s="491"/>
      <c r="T1118" s="491"/>
      <c r="U1118" s="491"/>
      <c r="V1118" s="491"/>
      <c r="W1118" s="491"/>
      <c r="X1118" s="520"/>
      <c r="Y1118" s="520"/>
      <c r="Z1118" s="520"/>
      <c r="AB1118" s="573"/>
      <c r="AC1118" s="573"/>
    </row>
    <row r="1119" spans="1:29" s="237" customFormat="1" ht="22.5" customHeight="1">
      <c r="A1119" s="601"/>
      <c r="B1119" s="477"/>
      <c r="C1119" s="602"/>
      <c r="D1119" s="599"/>
      <c r="E1119" s="495" t="s">
        <v>537</v>
      </c>
      <c r="F1119" s="616"/>
      <c r="G1119" s="599"/>
      <c r="H1119" s="496" t="s">
        <v>269</v>
      </c>
      <c r="I1119" s="491"/>
      <c r="J1119" s="602"/>
      <c r="K1119" s="599"/>
      <c r="L1119" s="495" t="s">
        <v>537</v>
      </c>
      <c r="M1119" s="616"/>
      <c r="N1119" s="599"/>
      <c r="O1119" s="496" t="s">
        <v>269</v>
      </c>
      <c r="P1119" s="491"/>
      <c r="Q1119" s="602"/>
      <c r="R1119" s="599"/>
      <c r="S1119" s="495" t="s">
        <v>537</v>
      </c>
      <c r="T1119" s="616"/>
      <c r="U1119" s="599"/>
      <c r="V1119" s="496" t="s">
        <v>269</v>
      </c>
      <c r="W1119" s="491"/>
      <c r="X1119" s="520"/>
      <c r="Y1119" s="520"/>
      <c r="Z1119" s="520"/>
      <c r="AB1119" s="573"/>
      <c r="AC1119" s="573"/>
    </row>
    <row r="1120" spans="1:29" s="237" customFormat="1" ht="7.5" customHeight="1">
      <c r="A1120" s="601"/>
      <c r="B1120" s="834"/>
      <c r="C1120" s="835"/>
      <c r="D1120" s="835"/>
      <c r="E1120" s="835"/>
      <c r="F1120" s="835"/>
      <c r="G1120" s="835"/>
      <c r="H1120" s="835"/>
      <c r="I1120" s="835"/>
      <c r="J1120" s="835"/>
      <c r="K1120" s="835"/>
      <c r="L1120" s="835"/>
      <c r="M1120" s="835"/>
      <c r="N1120" s="835"/>
      <c r="O1120" s="835"/>
      <c r="P1120" s="835"/>
      <c r="Q1120" s="835"/>
      <c r="R1120" s="835"/>
      <c r="S1120" s="835"/>
      <c r="T1120" s="835"/>
      <c r="U1120" s="835"/>
      <c r="V1120" s="835"/>
      <c r="W1120" s="835"/>
      <c r="X1120" s="520"/>
      <c r="Y1120" s="520"/>
      <c r="Z1120" s="520"/>
      <c r="AB1120" s="573"/>
      <c r="AC1120" s="573"/>
    </row>
    <row r="1121" spans="1:32" s="212" customFormat="1" ht="17.25" customHeight="1">
      <c r="A1121" s="601"/>
      <c r="B1121" s="845" t="s">
        <v>629</v>
      </c>
      <c r="C1121" s="845"/>
      <c r="D1121" s="845"/>
      <c r="E1121" s="845"/>
      <c r="F1121" s="845"/>
      <c r="G1121" s="845"/>
      <c r="H1121" s="845"/>
      <c r="I1121" s="845"/>
      <c r="J1121" s="845"/>
      <c r="K1121" s="845"/>
      <c r="L1121" s="845"/>
      <c r="M1121" s="845"/>
      <c r="N1121" s="845"/>
      <c r="O1121" s="845"/>
      <c r="P1121" s="845"/>
      <c r="Q1121" s="845"/>
      <c r="R1121" s="845"/>
      <c r="S1121" s="845"/>
      <c r="T1121" s="845"/>
      <c r="U1121" s="845"/>
      <c r="V1121" s="845"/>
      <c r="W1121" s="845"/>
      <c r="X1121" s="830"/>
      <c r="Y1121" s="830"/>
      <c r="Z1121" s="830"/>
      <c r="AA1121" s="830"/>
      <c r="AB1121" s="581"/>
      <c r="AC1121" s="581"/>
    </row>
    <row r="1122" spans="1:32" s="212" customFormat="1" ht="17.25" customHeight="1">
      <c r="A1122" s="601"/>
      <c r="B1122" s="845"/>
      <c r="C1122" s="845"/>
      <c r="D1122" s="845"/>
      <c r="E1122" s="845"/>
      <c r="F1122" s="845"/>
      <c r="G1122" s="845"/>
      <c r="H1122" s="845"/>
      <c r="I1122" s="845"/>
      <c r="J1122" s="845"/>
      <c r="K1122" s="845"/>
      <c r="L1122" s="845"/>
      <c r="M1122" s="845"/>
      <c r="N1122" s="845"/>
      <c r="O1122" s="845"/>
      <c r="P1122" s="845"/>
      <c r="Q1122" s="845"/>
      <c r="R1122" s="845"/>
      <c r="S1122" s="845"/>
      <c r="T1122" s="845"/>
      <c r="U1122" s="845"/>
      <c r="V1122" s="845"/>
      <c r="W1122" s="845"/>
      <c r="X1122" s="830"/>
      <c r="Y1122" s="830"/>
      <c r="Z1122" s="830"/>
      <c r="AA1122" s="830"/>
      <c r="AB1122" s="581"/>
      <c r="AC1122" s="581"/>
    </row>
    <row r="1123" spans="1:32" s="212" customFormat="1" ht="14.25" customHeight="1">
      <c r="A1123" s="601"/>
      <c r="B1123" s="845" t="s">
        <v>639</v>
      </c>
      <c r="C1123" s="846"/>
      <c r="D1123" s="846"/>
      <c r="E1123" s="846"/>
      <c r="F1123" s="846"/>
      <c r="G1123" s="846"/>
      <c r="H1123" s="846"/>
      <c r="I1123" s="846"/>
      <c r="J1123" s="846"/>
      <c r="K1123" s="846"/>
      <c r="L1123" s="846"/>
      <c r="M1123" s="846"/>
      <c r="N1123" s="846"/>
      <c r="O1123" s="846"/>
      <c r="P1123" s="846"/>
      <c r="Q1123" s="846"/>
      <c r="R1123" s="846"/>
      <c r="S1123" s="846"/>
      <c r="T1123" s="846"/>
      <c r="U1123" s="846"/>
      <c r="V1123" s="846"/>
      <c r="W1123" s="846"/>
      <c r="X1123" s="570"/>
      <c r="Y1123" s="570"/>
      <c r="Z1123" s="570"/>
      <c r="AA1123" s="570"/>
      <c r="AB1123" s="581"/>
      <c r="AC1123" s="581"/>
    </row>
    <row r="1124" spans="1:32" s="212" customFormat="1" ht="14.25" customHeight="1">
      <c r="A1124" s="572"/>
      <c r="B1124" s="846"/>
      <c r="C1124" s="846"/>
      <c r="D1124" s="846"/>
      <c r="E1124" s="846"/>
      <c r="F1124" s="846"/>
      <c r="G1124" s="846"/>
      <c r="H1124" s="846"/>
      <c r="I1124" s="846"/>
      <c r="J1124" s="846"/>
      <c r="K1124" s="846"/>
      <c r="L1124" s="846"/>
      <c r="M1124" s="846"/>
      <c r="N1124" s="846"/>
      <c r="O1124" s="846"/>
      <c r="P1124" s="846"/>
      <c r="Q1124" s="846"/>
      <c r="R1124" s="846"/>
      <c r="S1124" s="846"/>
      <c r="T1124" s="846"/>
      <c r="U1124" s="846"/>
      <c r="V1124" s="846"/>
      <c r="W1124" s="846"/>
      <c r="X1124" s="570"/>
      <c r="Y1124" s="570"/>
      <c r="Z1124" s="570"/>
      <c r="AA1124" s="570"/>
      <c r="AB1124" s="581"/>
      <c r="AC1124" s="581"/>
    </row>
    <row r="1125" spans="1:32" s="308" customFormat="1" ht="12.95" customHeight="1">
      <c r="Y1125" s="294"/>
      <c r="Z1125" s="294"/>
      <c r="AA1125" s="294"/>
    </row>
    <row r="1126" spans="1:32" s="306" customFormat="1" ht="19.5" customHeight="1">
      <c r="A1126" s="236" t="s">
        <v>1222</v>
      </c>
      <c r="B1126" s="309"/>
      <c r="C1126" s="310"/>
      <c r="D1126" s="310"/>
      <c r="E1126" s="310"/>
      <c r="F1126" s="310"/>
      <c r="G1126" s="310"/>
      <c r="H1126" s="310"/>
      <c r="I1126" s="310"/>
      <c r="J1126" s="293"/>
      <c r="K1126" s="293"/>
      <c r="L1126" s="293"/>
      <c r="M1126" s="293"/>
      <c r="N1126" s="293"/>
      <c r="O1126" s="293"/>
      <c r="P1126" s="293"/>
      <c r="Q1126" s="293"/>
      <c r="R1126" s="293"/>
      <c r="S1126" s="293"/>
      <c r="T1126" s="293"/>
      <c r="U1126" s="293"/>
      <c r="V1126" s="293"/>
      <c r="W1126" s="293"/>
      <c r="X1126" s="293"/>
      <c r="Y1126" s="294"/>
      <c r="Z1126" s="294"/>
      <c r="AA1126" s="294"/>
      <c r="AB1126" s="308"/>
      <c r="AC1126" s="308"/>
      <c r="AD1126" s="308"/>
      <c r="AE1126" s="308"/>
      <c r="AF1126" s="308"/>
    </row>
    <row r="1127" spans="1:32" s="306" customFormat="1" ht="19.5" customHeight="1">
      <c r="A1127" s="1092" t="s">
        <v>1192</v>
      </c>
      <c r="B1127" s="1093"/>
      <c r="C1127" s="1093"/>
      <c r="D1127" s="1093"/>
      <c r="E1127" s="1093"/>
      <c r="F1127" s="1093"/>
      <c r="G1127" s="1093"/>
      <c r="H1127" s="1093"/>
      <c r="I1127" s="1093"/>
      <c r="J1127" s="1093"/>
      <c r="K1127" s="1093"/>
      <c r="L1127" s="1093"/>
      <c r="M1127" s="1093"/>
      <c r="N1127" s="1093"/>
      <c r="O1127" s="1093"/>
      <c r="P1127" s="1093"/>
      <c r="Q1127" s="1093"/>
      <c r="R1127" s="1093"/>
      <c r="S1127" s="1093"/>
      <c r="T1127" s="1093"/>
      <c r="U1127" s="1093"/>
      <c r="V1127" s="1093"/>
      <c r="W1127" s="1093"/>
      <c r="X1127" s="1093"/>
      <c r="Y1127" s="1093"/>
      <c r="Z1127" s="1093"/>
      <c r="AA1127" s="1094"/>
      <c r="AB1127" s="1094"/>
      <c r="AC1127" s="1095"/>
      <c r="AD1127" s="308"/>
      <c r="AE1127" s="308"/>
      <c r="AF1127" s="308"/>
    </row>
    <row r="1128" spans="1:32" s="307" customFormat="1" ht="33.75" customHeight="1">
      <c r="A1128" s="560" t="s">
        <v>276</v>
      </c>
      <c r="B1128" s="535" t="s">
        <v>1193</v>
      </c>
      <c r="C1128" s="570"/>
      <c r="D1128" s="570"/>
      <c r="E1128" s="570"/>
      <c r="F1128" s="570"/>
      <c r="G1128" s="570"/>
      <c r="H1128" s="570"/>
      <c r="I1128" s="570"/>
      <c r="J1128" s="570"/>
      <c r="K1128" s="570"/>
      <c r="L1128" s="570"/>
      <c r="M1128" s="570"/>
      <c r="N1128" s="570"/>
      <c r="O1128" s="570"/>
      <c r="P1128" s="570"/>
      <c r="Q1128" s="570"/>
      <c r="R1128" s="570"/>
      <c r="S1128" s="570"/>
      <c r="T1128" s="570"/>
      <c r="U1128" s="570"/>
      <c r="V1128" s="570"/>
      <c r="W1128" s="570"/>
      <c r="X1128" s="570"/>
      <c r="Y1128" s="570"/>
      <c r="Z1128" s="570"/>
      <c r="AA1128" s="570"/>
      <c r="AB1128" s="569"/>
      <c r="AC1128" s="569"/>
      <c r="AD1128" s="237"/>
      <c r="AE1128" s="237"/>
      <c r="AF1128" s="237"/>
    </row>
    <row r="1129" spans="1:32" s="307" customFormat="1" ht="27.75" customHeight="1">
      <c r="A1129" s="556"/>
      <c r="B1129" s="570"/>
      <c r="C1129" s="570"/>
      <c r="D1129" s="570"/>
      <c r="E1129" s="570"/>
      <c r="F1129" s="570"/>
      <c r="G1129" s="570"/>
      <c r="H1129" s="570"/>
      <c r="I1129" s="570"/>
      <c r="J1129" s="570"/>
      <c r="K1129" s="570"/>
      <c r="L1129" s="570"/>
      <c r="M1129" s="570"/>
      <c r="N1129" s="570"/>
      <c r="O1129" s="570"/>
      <c r="P1129" s="570"/>
      <c r="Q1129" s="570"/>
      <c r="R1129" s="570"/>
      <c r="S1129" s="570"/>
      <c r="T1129" s="570"/>
      <c r="U1129" s="570"/>
      <c r="V1129" s="570"/>
      <c r="W1129" s="570"/>
      <c r="X1129" s="570"/>
      <c r="Y1129" s="570"/>
      <c r="Z1129" s="570"/>
      <c r="AA1129" s="570"/>
      <c r="AB1129" s="569"/>
      <c r="AC1129" s="569"/>
      <c r="AD1129" s="237"/>
      <c r="AE1129" s="237"/>
      <c r="AF1129" s="237"/>
    </row>
    <row r="1130" spans="1:32" s="307" customFormat="1" ht="39.950000000000003" customHeight="1">
      <c r="A1130" s="555" t="s">
        <v>278</v>
      </c>
      <c r="B1130" s="535" t="s">
        <v>1194</v>
      </c>
      <c r="C1130" s="570"/>
      <c r="D1130" s="570"/>
      <c r="E1130" s="570"/>
      <c r="F1130" s="570"/>
      <c r="G1130" s="570"/>
      <c r="H1130" s="570"/>
      <c r="I1130" s="570"/>
      <c r="J1130" s="570"/>
      <c r="K1130" s="570"/>
      <c r="L1130" s="570"/>
      <c r="M1130" s="570"/>
      <c r="N1130" s="570"/>
      <c r="O1130" s="570"/>
      <c r="P1130" s="570"/>
      <c r="Q1130" s="570"/>
      <c r="R1130" s="570"/>
      <c r="S1130" s="570"/>
      <c r="T1130" s="570"/>
      <c r="U1130" s="570"/>
      <c r="V1130" s="570"/>
      <c r="W1130" s="570"/>
      <c r="X1130" s="570"/>
      <c r="Y1130" s="570"/>
      <c r="Z1130" s="570"/>
      <c r="AA1130" s="570"/>
      <c r="AB1130" s="569"/>
      <c r="AC1130" s="569"/>
      <c r="AD1130" s="237"/>
      <c r="AE1130" s="237"/>
      <c r="AF1130" s="237"/>
    </row>
    <row r="1131" spans="1:32" s="307" customFormat="1" ht="39.950000000000003" customHeight="1">
      <c r="A1131" s="556"/>
      <c r="B1131" s="570"/>
      <c r="C1131" s="570"/>
      <c r="D1131" s="570"/>
      <c r="E1131" s="570"/>
      <c r="F1131" s="570"/>
      <c r="G1131" s="570"/>
      <c r="H1131" s="570"/>
      <c r="I1131" s="570"/>
      <c r="J1131" s="570"/>
      <c r="K1131" s="570"/>
      <c r="L1131" s="570"/>
      <c r="M1131" s="570"/>
      <c r="N1131" s="570"/>
      <c r="O1131" s="570"/>
      <c r="P1131" s="570"/>
      <c r="Q1131" s="570"/>
      <c r="R1131" s="570"/>
      <c r="S1131" s="570"/>
      <c r="T1131" s="570"/>
      <c r="U1131" s="570"/>
      <c r="V1131" s="570"/>
      <c r="W1131" s="570"/>
      <c r="X1131" s="570"/>
      <c r="Y1131" s="570"/>
      <c r="Z1131" s="570"/>
      <c r="AA1131" s="570"/>
      <c r="AB1131" s="569"/>
      <c r="AC1131" s="569"/>
      <c r="AD1131" s="237"/>
      <c r="AE1131" s="237"/>
      <c r="AF1131" s="237"/>
    </row>
    <row r="1132" spans="1:32" s="307" customFormat="1" ht="15" customHeight="1">
      <c r="A1132" s="555" t="s">
        <v>280</v>
      </c>
      <c r="B1132" s="535" t="s">
        <v>1195</v>
      </c>
      <c r="C1132" s="570"/>
      <c r="D1132" s="570"/>
      <c r="E1132" s="570"/>
      <c r="F1132" s="570"/>
      <c r="G1132" s="570"/>
      <c r="H1132" s="570"/>
      <c r="I1132" s="570"/>
      <c r="J1132" s="570"/>
      <c r="K1132" s="570"/>
      <c r="L1132" s="570"/>
      <c r="M1132" s="570"/>
      <c r="N1132" s="570"/>
      <c r="O1132" s="570"/>
      <c r="P1132" s="570"/>
      <c r="Q1132" s="570"/>
      <c r="R1132" s="570"/>
      <c r="S1132" s="570"/>
      <c r="T1132" s="570"/>
      <c r="U1132" s="570"/>
      <c r="V1132" s="570"/>
      <c r="W1132" s="570"/>
      <c r="X1132" s="570"/>
      <c r="Y1132" s="570"/>
      <c r="Z1132" s="570"/>
      <c r="AA1132" s="570"/>
      <c r="AB1132" s="569"/>
      <c r="AC1132" s="569"/>
      <c r="AD1132" s="237"/>
      <c r="AE1132" s="237"/>
      <c r="AF1132" s="237"/>
    </row>
    <row r="1133" spans="1:32" s="307" customFormat="1" ht="15" customHeight="1">
      <c r="A1133" s="556"/>
      <c r="B1133" s="570"/>
      <c r="C1133" s="570"/>
      <c r="D1133" s="570"/>
      <c r="E1133" s="570"/>
      <c r="F1133" s="570"/>
      <c r="G1133" s="570"/>
      <c r="H1133" s="570"/>
      <c r="I1133" s="570"/>
      <c r="J1133" s="570"/>
      <c r="K1133" s="570"/>
      <c r="L1133" s="570"/>
      <c r="M1133" s="570"/>
      <c r="N1133" s="570"/>
      <c r="O1133" s="570"/>
      <c r="P1133" s="570"/>
      <c r="Q1133" s="570"/>
      <c r="R1133" s="570"/>
      <c r="S1133" s="570"/>
      <c r="T1133" s="570"/>
      <c r="U1133" s="570"/>
      <c r="V1133" s="570"/>
      <c r="W1133" s="570"/>
      <c r="X1133" s="570"/>
      <c r="Y1133" s="570"/>
      <c r="Z1133" s="570"/>
      <c r="AA1133" s="570"/>
      <c r="AB1133" s="569"/>
      <c r="AC1133" s="569"/>
      <c r="AD1133" s="237"/>
      <c r="AE1133" s="237"/>
      <c r="AF1133" s="237"/>
    </row>
    <row r="1134" spans="1:32" s="307" customFormat="1" ht="15" customHeight="1">
      <c r="A1134" s="555" t="s">
        <v>287</v>
      </c>
      <c r="B1134" s="535" t="s">
        <v>1196</v>
      </c>
      <c r="C1134" s="535"/>
      <c r="D1134" s="535"/>
      <c r="E1134" s="535"/>
      <c r="F1134" s="535"/>
      <c r="G1134" s="535"/>
      <c r="H1134" s="535"/>
      <c r="I1134" s="535"/>
      <c r="J1134" s="535"/>
      <c r="K1134" s="535"/>
      <c r="L1134" s="535"/>
      <c r="M1134" s="535"/>
      <c r="N1134" s="535"/>
      <c r="O1134" s="535"/>
      <c r="P1134" s="535"/>
      <c r="Q1134" s="535"/>
      <c r="R1134" s="535"/>
      <c r="S1134" s="535"/>
      <c r="T1134" s="535"/>
      <c r="U1134" s="535"/>
      <c r="V1134" s="535"/>
      <c r="W1134" s="535"/>
      <c r="X1134" s="570"/>
      <c r="Y1134" s="570"/>
      <c r="Z1134" s="570"/>
      <c r="AA1134" s="570"/>
      <c r="AB1134" s="569"/>
      <c r="AC1134" s="569"/>
      <c r="AD1134" s="237"/>
      <c r="AE1134" s="237"/>
      <c r="AF1134" s="237"/>
    </row>
    <row r="1135" spans="1:32" s="307" customFormat="1" ht="15" customHeight="1">
      <c r="A1135" s="556"/>
      <c r="B1135" s="535"/>
      <c r="C1135" s="535"/>
      <c r="D1135" s="535"/>
      <c r="E1135" s="535"/>
      <c r="F1135" s="535"/>
      <c r="G1135" s="535"/>
      <c r="H1135" s="535"/>
      <c r="I1135" s="535"/>
      <c r="J1135" s="535"/>
      <c r="K1135" s="535"/>
      <c r="L1135" s="535"/>
      <c r="M1135" s="535"/>
      <c r="N1135" s="535"/>
      <c r="O1135" s="535"/>
      <c r="P1135" s="535"/>
      <c r="Q1135" s="535"/>
      <c r="R1135" s="535"/>
      <c r="S1135" s="535"/>
      <c r="T1135" s="535"/>
      <c r="U1135" s="535"/>
      <c r="V1135" s="535"/>
      <c r="W1135" s="535"/>
      <c r="X1135" s="570"/>
      <c r="Y1135" s="570"/>
      <c r="Z1135" s="570"/>
      <c r="AA1135" s="570"/>
      <c r="AB1135" s="569"/>
      <c r="AC1135" s="569"/>
      <c r="AD1135" s="237"/>
      <c r="AE1135" s="237"/>
      <c r="AF1135" s="237"/>
    </row>
    <row r="1136" spans="1:32" s="307" customFormat="1" ht="21" customHeight="1">
      <c r="A1136" s="555" t="s">
        <v>341</v>
      </c>
      <c r="B1136" s="535" t="s">
        <v>1197</v>
      </c>
      <c r="C1136" s="535"/>
      <c r="D1136" s="535"/>
      <c r="E1136" s="535"/>
      <c r="F1136" s="535"/>
      <c r="G1136" s="535"/>
      <c r="H1136" s="535"/>
      <c r="I1136" s="535"/>
      <c r="J1136" s="535"/>
      <c r="K1136" s="535"/>
      <c r="L1136" s="535"/>
      <c r="M1136" s="535"/>
      <c r="N1136" s="535"/>
      <c r="O1136" s="535"/>
      <c r="P1136" s="535"/>
      <c r="Q1136" s="535"/>
      <c r="R1136" s="535"/>
      <c r="S1136" s="535"/>
      <c r="T1136" s="535"/>
      <c r="U1136" s="535"/>
      <c r="V1136" s="535"/>
      <c r="W1136" s="535"/>
      <c r="X1136" s="570"/>
      <c r="Y1136" s="570"/>
      <c r="Z1136" s="570"/>
      <c r="AA1136" s="570"/>
      <c r="AB1136" s="569"/>
      <c r="AC1136" s="569"/>
      <c r="AD1136" s="237"/>
      <c r="AE1136" s="237"/>
      <c r="AF1136" s="237"/>
    </row>
    <row r="1137" spans="1:32" s="307" customFormat="1" ht="6.75" customHeight="1">
      <c r="A1137" s="556"/>
      <c r="B1137" s="535"/>
      <c r="C1137" s="535"/>
      <c r="D1137" s="535"/>
      <c r="E1137" s="535"/>
      <c r="F1137" s="535"/>
      <c r="G1137" s="535"/>
      <c r="H1137" s="535"/>
      <c r="I1137" s="535"/>
      <c r="J1137" s="535"/>
      <c r="K1137" s="535"/>
      <c r="L1137" s="535"/>
      <c r="M1137" s="535"/>
      <c r="N1137" s="535"/>
      <c r="O1137" s="535"/>
      <c r="P1137" s="535"/>
      <c r="Q1137" s="535"/>
      <c r="R1137" s="535"/>
      <c r="S1137" s="535"/>
      <c r="T1137" s="535"/>
      <c r="U1137" s="535"/>
      <c r="V1137" s="535"/>
      <c r="W1137" s="535"/>
      <c r="X1137" s="570"/>
      <c r="Y1137" s="570"/>
      <c r="Z1137" s="570"/>
      <c r="AA1137" s="570"/>
      <c r="AB1137" s="569"/>
      <c r="AC1137" s="569"/>
      <c r="AD1137" s="237"/>
      <c r="AE1137" s="237"/>
      <c r="AF1137" s="237"/>
    </row>
    <row r="1138" spans="1:32" s="307" customFormat="1" ht="17.100000000000001" customHeight="1">
      <c r="A1138" s="555" t="s">
        <v>313</v>
      </c>
      <c r="B1138" s="535" t="s">
        <v>1198</v>
      </c>
      <c r="C1138" s="535"/>
      <c r="D1138" s="535"/>
      <c r="E1138" s="535"/>
      <c r="F1138" s="535"/>
      <c r="G1138" s="535"/>
      <c r="H1138" s="535"/>
      <c r="I1138" s="535"/>
      <c r="J1138" s="535"/>
      <c r="K1138" s="535"/>
      <c r="L1138" s="535"/>
      <c r="M1138" s="535"/>
      <c r="N1138" s="535"/>
      <c r="O1138" s="535"/>
      <c r="P1138" s="535"/>
      <c r="Q1138" s="535"/>
      <c r="R1138" s="535"/>
      <c r="S1138" s="535"/>
      <c r="T1138" s="535"/>
      <c r="U1138" s="535"/>
      <c r="V1138" s="535"/>
      <c r="W1138" s="535"/>
      <c r="X1138" s="570"/>
      <c r="Y1138" s="570"/>
      <c r="Z1138" s="570"/>
      <c r="AA1138" s="570"/>
      <c r="AB1138" s="569"/>
      <c r="AC1138" s="569"/>
      <c r="AD1138" s="237"/>
      <c r="AE1138" s="237"/>
      <c r="AF1138" s="237"/>
    </row>
    <row r="1139" spans="1:32" s="307" customFormat="1" ht="22.5" customHeight="1">
      <c r="A1139" s="556"/>
      <c r="B1139" s="535"/>
      <c r="C1139" s="535"/>
      <c r="D1139" s="535"/>
      <c r="E1139" s="535"/>
      <c r="F1139" s="535"/>
      <c r="G1139" s="535"/>
      <c r="H1139" s="535"/>
      <c r="I1139" s="535"/>
      <c r="J1139" s="535"/>
      <c r="K1139" s="535"/>
      <c r="L1139" s="535"/>
      <c r="M1139" s="535"/>
      <c r="N1139" s="535"/>
      <c r="O1139" s="535"/>
      <c r="P1139" s="535"/>
      <c r="Q1139" s="535"/>
      <c r="R1139" s="535"/>
      <c r="S1139" s="535"/>
      <c r="T1139" s="535"/>
      <c r="U1139" s="535"/>
      <c r="V1139" s="535"/>
      <c r="W1139" s="535"/>
      <c r="X1139" s="570"/>
      <c r="Y1139" s="570"/>
      <c r="Z1139" s="570"/>
      <c r="AA1139" s="570"/>
      <c r="AB1139" s="569"/>
      <c r="AC1139" s="569"/>
      <c r="AD1139" s="237"/>
      <c r="AE1139" s="237"/>
      <c r="AF1139" s="237"/>
    </row>
    <row r="1140" spans="1:32" s="307" customFormat="1" ht="20.100000000000001" customHeight="1">
      <c r="A1140" s="571" t="s">
        <v>317</v>
      </c>
      <c r="B1140" s="535" t="s">
        <v>1199</v>
      </c>
      <c r="C1140" s="535"/>
      <c r="D1140" s="535"/>
      <c r="E1140" s="535"/>
      <c r="F1140" s="535"/>
      <c r="G1140" s="535"/>
      <c r="H1140" s="535"/>
      <c r="I1140" s="535"/>
      <c r="J1140" s="535"/>
      <c r="K1140" s="535"/>
      <c r="L1140" s="535"/>
      <c r="M1140" s="535"/>
      <c r="N1140" s="535"/>
      <c r="O1140" s="535"/>
      <c r="P1140" s="535"/>
      <c r="Q1140" s="535"/>
      <c r="R1140" s="535"/>
      <c r="S1140" s="535"/>
      <c r="T1140" s="535"/>
      <c r="U1140" s="535"/>
      <c r="V1140" s="535"/>
      <c r="W1140" s="535"/>
      <c r="X1140" s="570"/>
      <c r="Y1140" s="570"/>
      <c r="Z1140" s="570"/>
      <c r="AA1140" s="570"/>
      <c r="AB1140" s="569"/>
      <c r="AC1140" s="569"/>
      <c r="AD1140" s="237"/>
      <c r="AE1140" s="237"/>
      <c r="AF1140" s="237"/>
    </row>
    <row r="1141" spans="1:32" s="307" customFormat="1" ht="20.100000000000001" customHeight="1">
      <c r="A1141" s="572"/>
      <c r="B1141" s="535"/>
      <c r="C1141" s="535"/>
      <c r="D1141" s="535"/>
      <c r="E1141" s="535"/>
      <c r="F1141" s="535"/>
      <c r="G1141" s="535"/>
      <c r="H1141" s="535"/>
      <c r="I1141" s="535"/>
      <c r="J1141" s="535"/>
      <c r="K1141" s="535"/>
      <c r="L1141" s="535"/>
      <c r="M1141" s="535"/>
      <c r="N1141" s="535"/>
      <c r="O1141" s="535"/>
      <c r="P1141" s="535"/>
      <c r="Q1141" s="535"/>
      <c r="R1141" s="535"/>
      <c r="S1141" s="535"/>
      <c r="T1141" s="535"/>
      <c r="U1141" s="535"/>
      <c r="V1141" s="535"/>
      <c r="W1141" s="535"/>
      <c r="X1141" s="570"/>
      <c r="Y1141" s="570"/>
      <c r="Z1141" s="570"/>
      <c r="AA1141" s="570"/>
      <c r="AB1141" s="569"/>
      <c r="AC1141" s="569"/>
      <c r="AD1141" s="237"/>
      <c r="AE1141" s="237"/>
      <c r="AF1141" s="237"/>
    </row>
    <row r="1142" spans="1:32" s="307" customFormat="1" ht="20.100000000000001" customHeight="1">
      <c r="A1142" s="571" t="s">
        <v>320</v>
      </c>
      <c r="B1142" s="535" t="s">
        <v>1200</v>
      </c>
      <c r="C1142" s="535"/>
      <c r="D1142" s="535"/>
      <c r="E1142" s="535"/>
      <c r="F1142" s="535"/>
      <c r="G1142" s="535"/>
      <c r="H1142" s="535"/>
      <c r="I1142" s="535"/>
      <c r="J1142" s="535"/>
      <c r="K1142" s="535"/>
      <c r="L1142" s="535"/>
      <c r="M1142" s="535"/>
      <c r="N1142" s="535"/>
      <c r="O1142" s="535"/>
      <c r="P1142" s="535"/>
      <c r="Q1142" s="535"/>
      <c r="R1142" s="535"/>
      <c r="S1142" s="535"/>
      <c r="T1142" s="535"/>
      <c r="U1142" s="535"/>
      <c r="V1142" s="535"/>
      <c r="W1142" s="535"/>
      <c r="X1142" s="570"/>
      <c r="Y1142" s="570"/>
      <c r="Z1142" s="570"/>
      <c r="AA1142" s="570"/>
      <c r="AB1142" s="569"/>
      <c r="AC1142" s="569"/>
      <c r="AD1142" s="237"/>
      <c r="AE1142" s="237"/>
      <c r="AF1142" s="237"/>
    </row>
    <row r="1143" spans="1:32" s="307" customFormat="1" ht="20.100000000000001" customHeight="1">
      <c r="A1143" s="572"/>
      <c r="B1143" s="535"/>
      <c r="C1143" s="535"/>
      <c r="D1143" s="535"/>
      <c r="E1143" s="535"/>
      <c r="F1143" s="535"/>
      <c r="G1143" s="535"/>
      <c r="H1143" s="535"/>
      <c r="I1143" s="535"/>
      <c r="J1143" s="535"/>
      <c r="K1143" s="535"/>
      <c r="L1143" s="535"/>
      <c r="M1143" s="535"/>
      <c r="N1143" s="535"/>
      <c r="O1143" s="535"/>
      <c r="P1143" s="535"/>
      <c r="Q1143" s="535"/>
      <c r="R1143" s="535"/>
      <c r="S1143" s="535"/>
      <c r="T1143" s="535"/>
      <c r="U1143" s="535"/>
      <c r="V1143" s="535"/>
      <c r="W1143" s="535"/>
      <c r="X1143" s="570"/>
      <c r="Y1143" s="570"/>
      <c r="Z1143" s="570"/>
      <c r="AA1143" s="570"/>
      <c r="AB1143" s="569"/>
      <c r="AC1143" s="569"/>
      <c r="AD1143" s="237"/>
      <c r="AE1143" s="237"/>
      <c r="AF1143" s="237"/>
    </row>
    <row r="1144" spans="1:32" s="307" customFormat="1" ht="19.5" customHeight="1">
      <c r="A1144" s="769" t="s">
        <v>1201</v>
      </c>
      <c r="B1144" s="1103"/>
      <c r="C1144" s="1103"/>
      <c r="D1144" s="1103"/>
      <c r="E1144" s="1103"/>
      <c r="F1144" s="1103"/>
      <c r="G1144" s="1103"/>
      <c r="H1144" s="1103"/>
      <c r="I1144" s="1103"/>
      <c r="J1144" s="1103"/>
      <c r="K1144" s="1103"/>
      <c r="L1144" s="1103"/>
      <c r="M1144" s="1103"/>
      <c r="N1144" s="1103"/>
      <c r="O1144" s="1103"/>
      <c r="P1144" s="1103"/>
      <c r="Q1144" s="1103"/>
      <c r="R1144" s="1103"/>
      <c r="S1144" s="1103"/>
      <c r="T1144" s="1103"/>
      <c r="U1144" s="1103"/>
      <c r="V1144" s="1103"/>
      <c r="W1144" s="1103"/>
      <c r="X1144" s="1103"/>
      <c r="Y1144" s="1103"/>
      <c r="Z1144" s="1103"/>
      <c r="AA1144" s="570"/>
      <c r="AB1144" s="570"/>
      <c r="AC1144" s="570"/>
      <c r="AD1144" s="237"/>
      <c r="AE1144" s="237"/>
      <c r="AF1144" s="237"/>
    </row>
    <row r="1145" spans="1:32" s="307" customFormat="1" ht="30" customHeight="1">
      <c r="A1145" s="534" t="s">
        <v>276</v>
      </c>
      <c r="B1145" s="535" t="s">
        <v>1202</v>
      </c>
      <c r="C1145" s="535"/>
      <c r="D1145" s="535"/>
      <c r="E1145" s="535"/>
      <c r="F1145" s="535"/>
      <c r="G1145" s="535"/>
      <c r="H1145" s="535"/>
      <c r="I1145" s="535"/>
      <c r="J1145" s="535"/>
      <c r="K1145" s="535"/>
      <c r="L1145" s="535"/>
      <c r="M1145" s="535"/>
      <c r="N1145" s="535"/>
      <c r="O1145" s="535"/>
      <c r="P1145" s="535"/>
      <c r="Q1145" s="535"/>
      <c r="R1145" s="535"/>
      <c r="S1145" s="535"/>
      <c r="T1145" s="535"/>
      <c r="U1145" s="535"/>
      <c r="V1145" s="535"/>
      <c r="W1145" s="535"/>
      <c r="X1145" s="570"/>
      <c r="Y1145" s="570"/>
      <c r="Z1145" s="570"/>
      <c r="AA1145" s="570"/>
      <c r="AB1145" s="569"/>
      <c r="AC1145" s="569"/>
      <c r="AD1145" s="237"/>
      <c r="AE1145" s="237"/>
      <c r="AF1145" s="237"/>
    </row>
    <row r="1146" spans="1:32" s="307" customFormat="1" ht="30" customHeight="1">
      <c r="A1146" s="534"/>
      <c r="B1146" s="535"/>
      <c r="C1146" s="535"/>
      <c r="D1146" s="535"/>
      <c r="E1146" s="535"/>
      <c r="F1146" s="535"/>
      <c r="G1146" s="535"/>
      <c r="H1146" s="535"/>
      <c r="I1146" s="535"/>
      <c r="J1146" s="535"/>
      <c r="K1146" s="535"/>
      <c r="L1146" s="535"/>
      <c r="M1146" s="535"/>
      <c r="N1146" s="535"/>
      <c r="O1146" s="535"/>
      <c r="P1146" s="535"/>
      <c r="Q1146" s="535"/>
      <c r="R1146" s="535"/>
      <c r="S1146" s="535"/>
      <c r="T1146" s="535"/>
      <c r="U1146" s="535"/>
      <c r="V1146" s="535"/>
      <c r="W1146" s="535"/>
      <c r="X1146" s="570"/>
      <c r="Y1146" s="570"/>
      <c r="Z1146" s="570"/>
      <c r="AA1146" s="570"/>
      <c r="AB1146" s="569"/>
      <c r="AC1146" s="569"/>
      <c r="AD1146" s="237"/>
      <c r="AE1146" s="237"/>
      <c r="AF1146" s="237"/>
    </row>
    <row r="1147" spans="1:32" s="307" customFormat="1" ht="33.950000000000003" customHeight="1">
      <c r="A1147" s="534" t="s">
        <v>278</v>
      </c>
      <c r="B1147" s="535" t="s">
        <v>1194</v>
      </c>
      <c r="C1147" s="535"/>
      <c r="D1147" s="535"/>
      <c r="E1147" s="535"/>
      <c r="F1147" s="535"/>
      <c r="G1147" s="535"/>
      <c r="H1147" s="535"/>
      <c r="I1147" s="535"/>
      <c r="J1147" s="535"/>
      <c r="K1147" s="535"/>
      <c r="L1147" s="535"/>
      <c r="M1147" s="535"/>
      <c r="N1147" s="535"/>
      <c r="O1147" s="535"/>
      <c r="P1147" s="535"/>
      <c r="Q1147" s="535"/>
      <c r="R1147" s="535"/>
      <c r="S1147" s="535"/>
      <c r="T1147" s="535"/>
      <c r="U1147" s="535"/>
      <c r="V1147" s="535"/>
      <c r="W1147" s="535"/>
      <c r="X1147" s="570"/>
      <c r="Y1147" s="570"/>
      <c r="Z1147" s="570"/>
      <c r="AA1147" s="570"/>
      <c r="AB1147" s="569"/>
      <c r="AC1147" s="569"/>
      <c r="AD1147" s="237"/>
      <c r="AE1147" s="237"/>
      <c r="AF1147" s="237"/>
    </row>
    <row r="1148" spans="1:32" s="307" customFormat="1" ht="33.950000000000003" customHeight="1">
      <c r="A1148" s="534"/>
      <c r="B1148" s="535"/>
      <c r="C1148" s="535"/>
      <c r="D1148" s="535"/>
      <c r="E1148" s="535"/>
      <c r="F1148" s="535"/>
      <c r="G1148" s="535"/>
      <c r="H1148" s="535"/>
      <c r="I1148" s="535"/>
      <c r="J1148" s="535"/>
      <c r="K1148" s="535"/>
      <c r="L1148" s="535"/>
      <c r="M1148" s="535"/>
      <c r="N1148" s="535"/>
      <c r="O1148" s="535"/>
      <c r="P1148" s="535"/>
      <c r="Q1148" s="535"/>
      <c r="R1148" s="535"/>
      <c r="S1148" s="535"/>
      <c r="T1148" s="535"/>
      <c r="U1148" s="535"/>
      <c r="V1148" s="535"/>
      <c r="W1148" s="535"/>
      <c r="X1148" s="570"/>
      <c r="Y1148" s="570"/>
      <c r="Z1148" s="570"/>
      <c r="AA1148" s="570"/>
      <c r="AB1148" s="569"/>
      <c r="AC1148" s="569"/>
      <c r="AD1148" s="237"/>
      <c r="AE1148" s="237"/>
      <c r="AF1148" s="237"/>
    </row>
    <row r="1149" spans="1:32" s="307" customFormat="1" ht="16.5" customHeight="1">
      <c r="A1149" s="534" t="s">
        <v>280</v>
      </c>
      <c r="B1149" s="535" t="s">
        <v>1195</v>
      </c>
      <c r="C1149" s="535"/>
      <c r="D1149" s="535"/>
      <c r="E1149" s="535"/>
      <c r="F1149" s="535"/>
      <c r="G1149" s="535"/>
      <c r="H1149" s="535"/>
      <c r="I1149" s="535"/>
      <c r="J1149" s="535"/>
      <c r="K1149" s="535"/>
      <c r="L1149" s="535"/>
      <c r="M1149" s="535"/>
      <c r="N1149" s="535"/>
      <c r="O1149" s="535"/>
      <c r="P1149" s="535"/>
      <c r="Q1149" s="535"/>
      <c r="R1149" s="535"/>
      <c r="S1149" s="535"/>
      <c r="T1149" s="535"/>
      <c r="U1149" s="535"/>
      <c r="V1149" s="535"/>
      <c r="W1149" s="535"/>
      <c r="X1149" s="570"/>
      <c r="Y1149" s="570"/>
      <c r="Z1149" s="570"/>
      <c r="AA1149" s="570"/>
      <c r="AB1149" s="569"/>
      <c r="AC1149" s="569"/>
      <c r="AD1149" s="237"/>
      <c r="AE1149" s="237"/>
      <c r="AF1149" s="237"/>
    </row>
    <row r="1150" spans="1:32" s="307" customFormat="1" ht="9.75" customHeight="1">
      <c r="A1150" s="534"/>
      <c r="B1150" s="535"/>
      <c r="C1150" s="535"/>
      <c r="D1150" s="535"/>
      <c r="E1150" s="535"/>
      <c r="F1150" s="535"/>
      <c r="G1150" s="535"/>
      <c r="H1150" s="535"/>
      <c r="I1150" s="535"/>
      <c r="J1150" s="535"/>
      <c r="K1150" s="535"/>
      <c r="L1150" s="535"/>
      <c r="M1150" s="535"/>
      <c r="N1150" s="535"/>
      <c r="O1150" s="535"/>
      <c r="P1150" s="535"/>
      <c r="Q1150" s="535"/>
      <c r="R1150" s="535"/>
      <c r="S1150" s="535"/>
      <c r="T1150" s="535"/>
      <c r="U1150" s="535"/>
      <c r="V1150" s="535"/>
      <c r="W1150" s="535"/>
      <c r="X1150" s="570"/>
      <c r="Y1150" s="570"/>
      <c r="Z1150" s="570"/>
      <c r="AA1150" s="570"/>
      <c r="AB1150" s="569"/>
      <c r="AC1150" s="569"/>
      <c r="AD1150" s="237"/>
      <c r="AE1150" s="237"/>
      <c r="AF1150" s="237"/>
    </row>
    <row r="1151" spans="1:32" s="307" customFormat="1" ht="16.5" customHeight="1">
      <c r="A1151" s="534" t="s">
        <v>287</v>
      </c>
      <c r="B1151" s="535" t="s">
        <v>1196</v>
      </c>
      <c r="C1151" s="535"/>
      <c r="D1151" s="535"/>
      <c r="E1151" s="535"/>
      <c r="F1151" s="535"/>
      <c r="G1151" s="535"/>
      <c r="H1151" s="535"/>
      <c r="I1151" s="535"/>
      <c r="J1151" s="535"/>
      <c r="K1151" s="535"/>
      <c r="L1151" s="535"/>
      <c r="M1151" s="535"/>
      <c r="N1151" s="535"/>
      <c r="O1151" s="535"/>
      <c r="P1151" s="535"/>
      <c r="Q1151" s="535"/>
      <c r="R1151" s="535"/>
      <c r="S1151" s="535"/>
      <c r="T1151" s="535"/>
      <c r="U1151" s="535"/>
      <c r="V1151" s="535"/>
      <c r="W1151" s="535"/>
      <c r="X1151" s="570"/>
      <c r="Y1151" s="570"/>
      <c r="Z1151" s="570"/>
      <c r="AA1151" s="570"/>
      <c r="AB1151" s="569"/>
      <c r="AC1151" s="569"/>
      <c r="AD1151" s="237"/>
      <c r="AE1151" s="237"/>
      <c r="AF1151" s="237"/>
    </row>
    <row r="1152" spans="1:32" s="307" customFormat="1" ht="10.5" customHeight="1">
      <c r="A1152" s="534"/>
      <c r="B1152" s="535"/>
      <c r="C1152" s="535"/>
      <c r="D1152" s="535"/>
      <c r="E1152" s="535"/>
      <c r="F1152" s="535"/>
      <c r="G1152" s="535"/>
      <c r="H1152" s="535"/>
      <c r="I1152" s="535"/>
      <c r="J1152" s="535"/>
      <c r="K1152" s="535"/>
      <c r="L1152" s="535"/>
      <c r="M1152" s="535"/>
      <c r="N1152" s="535"/>
      <c r="O1152" s="535"/>
      <c r="P1152" s="535"/>
      <c r="Q1152" s="535"/>
      <c r="R1152" s="535"/>
      <c r="S1152" s="535"/>
      <c r="T1152" s="535"/>
      <c r="U1152" s="535"/>
      <c r="V1152" s="535"/>
      <c r="W1152" s="535"/>
      <c r="X1152" s="570"/>
      <c r="Y1152" s="570"/>
      <c r="Z1152" s="570"/>
      <c r="AA1152" s="570"/>
      <c r="AB1152" s="569"/>
      <c r="AC1152" s="569"/>
      <c r="AD1152" s="237"/>
      <c r="AE1152" s="237"/>
      <c r="AF1152" s="237"/>
    </row>
    <row r="1153" spans="1:32" s="307" customFormat="1" ht="16.5" customHeight="1">
      <c r="A1153" s="534" t="s">
        <v>341</v>
      </c>
      <c r="B1153" s="535" t="s">
        <v>1197</v>
      </c>
      <c r="C1153" s="535"/>
      <c r="D1153" s="535"/>
      <c r="E1153" s="535"/>
      <c r="F1153" s="535"/>
      <c r="G1153" s="535"/>
      <c r="H1153" s="535"/>
      <c r="I1153" s="535"/>
      <c r="J1153" s="535"/>
      <c r="K1153" s="535"/>
      <c r="L1153" s="535"/>
      <c r="M1153" s="535"/>
      <c r="N1153" s="535"/>
      <c r="O1153" s="535"/>
      <c r="P1153" s="535"/>
      <c r="Q1153" s="535"/>
      <c r="R1153" s="535"/>
      <c r="S1153" s="535"/>
      <c r="T1153" s="535"/>
      <c r="U1153" s="535"/>
      <c r="V1153" s="535"/>
      <c r="W1153" s="535"/>
      <c r="X1153" s="570"/>
      <c r="Y1153" s="570"/>
      <c r="Z1153" s="570"/>
      <c r="AA1153" s="570"/>
      <c r="AB1153" s="569"/>
      <c r="AC1153" s="569"/>
      <c r="AD1153" s="237"/>
      <c r="AE1153" s="237"/>
      <c r="AF1153" s="237"/>
    </row>
    <row r="1154" spans="1:32" s="307" customFormat="1" ht="13.5" customHeight="1">
      <c r="A1154" s="534"/>
      <c r="B1154" s="535"/>
      <c r="C1154" s="535"/>
      <c r="D1154" s="535"/>
      <c r="E1154" s="535"/>
      <c r="F1154" s="535"/>
      <c r="G1154" s="535"/>
      <c r="H1154" s="535"/>
      <c r="I1154" s="535"/>
      <c r="J1154" s="535"/>
      <c r="K1154" s="535"/>
      <c r="L1154" s="535"/>
      <c r="M1154" s="535"/>
      <c r="N1154" s="535"/>
      <c r="O1154" s="535"/>
      <c r="P1154" s="535"/>
      <c r="Q1154" s="535"/>
      <c r="R1154" s="535"/>
      <c r="S1154" s="535"/>
      <c r="T1154" s="535"/>
      <c r="U1154" s="535"/>
      <c r="V1154" s="535"/>
      <c r="W1154" s="535"/>
      <c r="X1154" s="570"/>
      <c r="Y1154" s="570"/>
      <c r="Z1154" s="570"/>
      <c r="AA1154" s="570"/>
      <c r="AB1154" s="569"/>
      <c r="AC1154" s="569"/>
      <c r="AD1154" s="237"/>
      <c r="AE1154" s="237"/>
      <c r="AF1154" s="237"/>
    </row>
    <row r="1155" spans="1:32" s="307" customFormat="1" ht="16.5" customHeight="1">
      <c r="A1155" s="534" t="s">
        <v>313</v>
      </c>
      <c r="B1155" s="535" t="s">
        <v>1198</v>
      </c>
      <c r="C1155" s="535"/>
      <c r="D1155" s="535"/>
      <c r="E1155" s="535"/>
      <c r="F1155" s="535"/>
      <c r="G1155" s="535"/>
      <c r="H1155" s="535"/>
      <c r="I1155" s="535"/>
      <c r="J1155" s="535"/>
      <c r="K1155" s="535"/>
      <c r="L1155" s="535"/>
      <c r="M1155" s="535"/>
      <c r="N1155" s="535"/>
      <c r="O1155" s="535"/>
      <c r="P1155" s="535"/>
      <c r="Q1155" s="535"/>
      <c r="R1155" s="535"/>
      <c r="S1155" s="535"/>
      <c r="T1155" s="535"/>
      <c r="U1155" s="535"/>
      <c r="V1155" s="535"/>
      <c r="W1155" s="535"/>
      <c r="X1155" s="570"/>
      <c r="Y1155" s="570"/>
      <c r="Z1155" s="570"/>
      <c r="AA1155" s="570"/>
      <c r="AB1155" s="569"/>
      <c r="AC1155" s="569"/>
      <c r="AD1155" s="237"/>
      <c r="AE1155" s="237"/>
      <c r="AF1155" s="237"/>
    </row>
    <row r="1156" spans="1:32" s="307" customFormat="1" ht="16.5" customHeight="1">
      <c r="A1156" s="534"/>
      <c r="B1156" s="535"/>
      <c r="C1156" s="535"/>
      <c r="D1156" s="535"/>
      <c r="E1156" s="535"/>
      <c r="F1156" s="535"/>
      <c r="G1156" s="535"/>
      <c r="H1156" s="535"/>
      <c r="I1156" s="535"/>
      <c r="J1156" s="535"/>
      <c r="K1156" s="535"/>
      <c r="L1156" s="535"/>
      <c r="M1156" s="535"/>
      <c r="N1156" s="535"/>
      <c r="O1156" s="535"/>
      <c r="P1156" s="535"/>
      <c r="Q1156" s="535"/>
      <c r="R1156" s="535"/>
      <c r="S1156" s="535"/>
      <c r="T1156" s="535"/>
      <c r="U1156" s="535"/>
      <c r="V1156" s="535"/>
      <c r="W1156" s="535"/>
      <c r="X1156" s="570"/>
      <c r="Y1156" s="570"/>
      <c r="Z1156" s="570"/>
      <c r="AA1156" s="570"/>
      <c r="AB1156" s="569"/>
      <c r="AC1156" s="569"/>
      <c r="AD1156" s="237"/>
      <c r="AE1156" s="237"/>
      <c r="AF1156" s="237"/>
    </row>
    <row r="1157" spans="1:32" s="307" customFormat="1" ht="16.5" customHeight="1">
      <c r="A1157" s="534" t="s">
        <v>317</v>
      </c>
      <c r="B1157" s="535" t="s">
        <v>1200</v>
      </c>
      <c r="C1157" s="535"/>
      <c r="D1157" s="535"/>
      <c r="E1157" s="535"/>
      <c r="F1157" s="535"/>
      <c r="G1157" s="535"/>
      <c r="H1157" s="535"/>
      <c r="I1157" s="535"/>
      <c r="J1157" s="535"/>
      <c r="K1157" s="535"/>
      <c r="L1157" s="535"/>
      <c r="M1157" s="535"/>
      <c r="N1157" s="535"/>
      <c r="O1157" s="535"/>
      <c r="P1157" s="535"/>
      <c r="Q1157" s="535"/>
      <c r="R1157" s="535"/>
      <c r="S1157" s="535"/>
      <c r="T1157" s="535"/>
      <c r="U1157" s="535"/>
      <c r="V1157" s="535"/>
      <c r="W1157" s="535"/>
      <c r="X1157" s="570"/>
      <c r="Y1157" s="570"/>
      <c r="Z1157" s="570"/>
      <c r="AA1157" s="570"/>
      <c r="AB1157" s="569"/>
      <c r="AC1157" s="569"/>
      <c r="AD1157" s="237"/>
      <c r="AE1157" s="237"/>
      <c r="AF1157" s="237"/>
    </row>
    <row r="1158" spans="1:32" s="307" customFormat="1" ht="16.5" customHeight="1">
      <c r="A1158" s="534"/>
      <c r="B1158" s="535"/>
      <c r="C1158" s="535"/>
      <c r="D1158" s="535"/>
      <c r="E1158" s="535"/>
      <c r="F1158" s="535"/>
      <c r="G1158" s="535"/>
      <c r="H1158" s="535"/>
      <c r="I1158" s="535"/>
      <c r="J1158" s="535"/>
      <c r="K1158" s="535"/>
      <c r="L1158" s="535"/>
      <c r="M1158" s="535"/>
      <c r="N1158" s="535"/>
      <c r="O1158" s="535"/>
      <c r="P1158" s="535"/>
      <c r="Q1158" s="535"/>
      <c r="R1158" s="535"/>
      <c r="S1158" s="535"/>
      <c r="T1158" s="535"/>
      <c r="U1158" s="535"/>
      <c r="V1158" s="535"/>
      <c r="W1158" s="535"/>
      <c r="X1158" s="570"/>
      <c r="Y1158" s="570"/>
      <c r="Z1158" s="570"/>
      <c r="AA1158" s="570"/>
      <c r="AB1158" s="569"/>
      <c r="AC1158" s="569"/>
      <c r="AD1158" s="237"/>
      <c r="AE1158" s="237"/>
      <c r="AF1158" s="237"/>
    </row>
    <row r="1159" spans="1:32" s="307" customFormat="1" ht="19.5" customHeight="1">
      <c r="A1159" s="769" t="s">
        <v>1203</v>
      </c>
      <c r="B1159" s="1103"/>
      <c r="C1159" s="1103"/>
      <c r="D1159" s="1103"/>
      <c r="E1159" s="1103"/>
      <c r="F1159" s="1103"/>
      <c r="G1159" s="1103"/>
      <c r="H1159" s="1103"/>
      <c r="I1159" s="1103"/>
      <c r="J1159" s="1103"/>
      <c r="K1159" s="1103"/>
      <c r="L1159" s="1103"/>
      <c r="M1159" s="1103"/>
      <c r="N1159" s="1103"/>
      <c r="O1159" s="1103"/>
      <c r="P1159" s="1103"/>
      <c r="Q1159" s="1103"/>
      <c r="R1159" s="1103"/>
      <c r="S1159" s="1103"/>
      <c r="T1159" s="1103"/>
      <c r="U1159" s="1103"/>
      <c r="V1159" s="1103"/>
      <c r="W1159" s="1103"/>
      <c r="X1159" s="1103"/>
      <c r="Y1159" s="1103"/>
      <c r="Z1159" s="1103"/>
      <c r="AA1159" s="570"/>
      <c r="AB1159" s="570"/>
      <c r="AC1159" s="570"/>
      <c r="AD1159" s="237"/>
      <c r="AE1159" s="237"/>
      <c r="AF1159" s="237"/>
    </row>
    <row r="1160" spans="1:32" s="307" customFormat="1" ht="35.1" customHeight="1">
      <c r="A1160" s="746" t="s">
        <v>276</v>
      </c>
      <c r="B1160" s="535" t="s">
        <v>1202</v>
      </c>
      <c r="C1160" s="535"/>
      <c r="D1160" s="535"/>
      <c r="E1160" s="535"/>
      <c r="F1160" s="535"/>
      <c r="G1160" s="535"/>
      <c r="H1160" s="535"/>
      <c r="I1160" s="535"/>
      <c r="J1160" s="535"/>
      <c r="K1160" s="535"/>
      <c r="L1160" s="535"/>
      <c r="M1160" s="535"/>
      <c r="N1160" s="535"/>
      <c r="O1160" s="535"/>
      <c r="P1160" s="535"/>
      <c r="Q1160" s="535"/>
      <c r="R1160" s="535"/>
      <c r="S1160" s="535"/>
      <c r="T1160" s="535"/>
      <c r="U1160" s="535"/>
      <c r="V1160" s="535"/>
      <c r="W1160" s="535"/>
      <c r="X1160" s="570"/>
      <c r="Y1160" s="570"/>
      <c r="Z1160" s="570"/>
      <c r="AA1160" s="570"/>
      <c r="AB1160" s="569"/>
      <c r="AC1160" s="569"/>
      <c r="AD1160" s="237"/>
      <c r="AE1160" s="237"/>
      <c r="AF1160" s="237"/>
    </row>
    <row r="1161" spans="1:32" s="307" customFormat="1" ht="35.1" customHeight="1">
      <c r="A1161" s="746"/>
      <c r="B1161" s="535"/>
      <c r="C1161" s="535"/>
      <c r="D1161" s="535"/>
      <c r="E1161" s="535"/>
      <c r="F1161" s="535"/>
      <c r="G1161" s="535"/>
      <c r="H1161" s="535"/>
      <c r="I1161" s="535"/>
      <c r="J1161" s="535"/>
      <c r="K1161" s="535"/>
      <c r="L1161" s="535"/>
      <c r="M1161" s="535"/>
      <c r="N1161" s="535"/>
      <c r="O1161" s="535"/>
      <c r="P1161" s="535"/>
      <c r="Q1161" s="535"/>
      <c r="R1161" s="535"/>
      <c r="S1161" s="535"/>
      <c r="T1161" s="535"/>
      <c r="U1161" s="535"/>
      <c r="V1161" s="535"/>
      <c r="W1161" s="535"/>
      <c r="X1161" s="570"/>
      <c r="Y1161" s="570"/>
      <c r="Z1161" s="570"/>
      <c r="AA1161" s="570"/>
      <c r="AB1161" s="569"/>
      <c r="AC1161" s="569"/>
      <c r="AD1161" s="237"/>
      <c r="AE1161" s="237"/>
      <c r="AF1161" s="237"/>
    </row>
    <row r="1162" spans="1:32" s="307" customFormat="1" ht="33.950000000000003" customHeight="1">
      <c r="A1162" s="555" t="s">
        <v>278</v>
      </c>
      <c r="B1162" s="535" t="s">
        <v>1194</v>
      </c>
      <c r="C1162" s="535"/>
      <c r="D1162" s="535"/>
      <c r="E1162" s="535"/>
      <c r="F1162" s="535"/>
      <c r="G1162" s="535"/>
      <c r="H1162" s="535"/>
      <c r="I1162" s="535"/>
      <c r="J1162" s="535"/>
      <c r="K1162" s="535"/>
      <c r="L1162" s="535"/>
      <c r="M1162" s="535"/>
      <c r="N1162" s="535"/>
      <c r="O1162" s="535"/>
      <c r="P1162" s="535"/>
      <c r="Q1162" s="535"/>
      <c r="R1162" s="535"/>
      <c r="S1162" s="535"/>
      <c r="T1162" s="535"/>
      <c r="U1162" s="535"/>
      <c r="V1162" s="535"/>
      <c r="W1162" s="535"/>
      <c r="X1162" s="570"/>
      <c r="Y1162" s="570"/>
      <c r="Z1162" s="570"/>
      <c r="AA1162" s="570"/>
      <c r="AB1162" s="758"/>
      <c r="AC1162" s="759"/>
      <c r="AD1162" s="237"/>
      <c r="AE1162" s="237"/>
      <c r="AF1162" s="237"/>
    </row>
    <row r="1163" spans="1:32" s="307" customFormat="1" ht="33.950000000000003" customHeight="1">
      <c r="A1163" s="556"/>
      <c r="B1163" s="535"/>
      <c r="C1163" s="535"/>
      <c r="D1163" s="535"/>
      <c r="E1163" s="535"/>
      <c r="F1163" s="535"/>
      <c r="G1163" s="535"/>
      <c r="H1163" s="535"/>
      <c r="I1163" s="535"/>
      <c r="J1163" s="535"/>
      <c r="K1163" s="535"/>
      <c r="L1163" s="535"/>
      <c r="M1163" s="535"/>
      <c r="N1163" s="535"/>
      <c r="O1163" s="535"/>
      <c r="P1163" s="535"/>
      <c r="Q1163" s="535"/>
      <c r="R1163" s="535"/>
      <c r="S1163" s="535"/>
      <c r="T1163" s="535"/>
      <c r="U1163" s="535"/>
      <c r="V1163" s="535"/>
      <c r="W1163" s="535"/>
      <c r="X1163" s="570"/>
      <c r="Y1163" s="570"/>
      <c r="Z1163" s="570"/>
      <c r="AA1163" s="570"/>
      <c r="AB1163" s="759"/>
      <c r="AC1163" s="759"/>
      <c r="AD1163" s="237"/>
      <c r="AE1163" s="237"/>
      <c r="AF1163" s="237"/>
    </row>
    <row r="1164" spans="1:32" s="307" customFormat="1" ht="16.5" customHeight="1">
      <c r="A1164" s="555" t="s">
        <v>280</v>
      </c>
      <c r="B1164" s="535" t="s">
        <v>1195</v>
      </c>
      <c r="C1164" s="535"/>
      <c r="D1164" s="535"/>
      <c r="E1164" s="535"/>
      <c r="F1164" s="535"/>
      <c r="G1164" s="535"/>
      <c r="H1164" s="535"/>
      <c r="I1164" s="535"/>
      <c r="J1164" s="535"/>
      <c r="K1164" s="535"/>
      <c r="L1164" s="535"/>
      <c r="M1164" s="535"/>
      <c r="N1164" s="535"/>
      <c r="O1164" s="535"/>
      <c r="P1164" s="535"/>
      <c r="Q1164" s="535"/>
      <c r="R1164" s="535"/>
      <c r="S1164" s="535"/>
      <c r="T1164" s="535"/>
      <c r="U1164" s="535"/>
      <c r="V1164" s="535"/>
      <c r="W1164" s="535"/>
      <c r="X1164" s="570"/>
      <c r="Y1164" s="570"/>
      <c r="Z1164" s="570"/>
      <c r="AA1164" s="570"/>
      <c r="AB1164" s="758"/>
      <c r="AC1164" s="759"/>
      <c r="AD1164" s="237"/>
      <c r="AE1164" s="237"/>
      <c r="AF1164" s="237"/>
    </row>
    <row r="1165" spans="1:32" s="307" customFormat="1" ht="10.5" customHeight="1">
      <c r="A1165" s="556"/>
      <c r="B1165" s="535"/>
      <c r="C1165" s="535"/>
      <c r="D1165" s="535"/>
      <c r="E1165" s="535"/>
      <c r="F1165" s="535"/>
      <c r="G1165" s="535"/>
      <c r="H1165" s="535"/>
      <c r="I1165" s="535"/>
      <c r="J1165" s="535"/>
      <c r="K1165" s="535"/>
      <c r="L1165" s="535"/>
      <c r="M1165" s="535"/>
      <c r="N1165" s="535"/>
      <c r="O1165" s="535"/>
      <c r="P1165" s="535"/>
      <c r="Q1165" s="535"/>
      <c r="R1165" s="535"/>
      <c r="S1165" s="535"/>
      <c r="T1165" s="535"/>
      <c r="U1165" s="535"/>
      <c r="V1165" s="535"/>
      <c r="W1165" s="535"/>
      <c r="X1165" s="570"/>
      <c r="Y1165" s="570"/>
      <c r="Z1165" s="570"/>
      <c r="AA1165" s="570"/>
      <c r="AB1165" s="759"/>
      <c r="AC1165" s="759"/>
      <c r="AD1165" s="237"/>
      <c r="AE1165" s="237"/>
      <c r="AF1165" s="237"/>
    </row>
    <row r="1166" spans="1:32" s="307" customFormat="1" ht="12" customHeight="1">
      <c r="A1166" s="555" t="s">
        <v>287</v>
      </c>
      <c r="B1166" s="535" t="s">
        <v>1196</v>
      </c>
      <c r="C1166" s="535"/>
      <c r="D1166" s="535"/>
      <c r="E1166" s="535"/>
      <c r="F1166" s="535"/>
      <c r="G1166" s="535"/>
      <c r="H1166" s="535"/>
      <c r="I1166" s="535"/>
      <c r="J1166" s="535"/>
      <c r="K1166" s="535"/>
      <c r="L1166" s="535"/>
      <c r="M1166" s="535"/>
      <c r="N1166" s="535"/>
      <c r="O1166" s="535"/>
      <c r="P1166" s="535"/>
      <c r="Q1166" s="535"/>
      <c r="R1166" s="535"/>
      <c r="S1166" s="535"/>
      <c r="T1166" s="535"/>
      <c r="U1166" s="535"/>
      <c r="V1166" s="535"/>
      <c r="W1166" s="535"/>
      <c r="X1166" s="570"/>
      <c r="Y1166" s="570"/>
      <c r="Z1166" s="570"/>
      <c r="AA1166" s="570"/>
      <c r="AB1166" s="758"/>
      <c r="AC1166" s="759"/>
      <c r="AD1166" s="237"/>
      <c r="AE1166" s="237"/>
      <c r="AF1166" s="237"/>
    </row>
    <row r="1167" spans="1:32" s="307" customFormat="1" ht="12" customHeight="1">
      <c r="A1167" s="556"/>
      <c r="B1167" s="535"/>
      <c r="C1167" s="535"/>
      <c r="D1167" s="535"/>
      <c r="E1167" s="535"/>
      <c r="F1167" s="535"/>
      <c r="G1167" s="535"/>
      <c r="H1167" s="535"/>
      <c r="I1167" s="535"/>
      <c r="J1167" s="535"/>
      <c r="K1167" s="535"/>
      <c r="L1167" s="535"/>
      <c r="M1167" s="535"/>
      <c r="N1167" s="535"/>
      <c r="O1167" s="535"/>
      <c r="P1167" s="535"/>
      <c r="Q1167" s="535"/>
      <c r="R1167" s="535"/>
      <c r="S1167" s="535"/>
      <c r="T1167" s="535"/>
      <c r="U1167" s="535"/>
      <c r="V1167" s="535"/>
      <c r="W1167" s="535"/>
      <c r="X1167" s="570"/>
      <c r="Y1167" s="570"/>
      <c r="Z1167" s="570"/>
      <c r="AA1167" s="570"/>
      <c r="AB1167" s="759"/>
      <c r="AC1167" s="759"/>
      <c r="AD1167" s="237"/>
      <c r="AE1167" s="237"/>
      <c r="AF1167" s="237"/>
    </row>
    <row r="1168" spans="1:32" s="307" customFormat="1" ht="15.75" customHeight="1">
      <c r="A1168" s="555" t="s">
        <v>341</v>
      </c>
      <c r="B1168" s="535" t="s">
        <v>1197</v>
      </c>
      <c r="C1168" s="535"/>
      <c r="D1168" s="535"/>
      <c r="E1168" s="535"/>
      <c r="F1168" s="535"/>
      <c r="G1168" s="535"/>
      <c r="H1168" s="535"/>
      <c r="I1168" s="535"/>
      <c r="J1168" s="535"/>
      <c r="K1168" s="535"/>
      <c r="L1168" s="535"/>
      <c r="M1168" s="535"/>
      <c r="N1168" s="535"/>
      <c r="O1168" s="535"/>
      <c r="P1168" s="535"/>
      <c r="Q1168" s="535"/>
      <c r="R1168" s="535"/>
      <c r="S1168" s="535"/>
      <c r="T1168" s="535"/>
      <c r="U1168" s="535"/>
      <c r="V1168" s="535"/>
      <c r="W1168" s="535"/>
      <c r="X1168" s="570"/>
      <c r="Y1168" s="570"/>
      <c r="Z1168" s="570"/>
      <c r="AA1168" s="570"/>
      <c r="AB1168" s="758"/>
      <c r="AC1168" s="759"/>
      <c r="AD1168" s="237"/>
      <c r="AE1168" s="237"/>
      <c r="AF1168" s="237"/>
    </row>
    <row r="1169" spans="1:32" s="307" customFormat="1" ht="9" customHeight="1">
      <c r="A1169" s="556"/>
      <c r="B1169" s="535"/>
      <c r="C1169" s="535"/>
      <c r="D1169" s="535"/>
      <c r="E1169" s="535"/>
      <c r="F1169" s="535"/>
      <c r="G1169" s="535"/>
      <c r="H1169" s="535"/>
      <c r="I1169" s="535"/>
      <c r="J1169" s="535"/>
      <c r="K1169" s="535"/>
      <c r="L1169" s="535"/>
      <c r="M1169" s="535"/>
      <c r="N1169" s="535"/>
      <c r="O1169" s="535"/>
      <c r="P1169" s="535"/>
      <c r="Q1169" s="535"/>
      <c r="R1169" s="535"/>
      <c r="S1169" s="535"/>
      <c r="T1169" s="535"/>
      <c r="U1169" s="535"/>
      <c r="V1169" s="535"/>
      <c r="W1169" s="535"/>
      <c r="X1169" s="570"/>
      <c r="Y1169" s="570"/>
      <c r="Z1169" s="570"/>
      <c r="AA1169" s="570"/>
      <c r="AB1169" s="759"/>
      <c r="AC1169" s="759"/>
      <c r="AD1169" s="237"/>
      <c r="AE1169" s="237"/>
      <c r="AF1169" s="237"/>
    </row>
    <row r="1170" spans="1:32" s="307" customFormat="1" ht="16.5" customHeight="1">
      <c r="A1170" s="555" t="s">
        <v>313</v>
      </c>
      <c r="B1170" s="535" t="s">
        <v>1200</v>
      </c>
      <c r="C1170" s="535"/>
      <c r="D1170" s="535"/>
      <c r="E1170" s="535"/>
      <c r="F1170" s="535"/>
      <c r="G1170" s="535"/>
      <c r="H1170" s="535"/>
      <c r="I1170" s="535"/>
      <c r="J1170" s="535"/>
      <c r="K1170" s="535"/>
      <c r="L1170" s="535"/>
      <c r="M1170" s="535"/>
      <c r="N1170" s="535"/>
      <c r="O1170" s="535"/>
      <c r="P1170" s="535"/>
      <c r="Q1170" s="535"/>
      <c r="R1170" s="535"/>
      <c r="S1170" s="535"/>
      <c r="T1170" s="535"/>
      <c r="U1170" s="535"/>
      <c r="V1170" s="535"/>
      <c r="W1170" s="535"/>
      <c r="X1170" s="570"/>
      <c r="Y1170" s="570"/>
      <c r="Z1170" s="570"/>
      <c r="AA1170" s="570"/>
      <c r="AB1170" s="758"/>
      <c r="AC1170" s="759"/>
      <c r="AD1170" s="237"/>
      <c r="AE1170" s="237"/>
      <c r="AF1170" s="237"/>
    </row>
    <row r="1171" spans="1:32" s="307" customFormat="1" ht="16.5" customHeight="1">
      <c r="A1171" s="556"/>
      <c r="B1171" s="535"/>
      <c r="C1171" s="535"/>
      <c r="D1171" s="535"/>
      <c r="E1171" s="535"/>
      <c r="F1171" s="535"/>
      <c r="G1171" s="535"/>
      <c r="H1171" s="535"/>
      <c r="I1171" s="535"/>
      <c r="J1171" s="535"/>
      <c r="K1171" s="535"/>
      <c r="L1171" s="535"/>
      <c r="M1171" s="535"/>
      <c r="N1171" s="535"/>
      <c r="O1171" s="535"/>
      <c r="P1171" s="535"/>
      <c r="Q1171" s="535"/>
      <c r="R1171" s="535"/>
      <c r="S1171" s="535"/>
      <c r="T1171" s="535"/>
      <c r="U1171" s="535"/>
      <c r="V1171" s="535"/>
      <c r="W1171" s="535"/>
      <c r="X1171" s="570"/>
      <c r="Y1171" s="570"/>
      <c r="Z1171" s="570"/>
      <c r="AA1171" s="570"/>
      <c r="AB1171" s="759"/>
      <c r="AC1171" s="759"/>
      <c r="AD1171" s="237"/>
      <c r="AE1171" s="237"/>
      <c r="AF1171" s="237"/>
    </row>
    <row r="1172" spans="1:32" s="306" customFormat="1" ht="19.5" customHeight="1">
      <c r="A1172" s="769" t="s">
        <v>1204</v>
      </c>
      <c r="B1172" s="1103"/>
      <c r="C1172" s="1103"/>
      <c r="D1172" s="1103"/>
      <c r="E1172" s="1103"/>
      <c r="F1172" s="1103"/>
      <c r="G1172" s="1103"/>
      <c r="H1172" s="1103"/>
      <c r="I1172" s="1103"/>
      <c r="J1172" s="1103"/>
      <c r="K1172" s="1103"/>
      <c r="L1172" s="1103"/>
      <c r="M1172" s="1103"/>
      <c r="N1172" s="1103"/>
      <c r="O1172" s="1103"/>
      <c r="P1172" s="1103"/>
      <c r="Q1172" s="1103"/>
      <c r="R1172" s="1103"/>
      <c r="S1172" s="1103"/>
      <c r="T1172" s="1103"/>
      <c r="U1172" s="1103"/>
      <c r="V1172" s="1103"/>
      <c r="W1172" s="1103"/>
      <c r="X1172" s="1103"/>
      <c r="Y1172" s="1103"/>
      <c r="Z1172" s="1103"/>
      <c r="AA1172" s="570"/>
      <c r="AB1172" s="570"/>
      <c r="AC1172" s="570"/>
      <c r="AD1172" s="308"/>
      <c r="AE1172" s="308"/>
      <c r="AF1172" s="308"/>
    </row>
    <row r="1173" spans="1:32" s="307" customFormat="1" ht="34.5" customHeight="1">
      <c r="A1173" s="746" t="s">
        <v>276</v>
      </c>
      <c r="B1173" s="535" t="s">
        <v>1202</v>
      </c>
      <c r="C1173" s="535"/>
      <c r="D1173" s="535"/>
      <c r="E1173" s="535"/>
      <c r="F1173" s="535"/>
      <c r="G1173" s="535"/>
      <c r="H1173" s="535"/>
      <c r="I1173" s="535"/>
      <c r="J1173" s="535"/>
      <c r="K1173" s="535"/>
      <c r="L1173" s="535"/>
      <c r="M1173" s="535"/>
      <c r="N1173" s="535"/>
      <c r="O1173" s="535"/>
      <c r="P1173" s="535"/>
      <c r="Q1173" s="535"/>
      <c r="R1173" s="535"/>
      <c r="S1173" s="535"/>
      <c r="T1173" s="535"/>
      <c r="U1173" s="535"/>
      <c r="V1173" s="535"/>
      <c r="W1173" s="535"/>
      <c r="X1173" s="570"/>
      <c r="Y1173" s="570"/>
      <c r="Z1173" s="570"/>
      <c r="AA1173" s="570"/>
      <c r="AB1173" s="758"/>
      <c r="AC1173" s="759"/>
      <c r="AD1173" s="237"/>
      <c r="AE1173" s="237"/>
      <c r="AF1173" s="237"/>
    </row>
    <row r="1174" spans="1:32" s="307" customFormat="1" ht="35.1" customHeight="1">
      <c r="A1174" s="746"/>
      <c r="B1174" s="535"/>
      <c r="C1174" s="535"/>
      <c r="D1174" s="535"/>
      <c r="E1174" s="535"/>
      <c r="F1174" s="535"/>
      <c r="G1174" s="535"/>
      <c r="H1174" s="535"/>
      <c r="I1174" s="535"/>
      <c r="J1174" s="535"/>
      <c r="K1174" s="535"/>
      <c r="L1174" s="535"/>
      <c r="M1174" s="535"/>
      <c r="N1174" s="535"/>
      <c r="O1174" s="535"/>
      <c r="P1174" s="535"/>
      <c r="Q1174" s="535"/>
      <c r="R1174" s="535"/>
      <c r="S1174" s="535"/>
      <c r="T1174" s="535"/>
      <c r="U1174" s="535"/>
      <c r="V1174" s="535"/>
      <c r="W1174" s="535"/>
      <c r="X1174" s="570"/>
      <c r="Y1174" s="570"/>
      <c r="Z1174" s="570"/>
      <c r="AA1174" s="570"/>
      <c r="AB1174" s="759"/>
      <c r="AC1174" s="759"/>
      <c r="AD1174" s="237"/>
      <c r="AE1174" s="237"/>
      <c r="AF1174" s="237"/>
    </row>
    <row r="1175" spans="1:32" s="307" customFormat="1" ht="35.1" customHeight="1">
      <c r="A1175" s="555" t="s">
        <v>278</v>
      </c>
      <c r="B1175" s="535" t="s">
        <v>1205</v>
      </c>
      <c r="C1175" s="535"/>
      <c r="D1175" s="535"/>
      <c r="E1175" s="535"/>
      <c r="F1175" s="535"/>
      <c r="G1175" s="535"/>
      <c r="H1175" s="535"/>
      <c r="I1175" s="535"/>
      <c r="J1175" s="535"/>
      <c r="K1175" s="535"/>
      <c r="L1175" s="535"/>
      <c r="M1175" s="535"/>
      <c r="N1175" s="535"/>
      <c r="O1175" s="535"/>
      <c r="P1175" s="535"/>
      <c r="Q1175" s="535"/>
      <c r="R1175" s="535"/>
      <c r="S1175" s="535"/>
      <c r="T1175" s="535"/>
      <c r="U1175" s="535"/>
      <c r="V1175" s="535"/>
      <c r="W1175" s="535"/>
      <c r="X1175" s="570"/>
      <c r="Y1175" s="570"/>
      <c r="Z1175" s="570"/>
      <c r="AA1175" s="570"/>
      <c r="AB1175" s="758"/>
      <c r="AC1175" s="759"/>
      <c r="AD1175" s="237"/>
      <c r="AE1175" s="237"/>
      <c r="AF1175" s="237"/>
    </row>
    <row r="1176" spans="1:32" s="307" customFormat="1" ht="35.1" customHeight="1">
      <c r="A1176" s="556"/>
      <c r="B1176" s="535"/>
      <c r="C1176" s="535"/>
      <c r="D1176" s="535"/>
      <c r="E1176" s="535"/>
      <c r="F1176" s="535"/>
      <c r="G1176" s="535"/>
      <c r="H1176" s="535"/>
      <c r="I1176" s="535"/>
      <c r="J1176" s="535"/>
      <c r="K1176" s="535"/>
      <c r="L1176" s="535"/>
      <c r="M1176" s="535"/>
      <c r="N1176" s="535"/>
      <c r="O1176" s="535"/>
      <c r="P1176" s="535"/>
      <c r="Q1176" s="535"/>
      <c r="R1176" s="535"/>
      <c r="S1176" s="535"/>
      <c r="T1176" s="535"/>
      <c r="U1176" s="535"/>
      <c r="V1176" s="535"/>
      <c r="W1176" s="535"/>
      <c r="X1176" s="570"/>
      <c r="Y1176" s="570"/>
      <c r="Z1176" s="570"/>
      <c r="AA1176" s="570"/>
      <c r="AB1176" s="759"/>
      <c r="AC1176" s="759"/>
      <c r="AD1176" s="237"/>
      <c r="AE1176" s="237"/>
      <c r="AF1176" s="237"/>
    </row>
    <row r="1177" spans="1:32" s="307" customFormat="1" ht="16.5" customHeight="1">
      <c r="A1177" s="555" t="s">
        <v>280</v>
      </c>
      <c r="B1177" s="535" t="s">
        <v>1206</v>
      </c>
      <c r="C1177" s="535"/>
      <c r="D1177" s="535"/>
      <c r="E1177" s="535"/>
      <c r="F1177" s="535"/>
      <c r="G1177" s="535"/>
      <c r="H1177" s="535"/>
      <c r="I1177" s="535"/>
      <c r="J1177" s="535"/>
      <c r="K1177" s="535"/>
      <c r="L1177" s="535"/>
      <c r="M1177" s="535"/>
      <c r="N1177" s="535"/>
      <c r="O1177" s="535"/>
      <c r="P1177" s="535"/>
      <c r="Q1177" s="535"/>
      <c r="R1177" s="535"/>
      <c r="S1177" s="535"/>
      <c r="T1177" s="535"/>
      <c r="U1177" s="535"/>
      <c r="V1177" s="535"/>
      <c r="W1177" s="535"/>
      <c r="X1177" s="570"/>
      <c r="Y1177" s="570"/>
      <c r="Z1177" s="570"/>
      <c r="AA1177" s="570"/>
      <c r="AB1177" s="758"/>
      <c r="AC1177" s="759"/>
      <c r="AD1177" s="237"/>
      <c r="AE1177" s="237"/>
      <c r="AF1177" s="237"/>
    </row>
    <row r="1178" spans="1:32" s="307" customFormat="1" ht="16.5" customHeight="1">
      <c r="A1178" s="556"/>
      <c r="B1178" s="535"/>
      <c r="C1178" s="535"/>
      <c r="D1178" s="535"/>
      <c r="E1178" s="535"/>
      <c r="F1178" s="535"/>
      <c r="G1178" s="535"/>
      <c r="H1178" s="535"/>
      <c r="I1178" s="535"/>
      <c r="J1178" s="535"/>
      <c r="K1178" s="535"/>
      <c r="L1178" s="535"/>
      <c r="M1178" s="535"/>
      <c r="N1178" s="535"/>
      <c r="O1178" s="535"/>
      <c r="P1178" s="535"/>
      <c r="Q1178" s="535"/>
      <c r="R1178" s="535"/>
      <c r="S1178" s="535"/>
      <c r="T1178" s="535"/>
      <c r="U1178" s="535"/>
      <c r="V1178" s="535"/>
      <c r="W1178" s="535"/>
      <c r="X1178" s="570"/>
      <c r="Y1178" s="570"/>
      <c r="Z1178" s="570"/>
      <c r="AA1178" s="570"/>
      <c r="AB1178" s="759"/>
      <c r="AC1178" s="759"/>
      <c r="AD1178" s="237"/>
      <c r="AE1178" s="237"/>
      <c r="AF1178" s="237"/>
    </row>
    <row r="1179" spans="1:32" s="307" customFormat="1" ht="12" customHeight="1">
      <c r="A1179" s="555" t="s">
        <v>287</v>
      </c>
      <c r="B1179" s="535" t="s">
        <v>1207</v>
      </c>
      <c r="C1179" s="535"/>
      <c r="D1179" s="535"/>
      <c r="E1179" s="535"/>
      <c r="F1179" s="535"/>
      <c r="G1179" s="535"/>
      <c r="H1179" s="535"/>
      <c r="I1179" s="535"/>
      <c r="J1179" s="535"/>
      <c r="K1179" s="535"/>
      <c r="L1179" s="535"/>
      <c r="M1179" s="535"/>
      <c r="N1179" s="535"/>
      <c r="O1179" s="535"/>
      <c r="P1179" s="535"/>
      <c r="Q1179" s="535"/>
      <c r="R1179" s="535"/>
      <c r="S1179" s="535"/>
      <c r="T1179" s="535"/>
      <c r="U1179" s="535"/>
      <c r="V1179" s="535"/>
      <c r="W1179" s="535"/>
      <c r="X1179" s="570"/>
      <c r="Y1179" s="570"/>
      <c r="Z1179" s="570"/>
      <c r="AA1179" s="570"/>
      <c r="AB1179" s="758"/>
      <c r="AC1179" s="759"/>
      <c r="AD1179" s="237"/>
      <c r="AE1179" s="237"/>
      <c r="AF1179" s="237"/>
    </row>
    <row r="1180" spans="1:32" s="307" customFormat="1" ht="12" customHeight="1">
      <c r="A1180" s="556"/>
      <c r="B1180" s="535"/>
      <c r="C1180" s="535"/>
      <c r="D1180" s="535"/>
      <c r="E1180" s="535"/>
      <c r="F1180" s="535"/>
      <c r="G1180" s="535"/>
      <c r="H1180" s="535"/>
      <c r="I1180" s="535"/>
      <c r="J1180" s="535"/>
      <c r="K1180" s="535"/>
      <c r="L1180" s="535"/>
      <c r="M1180" s="535"/>
      <c r="N1180" s="535"/>
      <c r="O1180" s="535"/>
      <c r="P1180" s="535"/>
      <c r="Q1180" s="535"/>
      <c r="R1180" s="535"/>
      <c r="S1180" s="535"/>
      <c r="T1180" s="535"/>
      <c r="U1180" s="535"/>
      <c r="V1180" s="535"/>
      <c r="W1180" s="535"/>
      <c r="X1180" s="570"/>
      <c r="Y1180" s="570"/>
      <c r="Z1180" s="570"/>
      <c r="AA1180" s="570"/>
      <c r="AB1180" s="759"/>
      <c r="AC1180" s="759"/>
      <c r="AD1180" s="237"/>
      <c r="AE1180" s="237"/>
      <c r="AF1180" s="237"/>
    </row>
    <row r="1181" spans="1:32" s="307" customFormat="1" ht="15.75" customHeight="1">
      <c r="A1181" s="555" t="s">
        <v>341</v>
      </c>
      <c r="B1181" s="535" t="s">
        <v>1208</v>
      </c>
      <c r="C1181" s="535"/>
      <c r="D1181" s="535"/>
      <c r="E1181" s="535"/>
      <c r="F1181" s="535"/>
      <c r="G1181" s="535"/>
      <c r="H1181" s="535"/>
      <c r="I1181" s="535"/>
      <c r="J1181" s="535"/>
      <c r="K1181" s="535"/>
      <c r="L1181" s="535"/>
      <c r="M1181" s="535"/>
      <c r="N1181" s="535"/>
      <c r="O1181" s="535"/>
      <c r="P1181" s="535"/>
      <c r="Q1181" s="535"/>
      <c r="R1181" s="535"/>
      <c r="S1181" s="535"/>
      <c r="T1181" s="535"/>
      <c r="U1181" s="535"/>
      <c r="V1181" s="535"/>
      <c r="W1181" s="535"/>
      <c r="X1181" s="570"/>
      <c r="Y1181" s="570"/>
      <c r="Z1181" s="570"/>
      <c r="AA1181" s="570"/>
      <c r="AB1181" s="758"/>
      <c r="AC1181" s="759"/>
      <c r="AD1181" s="237"/>
      <c r="AE1181" s="237"/>
      <c r="AF1181" s="237"/>
    </row>
    <row r="1182" spans="1:32" s="307" customFormat="1" ht="15.75" customHeight="1">
      <c r="A1182" s="556"/>
      <c r="B1182" s="535"/>
      <c r="C1182" s="535"/>
      <c r="D1182" s="535"/>
      <c r="E1182" s="535"/>
      <c r="F1182" s="535"/>
      <c r="G1182" s="535"/>
      <c r="H1182" s="535"/>
      <c r="I1182" s="535"/>
      <c r="J1182" s="535"/>
      <c r="K1182" s="535"/>
      <c r="L1182" s="535"/>
      <c r="M1182" s="535"/>
      <c r="N1182" s="535"/>
      <c r="O1182" s="535"/>
      <c r="P1182" s="535"/>
      <c r="Q1182" s="535"/>
      <c r="R1182" s="535"/>
      <c r="S1182" s="535"/>
      <c r="T1182" s="535"/>
      <c r="U1182" s="535"/>
      <c r="V1182" s="535"/>
      <c r="W1182" s="535"/>
      <c r="X1182" s="570"/>
      <c r="Y1182" s="570"/>
      <c r="Z1182" s="570"/>
      <c r="AA1182" s="570"/>
      <c r="AB1182" s="759"/>
      <c r="AC1182" s="759"/>
      <c r="AD1182" s="237"/>
      <c r="AE1182" s="237"/>
      <c r="AF1182" s="237"/>
    </row>
    <row r="1183" spans="1:32" s="308" customFormat="1" ht="12.95" customHeight="1">
      <c r="Y1183" s="294"/>
      <c r="Z1183" s="294"/>
      <c r="AA1183" s="294"/>
    </row>
    <row r="1184" spans="1:32" s="441" customFormat="1" ht="12.95" customHeight="1">
      <c r="A1184" s="308"/>
      <c r="B1184" s="308"/>
      <c r="C1184" s="308"/>
      <c r="D1184" s="308"/>
      <c r="E1184" s="308"/>
      <c r="F1184" s="308"/>
      <c r="G1184" s="308"/>
      <c r="H1184" s="308"/>
      <c r="I1184" s="308"/>
      <c r="J1184" s="308"/>
      <c r="K1184" s="308"/>
      <c r="L1184" s="308"/>
      <c r="M1184" s="308"/>
      <c r="N1184" s="308"/>
      <c r="O1184" s="308"/>
      <c r="P1184" s="308"/>
      <c r="Q1184" s="308"/>
      <c r="R1184" s="308"/>
      <c r="S1184" s="308"/>
      <c r="T1184" s="308"/>
      <c r="U1184" s="308"/>
      <c r="V1184" s="308"/>
      <c r="W1184" s="308"/>
      <c r="X1184" s="308"/>
      <c r="Y1184" s="294"/>
      <c r="Z1184" s="294"/>
      <c r="AA1184" s="294"/>
      <c r="AB1184" s="308"/>
      <c r="AC1184" s="308"/>
      <c r="AD1184" s="308"/>
      <c r="AE1184" s="308"/>
      <c r="AF1184" s="308"/>
    </row>
    <row r="1185" spans="1:32" s="297" customFormat="1" ht="45" customHeight="1">
      <c r="A1185" s="236"/>
      <c r="B1185" s="220"/>
      <c r="C1185" s="220"/>
      <c r="D1185" s="220"/>
      <c r="E1185" s="220"/>
      <c r="F1185" s="220"/>
      <c r="G1185" s="220"/>
      <c r="H1185" s="220"/>
      <c r="I1185" s="220"/>
      <c r="J1185" s="220"/>
      <c r="K1185" s="212"/>
      <c r="L1185" s="212"/>
      <c r="M1185" s="212"/>
      <c r="N1185" s="212"/>
      <c r="O1185" s="212"/>
      <c r="P1185" s="212"/>
      <c r="Q1185" s="212"/>
      <c r="R1185" s="212"/>
      <c r="S1185" s="212"/>
      <c r="T1185" s="212"/>
      <c r="U1185" s="212"/>
      <c r="V1185" s="220"/>
      <c r="W1185" s="220"/>
      <c r="X1185" s="220"/>
      <c r="Y1185" s="233"/>
      <c r="Z1185" s="233"/>
      <c r="AA1185" s="233"/>
      <c r="AB1185" s="220"/>
      <c r="AC1185" s="220"/>
      <c r="AD1185" s="210"/>
      <c r="AE1185" s="237"/>
      <c r="AF1185" s="237"/>
    </row>
    <row r="1186" spans="1:32" s="297" customFormat="1" ht="30.75" customHeight="1">
      <c r="A1186" s="236"/>
      <c r="B1186" s="485"/>
      <c r="C1186" s="238"/>
      <c r="D1186" s="238"/>
      <c r="E1186" s="238"/>
      <c r="F1186" s="238"/>
      <c r="G1186" s="238"/>
      <c r="H1186" s="238"/>
      <c r="I1186" s="238"/>
      <c r="J1186" s="238"/>
      <c r="K1186" s="239"/>
      <c r="L1186" s="239"/>
      <c r="M1186" s="239"/>
      <c r="N1186" s="239"/>
      <c r="O1186" s="239"/>
      <c r="P1186" s="239"/>
      <c r="Q1186" s="239"/>
      <c r="R1186" s="239"/>
      <c r="S1186" s="239"/>
      <c r="T1186" s="239"/>
      <c r="U1186" s="239"/>
      <c r="V1186" s="238"/>
      <c r="W1186" s="238"/>
      <c r="X1186" s="238"/>
      <c r="Y1186" s="238"/>
      <c r="Z1186" s="238"/>
      <c r="AA1186" s="238"/>
      <c r="AB1186" s="238"/>
      <c r="AC1186" s="234"/>
      <c r="AD1186" s="210"/>
      <c r="AE1186" s="237"/>
      <c r="AF1186" s="237"/>
    </row>
    <row r="1187" spans="1:32" s="296" customFormat="1" ht="18" customHeight="1">
      <c r="A1187" s="220"/>
      <c r="B1187" s="220"/>
      <c r="C1187" s="220"/>
      <c r="D1187" s="220"/>
      <c r="E1187" s="220"/>
      <c r="F1187" s="220"/>
      <c r="G1187" s="220"/>
      <c r="H1187" s="220"/>
      <c r="I1187" s="220"/>
      <c r="J1187" s="220"/>
      <c r="K1187" s="212"/>
      <c r="L1187" s="212"/>
      <c r="M1187" s="212"/>
      <c r="N1187" s="212"/>
      <c r="O1187" s="212"/>
      <c r="P1187" s="212"/>
      <c r="Q1187" s="212"/>
      <c r="R1187" s="212"/>
      <c r="S1187" s="212"/>
      <c r="T1187" s="212"/>
      <c r="U1187" s="212"/>
      <c r="V1187" s="220"/>
      <c r="W1187" s="220"/>
      <c r="X1187" s="220"/>
      <c r="Y1187" s="220"/>
      <c r="Z1187" s="220"/>
      <c r="AA1187" s="220"/>
      <c r="AB1187" s="220"/>
      <c r="AC1187" s="233"/>
      <c r="AD1187" s="210"/>
      <c r="AE1187" s="220"/>
      <c r="AF1187" s="220"/>
    </row>
    <row r="1188" spans="1:32" s="296" customFormat="1" ht="30" customHeight="1">
      <c r="A1188" s="220"/>
      <c r="B1188" s="299"/>
      <c r="C1188" s="299"/>
      <c r="D1188" s="299"/>
      <c r="E1188" s="480"/>
      <c r="F1188" s="480"/>
      <c r="G1188" s="480"/>
      <c r="H1188" s="480"/>
      <c r="I1188" s="480"/>
      <c r="J1188" s="480"/>
      <c r="K1188" s="466"/>
      <c r="L1188" s="466"/>
      <c r="M1188" s="466"/>
      <c r="N1188" s="466"/>
      <c r="O1188" s="466"/>
      <c r="P1188" s="466"/>
      <c r="Q1188" s="299"/>
      <c r="R1188" s="466"/>
      <c r="S1188" s="466"/>
      <c r="T1188" s="466"/>
      <c r="U1188" s="466"/>
      <c r="V1188" s="480"/>
      <c r="W1188" s="480"/>
      <c r="X1188" s="480"/>
      <c r="Y1188" s="480"/>
      <c r="Z1188" s="480"/>
      <c r="AA1188" s="480"/>
      <c r="AB1188" s="480"/>
      <c r="AC1188" s="233"/>
      <c r="AD1188" s="210"/>
      <c r="AE1188" s="220"/>
      <c r="AF1188" s="220"/>
    </row>
    <row r="1189" spans="1:32" s="296" customFormat="1" ht="15" customHeight="1">
      <c r="A1189" s="236" t="s">
        <v>538</v>
      </c>
      <c r="B1189" s="480"/>
      <c r="C1189" s="485"/>
      <c r="D1189" s="485"/>
      <c r="E1189" s="485"/>
      <c r="F1189" s="485"/>
      <c r="G1189" s="485"/>
      <c r="H1189" s="485"/>
      <c r="I1189" s="485"/>
      <c r="J1189" s="211"/>
      <c r="K1189" s="212"/>
      <c r="L1189" s="212"/>
      <c r="M1189" s="212"/>
      <c r="N1189" s="212"/>
      <c r="O1189" s="212"/>
      <c r="P1189" s="212"/>
      <c r="Q1189" s="212"/>
      <c r="R1189" s="212"/>
      <c r="S1189" s="212"/>
      <c r="T1189" s="212"/>
      <c r="U1189" s="212"/>
      <c r="V1189" s="211"/>
      <c r="W1189" s="211"/>
      <c r="X1189" s="211"/>
      <c r="Y1189" s="211"/>
      <c r="Z1189" s="211"/>
      <c r="AA1189" s="211"/>
      <c r="AB1189" s="211"/>
      <c r="AC1189" s="233"/>
      <c r="AD1189" s="210"/>
      <c r="AE1189" s="220"/>
      <c r="AF1189" s="220"/>
    </row>
    <row r="1190" spans="1:32" s="296" customFormat="1" ht="24" customHeight="1">
      <c r="A1190" s="555" t="s">
        <v>276</v>
      </c>
      <c r="B1190" s="549" t="s">
        <v>539</v>
      </c>
      <c r="C1190" s="550"/>
      <c r="D1190" s="550"/>
      <c r="E1190" s="550"/>
      <c r="F1190" s="550"/>
      <c r="G1190" s="550"/>
      <c r="H1190" s="550"/>
      <c r="I1190" s="550"/>
      <c r="J1190" s="550"/>
      <c r="K1190" s="550"/>
      <c r="L1190" s="550"/>
      <c r="M1190" s="550"/>
      <c r="N1190" s="550"/>
      <c r="O1190" s="550"/>
      <c r="P1190" s="550"/>
      <c r="Q1190" s="550"/>
      <c r="R1190" s="550"/>
      <c r="S1190" s="550"/>
      <c r="T1190" s="550"/>
      <c r="U1190" s="550"/>
      <c r="V1190" s="550"/>
      <c r="W1190" s="550"/>
      <c r="X1190" s="550"/>
      <c r="Y1190" s="550"/>
      <c r="Z1190" s="550"/>
      <c r="AA1190" s="550"/>
      <c r="AB1190" s="537"/>
      <c r="AC1190" s="537"/>
      <c r="AD1190" s="220"/>
      <c r="AE1190" s="220"/>
      <c r="AF1190" s="220"/>
    </row>
    <row r="1191" spans="1:32" s="296" customFormat="1" ht="24" customHeight="1">
      <c r="A1191" s="560"/>
      <c r="B1191" s="552"/>
      <c r="C1191" s="553"/>
      <c r="D1191" s="553"/>
      <c r="E1191" s="553"/>
      <c r="F1191" s="553"/>
      <c r="G1191" s="553"/>
      <c r="H1191" s="553"/>
      <c r="I1191" s="553"/>
      <c r="J1191" s="553"/>
      <c r="K1191" s="553"/>
      <c r="L1191" s="553"/>
      <c r="M1191" s="553"/>
      <c r="N1191" s="553"/>
      <c r="O1191" s="553"/>
      <c r="P1191" s="553"/>
      <c r="Q1191" s="553"/>
      <c r="R1191" s="553"/>
      <c r="S1191" s="553"/>
      <c r="T1191" s="553"/>
      <c r="U1191" s="553"/>
      <c r="V1191" s="553"/>
      <c r="W1191" s="553"/>
      <c r="X1191" s="553"/>
      <c r="Y1191" s="553"/>
      <c r="Z1191" s="553"/>
      <c r="AA1191" s="553"/>
      <c r="AB1191" s="537"/>
      <c r="AC1191" s="537"/>
      <c r="AD1191" s="220"/>
      <c r="AE1191" s="220"/>
      <c r="AF1191" s="220"/>
    </row>
    <row r="1192" spans="1:32" s="297" customFormat="1" ht="18" customHeight="1">
      <c r="A1192" s="560"/>
      <c r="B1192" s="552" t="s">
        <v>540</v>
      </c>
      <c r="C1192" s="553"/>
      <c r="D1192" s="553"/>
      <c r="E1192" s="553"/>
      <c r="F1192" s="553"/>
      <c r="G1192" s="553"/>
      <c r="H1192" s="553"/>
      <c r="I1192" s="553"/>
      <c r="J1192" s="553"/>
      <c r="K1192" s="553"/>
      <c r="L1192" s="553"/>
      <c r="M1192" s="553"/>
      <c r="N1192" s="553"/>
      <c r="O1192" s="553"/>
      <c r="P1192" s="553"/>
      <c r="Q1192" s="553"/>
      <c r="R1192" s="553"/>
      <c r="S1192" s="553"/>
      <c r="T1192" s="553"/>
      <c r="U1192" s="553"/>
      <c r="V1192" s="553"/>
      <c r="W1192" s="553"/>
      <c r="X1192" s="553"/>
      <c r="Y1192" s="553"/>
      <c r="Z1192" s="553"/>
      <c r="AA1192" s="553"/>
      <c r="AB1192" s="537"/>
      <c r="AC1192" s="537"/>
      <c r="AD1192" s="237"/>
      <c r="AE1192" s="237"/>
      <c r="AF1192" s="237"/>
    </row>
    <row r="1193" spans="1:32" s="297" customFormat="1" ht="18.75" customHeight="1">
      <c r="A1193" s="560"/>
      <c r="B1193" s="552" t="s">
        <v>541</v>
      </c>
      <c r="C1193" s="553"/>
      <c r="D1193" s="553"/>
      <c r="E1193" s="553"/>
      <c r="F1193" s="553"/>
      <c r="G1193" s="553"/>
      <c r="H1193" s="553"/>
      <c r="I1193" s="553"/>
      <c r="J1193" s="553"/>
      <c r="K1193" s="553"/>
      <c r="L1193" s="553"/>
      <c r="M1193" s="553"/>
      <c r="N1193" s="553"/>
      <c r="O1193" s="553"/>
      <c r="P1193" s="553"/>
      <c r="Q1193" s="553"/>
      <c r="R1193" s="553"/>
      <c r="S1193" s="553"/>
      <c r="T1193" s="553"/>
      <c r="U1193" s="553"/>
      <c r="V1193" s="553"/>
      <c r="W1193" s="553"/>
      <c r="X1193" s="553"/>
      <c r="Y1193" s="553"/>
      <c r="Z1193" s="553"/>
      <c r="AA1193" s="553"/>
      <c r="AB1193" s="537"/>
      <c r="AC1193" s="537"/>
      <c r="AD1193" s="237"/>
      <c r="AE1193" s="237"/>
      <c r="AF1193" s="237"/>
    </row>
    <row r="1194" spans="1:32" s="282" customFormat="1" ht="9" customHeight="1">
      <c r="A1194" s="560"/>
      <c r="B1194" s="471"/>
      <c r="C1194" s="472"/>
      <c r="D1194" s="472"/>
      <c r="E1194" s="472"/>
      <c r="F1194" s="472"/>
      <c r="G1194" s="472"/>
      <c r="H1194" s="472"/>
      <c r="I1194" s="472"/>
      <c r="J1194" s="472"/>
      <c r="K1194" s="472"/>
      <c r="L1194" s="472"/>
      <c r="M1194" s="472"/>
      <c r="N1194" s="472"/>
      <c r="O1194" s="472"/>
      <c r="P1194" s="472"/>
      <c r="Q1194" s="472"/>
      <c r="R1194" s="472"/>
      <c r="S1194" s="472"/>
      <c r="T1194" s="472"/>
      <c r="U1194" s="472"/>
      <c r="V1194" s="472"/>
      <c r="W1194" s="472"/>
      <c r="X1194" s="472"/>
      <c r="Y1194" s="472"/>
      <c r="Z1194" s="472"/>
      <c r="AA1194" s="472"/>
      <c r="AB1194" s="537"/>
      <c r="AC1194" s="537"/>
      <c r="AD1194" s="212"/>
      <c r="AE1194" s="212"/>
      <c r="AF1194" s="212"/>
    </row>
    <row r="1195" spans="1:32" s="282" customFormat="1" ht="9.9499999999999993" customHeight="1">
      <c r="A1195" s="560"/>
      <c r="B1195" s="462"/>
      <c r="C1195" s="735" t="s">
        <v>303</v>
      </c>
      <c r="D1195" s="1057"/>
      <c r="E1195" s="1057"/>
      <c r="F1195" s="553" t="s">
        <v>304</v>
      </c>
      <c r="G1195" s="553"/>
      <c r="H1195" s="553"/>
      <c r="I1195" s="553"/>
      <c r="J1195" s="553"/>
      <c r="K1195" s="553"/>
      <c r="L1195" s="553"/>
      <c r="M1195" s="553"/>
      <c r="N1195" s="553"/>
      <c r="O1195" s="553"/>
      <c r="P1195" s="553"/>
      <c r="Q1195" s="553"/>
      <c r="R1195" s="553"/>
      <c r="S1195" s="462"/>
      <c r="T1195" s="462"/>
      <c r="U1195" s="462"/>
      <c r="V1195" s="462"/>
      <c r="W1195" s="462"/>
      <c r="X1195" s="462"/>
      <c r="Y1195" s="462"/>
      <c r="Z1195" s="462"/>
      <c r="AA1195" s="462"/>
      <c r="AB1195" s="537"/>
      <c r="AC1195" s="537"/>
      <c r="AD1195" s="212"/>
      <c r="AE1195" s="212"/>
      <c r="AF1195" s="212"/>
    </row>
    <row r="1196" spans="1:32" s="297" customFormat="1" ht="12.75" customHeight="1">
      <c r="A1196" s="560"/>
      <c r="B1196" s="472"/>
      <c r="C1196" s="882"/>
      <c r="D1196" s="567"/>
      <c r="E1196" s="567"/>
      <c r="F1196" s="558"/>
      <c r="G1196" s="558"/>
      <c r="H1196" s="558"/>
      <c r="I1196" s="558"/>
      <c r="J1196" s="558"/>
      <c r="K1196" s="558"/>
      <c r="L1196" s="558"/>
      <c r="M1196" s="558"/>
      <c r="N1196" s="558"/>
      <c r="O1196" s="558"/>
      <c r="P1196" s="558"/>
      <c r="Q1196" s="558"/>
      <c r="R1196" s="558"/>
      <c r="S1196" s="472"/>
      <c r="T1196" s="472"/>
      <c r="U1196" s="472"/>
      <c r="V1196" s="472"/>
      <c r="W1196" s="472"/>
      <c r="X1196" s="472"/>
      <c r="Y1196" s="472"/>
      <c r="Z1196" s="472"/>
      <c r="AA1196" s="237"/>
      <c r="AB1196" s="537"/>
      <c r="AC1196" s="537"/>
      <c r="AD1196" s="237"/>
      <c r="AE1196" s="237"/>
      <c r="AF1196" s="237"/>
    </row>
    <row r="1197" spans="1:32" s="297" customFormat="1" ht="12" customHeight="1">
      <c r="A1197" s="560"/>
      <c r="B1197" s="490"/>
      <c r="C1197" s="563" t="s">
        <v>542</v>
      </c>
      <c r="D1197" s="563"/>
      <c r="E1197" s="563"/>
      <c r="F1197" s="563"/>
      <c r="G1197" s="563"/>
      <c r="H1197" s="563"/>
      <c r="I1197" s="563"/>
      <c r="J1197" s="563"/>
      <c r="K1197" s="563"/>
      <c r="L1197" s="563"/>
      <c r="M1197" s="563"/>
      <c r="N1197" s="564" t="s">
        <v>297</v>
      </c>
      <c r="O1197" s="566"/>
      <c r="P1197" s="566"/>
      <c r="Q1197" s="566"/>
      <c r="R1197" s="568" t="s">
        <v>536</v>
      </c>
      <c r="S1197" s="472"/>
      <c r="T1197" s="476"/>
      <c r="U1197" s="476"/>
      <c r="V1197" s="476"/>
      <c r="W1197" s="476"/>
      <c r="X1197" s="476"/>
      <c r="Y1197" s="476"/>
      <c r="Z1197" s="476"/>
      <c r="AA1197" s="237"/>
      <c r="AB1197" s="537"/>
      <c r="AC1197" s="537"/>
      <c r="AD1197" s="237"/>
      <c r="AE1197" s="237"/>
      <c r="AF1197" s="237"/>
    </row>
    <row r="1198" spans="1:32" s="282" customFormat="1" ht="12" customHeight="1">
      <c r="A1198" s="560"/>
      <c r="B1198" s="482"/>
      <c r="C1198" s="563"/>
      <c r="D1198" s="563"/>
      <c r="E1198" s="563"/>
      <c r="F1198" s="563"/>
      <c r="G1198" s="563"/>
      <c r="H1198" s="563"/>
      <c r="I1198" s="563"/>
      <c r="J1198" s="563"/>
      <c r="K1198" s="563"/>
      <c r="L1198" s="563"/>
      <c r="M1198" s="563"/>
      <c r="N1198" s="565"/>
      <c r="O1198" s="567"/>
      <c r="P1198" s="567"/>
      <c r="Q1198" s="567"/>
      <c r="R1198" s="568"/>
      <c r="S1198" s="490"/>
      <c r="T1198" s="476"/>
      <c r="U1198" s="476"/>
      <c r="V1198" s="476"/>
      <c r="W1198" s="476"/>
      <c r="X1198" s="476"/>
      <c r="Y1198" s="476"/>
      <c r="Z1198" s="476"/>
      <c r="AA1198" s="237"/>
      <c r="AB1198" s="537"/>
      <c r="AC1198" s="537"/>
      <c r="AD1198" s="212"/>
      <c r="AE1198" s="212"/>
      <c r="AF1198" s="212"/>
    </row>
    <row r="1199" spans="1:32" s="282" customFormat="1" ht="12" customHeight="1">
      <c r="A1199" s="560"/>
      <c r="B1199" s="482"/>
      <c r="C1199" s="535" t="s">
        <v>543</v>
      </c>
      <c r="D1199" s="535"/>
      <c r="E1199" s="535"/>
      <c r="F1199" s="535"/>
      <c r="G1199" s="535"/>
      <c r="H1199" s="535"/>
      <c r="I1199" s="535"/>
      <c r="J1199" s="535"/>
      <c r="K1199" s="535"/>
      <c r="L1199" s="535"/>
      <c r="M1199" s="535"/>
      <c r="N1199" s="564" t="s">
        <v>298</v>
      </c>
      <c r="O1199" s="566"/>
      <c r="P1199" s="566"/>
      <c r="Q1199" s="566"/>
      <c r="R1199" s="1058" t="s">
        <v>266</v>
      </c>
      <c r="S1199" s="490"/>
      <c r="T1199" s="476"/>
      <c r="U1199" s="476"/>
      <c r="V1199" s="476"/>
      <c r="W1199" s="476"/>
      <c r="X1199" s="476"/>
      <c r="Y1199" s="476"/>
      <c r="Z1199" s="476"/>
      <c r="AA1199" s="237"/>
      <c r="AB1199" s="537"/>
      <c r="AC1199" s="537"/>
      <c r="AD1199" s="212"/>
      <c r="AE1199" s="212"/>
      <c r="AF1199" s="212"/>
    </row>
    <row r="1200" spans="1:32" s="282" customFormat="1" ht="12" customHeight="1">
      <c r="A1200" s="560"/>
      <c r="B1200" s="482"/>
      <c r="C1200" s="535"/>
      <c r="D1200" s="535"/>
      <c r="E1200" s="535"/>
      <c r="F1200" s="535"/>
      <c r="G1200" s="535"/>
      <c r="H1200" s="535"/>
      <c r="I1200" s="535"/>
      <c r="J1200" s="535"/>
      <c r="K1200" s="535"/>
      <c r="L1200" s="535"/>
      <c r="M1200" s="535"/>
      <c r="N1200" s="565"/>
      <c r="O1200" s="567"/>
      <c r="P1200" s="567"/>
      <c r="Q1200" s="567"/>
      <c r="R1200" s="1058"/>
      <c r="S1200" s="490"/>
      <c r="T1200" s="476"/>
      <c r="U1200" s="476"/>
      <c r="V1200" s="476"/>
      <c r="W1200" s="476"/>
      <c r="X1200" s="476"/>
      <c r="Y1200" s="476"/>
      <c r="Z1200" s="476"/>
      <c r="AA1200" s="237"/>
      <c r="AB1200" s="537"/>
      <c r="AC1200" s="537"/>
      <c r="AD1200" s="212"/>
      <c r="AE1200" s="212"/>
      <c r="AF1200" s="212"/>
    </row>
    <row r="1201" spans="1:32" s="297" customFormat="1" ht="12" customHeight="1">
      <c r="A1201" s="560"/>
      <c r="B1201" s="472"/>
      <c r="C1201" s="535" t="s">
        <v>544</v>
      </c>
      <c r="D1201" s="535"/>
      <c r="E1201" s="535"/>
      <c r="F1201" s="535"/>
      <c r="G1201" s="535"/>
      <c r="H1201" s="535"/>
      <c r="I1201" s="535"/>
      <c r="J1201" s="535"/>
      <c r="K1201" s="535"/>
      <c r="L1201" s="535"/>
      <c r="M1201" s="535"/>
      <c r="N1201" s="564" t="s">
        <v>299</v>
      </c>
      <c r="O1201" s="566"/>
      <c r="P1201" s="566"/>
      <c r="Q1201" s="566"/>
      <c r="R1201" s="568" t="s">
        <v>536</v>
      </c>
      <c r="S1201" s="490"/>
      <c r="T1201" s="553" t="s">
        <v>545</v>
      </c>
      <c r="U1201" s="553"/>
      <c r="V1201" s="553"/>
      <c r="W1201" s="553"/>
      <c r="X1201" s="553"/>
      <c r="Y1201" s="553"/>
      <c r="Z1201" s="553"/>
      <c r="AA1201" s="237"/>
      <c r="AB1201" s="537"/>
      <c r="AC1201" s="537"/>
      <c r="AD1201" s="237"/>
      <c r="AE1201" s="237"/>
      <c r="AF1201" s="237"/>
    </row>
    <row r="1202" spans="1:32" s="297" customFormat="1" ht="12" customHeight="1">
      <c r="A1202" s="560"/>
      <c r="B1202" s="472"/>
      <c r="C1202" s="535"/>
      <c r="D1202" s="535"/>
      <c r="E1202" s="535"/>
      <c r="F1202" s="535"/>
      <c r="G1202" s="535"/>
      <c r="H1202" s="535"/>
      <c r="I1202" s="535"/>
      <c r="J1202" s="535"/>
      <c r="K1202" s="535"/>
      <c r="L1202" s="535"/>
      <c r="M1202" s="535"/>
      <c r="N1202" s="565"/>
      <c r="O1202" s="567"/>
      <c r="P1202" s="567"/>
      <c r="Q1202" s="567"/>
      <c r="R1202" s="568"/>
      <c r="S1202" s="472"/>
      <c r="T1202" s="553"/>
      <c r="U1202" s="553"/>
      <c r="V1202" s="553"/>
      <c r="W1202" s="553"/>
      <c r="X1202" s="553"/>
      <c r="Y1202" s="553"/>
      <c r="Z1202" s="553"/>
      <c r="AA1202" s="237"/>
      <c r="AB1202" s="537"/>
      <c r="AC1202" s="537"/>
      <c r="AD1202" s="237"/>
      <c r="AE1202" s="237"/>
      <c r="AF1202" s="237"/>
    </row>
    <row r="1203" spans="1:32" s="297" customFormat="1" ht="12" customHeight="1">
      <c r="A1203" s="560"/>
      <c r="B1203" s="472"/>
      <c r="C1203" s="535" t="s">
        <v>546</v>
      </c>
      <c r="D1203" s="535"/>
      <c r="E1203" s="535"/>
      <c r="F1203" s="535"/>
      <c r="G1203" s="535"/>
      <c r="H1203" s="535"/>
      <c r="I1203" s="535"/>
      <c r="J1203" s="535"/>
      <c r="K1203" s="535"/>
      <c r="L1203" s="535"/>
      <c r="M1203" s="535"/>
      <c r="N1203" s="564" t="s">
        <v>302</v>
      </c>
      <c r="O1203" s="566"/>
      <c r="P1203" s="566"/>
      <c r="Q1203" s="566"/>
      <c r="R1203" s="568" t="s">
        <v>536</v>
      </c>
      <c r="S1203" s="490"/>
      <c r="T1203" s="553" t="s">
        <v>547</v>
      </c>
      <c r="U1203" s="553"/>
      <c r="V1203" s="553"/>
      <c r="W1203" s="553"/>
      <c r="X1203" s="553"/>
      <c r="Y1203" s="553"/>
      <c r="Z1203" s="553"/>
      <c r="AA1203" s="237"/>
      <c r="AB1203" s="537"/>
      <c r="AC1203" s="537"/>
      <c r="AD1203" s="237"/>
      <c r="AE1203" s="237"/>
      <c r="AF1203" s="237"/>
    </row>
    <row r="1204" spans="1:32" s="297" customFormat="1" ht="12" customHeight="1">
      <c r="A1204" s="560"/>
      <c r="B1204" s="472"/>
      <c r="C1204" s="535"/>
      <c r="D1204" s="535"/>
      <c r="E1204" s="535"/>
      <c r="F1204" s="535"/>
      <c r="G1204" s="535"/>
      <c r="H1204" s="535"/>
      <c r="I1204" s="535"/>
      <c r="J1204" s="535"/>
      <c r="K1204" s="535"/>
      <c r="L1204" s="535"/>
      <c r="M1204" s="535"/>
      <c r="N1204" s="565"/>
      <c r="O1204" s="567"/>
      <c r="P1204" s="567"/>
      <c r="Q1204" s="567"/>
      <c r="R1204" s="568"/>
      <c r="S1204" s="472"/>
      <c r="T1204" s="553"/>
      <c r="U1204" s="553"/>
      <c r="V1204" s="553"/>
      <c r="W1204" s="553"/>
      <c r="X1204" s="553"/>
      <c r="Y1204" s="553"/>
      <c r="Z1204" s="553"/>
      <c r="AA1204" s="237"/>
      <c r="AB1204" s="537"/>
      <c r="AC1204" s="537"/>
      <c r="AD1204" s="237"/>
      <c r="AE1204" s="237"/>
      <c r="AF1204" s="237"/>
    </row>
    <row r="1205" spans="1:32" s="297" customFormat="1" ht="6" customHeight="1">
      <c r="A1205" s="560"/>
      <c r="B1205" s="471"/>
      <c r="C1205" s="472"/>
      <c r="D1205" s="472"/>
      <c r="E1205" s="472"/>
      <c r="F1205" s="472"/>
      <c r="G1205" s="472"/>
      <c r="H1205" s="472"/>
      <c r="I1205" s="472"/>
      <c r="J1205" s="472"/>
      <c r="K1205" s="472"/>
      <c r="L1205" s="472"/>
      <c r="M1205" s="472"/>
      <c r="N1205" s="472"/>
      <c r="O1205" s="472"/>
      <c r="P1205" s="472"/>
      <c r="Q1205" s="472"/>
      <c r="R1205" s="472"/>
      <c r="S1205" s="472"/>
      <c r="T1205" s="472"/>
      <c r="U1205" s="472"/>
      <c r="V1205" s="472"/>
      <c r="W1205" s="472"/>
      <c r="X1205" s="472"/>
      <c r="Y1205" s="472"/>
      <c r="Z1205" s="490"/>
      <c r="AA1205" s="237"/>
      <c r="AB1205" s="537"/>
      <c r="AC1205" s="537"/>
      <c r="AD1205" s="237"/>
      <c r="AE1205" s="237"/>
      <c r="AF1205" s="237"/>
    </row>
    <row r="1206" spans="1:32" s="296" customFormat="1" ht="18" customHeight="1">
      <c r="A1206" s="555" t="s">
        <v>278</v>
      </c>
      <c r="B1206" s="549" t="s">
        <v>548</v>
      </c>
      <c r="C1206" s="550"/>
      <c r="D1206" s="550"/>
      <c r="E1206" s="550"/>
      <c r="F1206" s="550"/>
      <c r="G1206" s="550"/>
      <c r="H1206" s="550"/>
      <c r="I1206" s="550"/>
      <c r="J1206" s="550"/>
      <c r="K1206" s="550"/>
      <c r="L1206" s="550"/>
      <c r="M1206" s="550"/>
      <c r="N1206" s="550"/>
      <c r="O1206" s="550"/>
      <c r="P1206" s="550"/>
      <c r="Q1206" s="550"/>
      <c r="R1206" s="550"/>
      <c r="S1206" s="550"/>
      <c r="T1206" s="550"/>
      <c r="U1206" s="550"/>
      <c r="V1206" s="550"/>
      <c r="W1206" s="550"/>
      <c r="X1206" s="550"/>
      <c r="Y1206" s="550"/>
      <c r="Z1206" s="550"/>
      <c r="AA1206" s="551"/>
      <c r="AB1206" s="537"/>
      <c r="AC1206" s="537"/>
      <c r="AD1206" s="220"/>
      <c r="AE1206" s="220"/>
      <c r="AF1206" s="220"/>
    </row>
    <row r="1207" spans="1:32" s="296" customFormat="1" ht="18" customHeight="1">
      <c r="A1207" s="556"/>
      <c r="B1207" s="557"/>
      <c r="C1207" s="558"/>
      <c r="D1207" s="558"/>
      <c r="E1207" s="558"/>
      <c r="F1207" s="558"/>
      <c r="G1207" s="558"/>
      <c r="H1207" s="558"/>
      <c r="I1207" s="558"/>
      <c r="J1207" s="558"/>
      <c r="K1207" s="558"/>
      <c r="L1207" s="558"/>
      <c r="M1207" s="558"/>
      <c r="N1207" s="558"/>
      <c r="O1207" s="558"/>
      <c r="P1207" s="558"/>
      <c r="Q1207" s="558"/>
      <c r="R1207" s="558"/>
      <c r="S1207" s="558"/>
      <c r="T1207" s="558"/>
      <c r="U1207" s="558"/>
      <c r="V1207" s="558"/>
      <c r="W1207" s="558"/>
      <c r="X1207" s="558"/>
      <c r="Y1207" s="558"/>
      <c r="Z1207" s="558"/>
      <c r="AA1207" s="559"/>
      <c r="AB1207" s="537"/>
      <c r="AC1207" s="537"/>
      <c r="AD1207" s="220"/>
      <c r="AE1207" s="220"/>
      <c r="AF1207" s="220"/>
    </row>
    <row r="1208" spans="1:32" s="296" customFormat="1" ht="33" customHeight="1">
      <c r="A1208" s="555" t="s">
        <v>280</v>
      </c>
      <c r="B1208" s="549" t="s">
        <v>549</v>
      </c>
      <c r="C1208" s="550"/>
      <c r="D1208" s="550"/>
      <c r="E1208" s="550"/>
      <c r="F1208" s="550"/>
      <c r="G1208" s="550"/>
      <c r="H1208" s="550"/>
      <c r="I1208" s="550"/>
      <c r="J1208" s="550"/>
      <c r="K1208" s="550"/>
      <c r="L1208" s="550"/>
      <c r="M1208" s="550"/>
      <c r="N1208" s="550"/>
      <c r="O1208" s="550"/>
      <c r="P1208" s="550"/>
      <c r="Q1208" s="550"/>
      <c r="R1208" s="550"/>
      <c r="S1208" s="550"/>
      <c r="T1208" s="550"/>
      <c r="U1208" s="550"/>
      <c r="V1208" s="550"/>
      <c r="W1208" s="550"/>
      <c r="X1208" s="550"/>
      <c r="Y1208" s="550"/>
      <c r="Z1208" s="550"/>
      <c r="AA1208" s="551"/>
      <c r="AB1208" s="537"/>
      <c r="AC1208" s="537"/>
      <c r="AD1208" s="220"/>
      <c r="AE1208" s="220"/>
      <c r="AF1208" s="220"/>
    </row>
    <row r="1209" spans="1:32" s="296" customFormat="1" ht="17.25" customHeight="1">
      <c r="A1209" s="560"/>
      <c r="B1209" s="471"/>
      <c r="C1209" s="760" t="s">
        <v>550</v>
      </c>
      <c r="D1209" s="760"/>
      <c r="E1209" s="760"/>
      <c r="F1209" s="760"/>
      <c r="G1209" s="765"/>
      <c r="H1209" s="765"/>
      <c r="I1209" s="765"/>
      <c r="J1209" s="765"/>
      <c r="K1209" s="765"/>
      <c r="L1209" s="765"/>
      <c r="M1209" s="765"/>
      <c r="N1209" s="765"/>
      <c r="O1209" s="765"/>
      <c r="P1209" s="765"/>
      <c r="Q1209" s="765"/>
      <c r="R1209" s="765"/>
      <c r="S1209" s="765"/>
      <c r="T1209" s="765"/>
      <c r="U1209" s="765"/>
      <c r="V1209" s="765"/>
      <c r="W1209" s="765"/>
      <c r="X1209" s="765"/>
      <c r="Y1209" s="765"/>
      <c r="Z1209" s="765"/>
      <c r="AA1209" s="473"/>
      <c r="AB1209" s="537"/>
      <c r="AC1209" s="537"/>
      <c r="AD1209" s="220"/>
      <c r="AE1209" s="220"/>
      <c r="AF1209" s="220"/>
    </row>
    <row r="1210" spans="1:32" s="296" customFormat="1" ht="17.25" customHeight="1">
      <c r="A1210" s="560"/>
      <c r="B1210" s="471"/>
      <c r="C1210" s="764"/>
      <c r="D1210" s="764"/>
      <c r="E1210" s="764"/>
      <c r="F1210" s="764"/>
      <c r="G1210" s="766"/>
      <c r="H1210" s="766"/>
      <c r="I1210" s="766"/>
      <c r="J1210" s="766"/>
      <c r="K1210" s="766"/>
      <c r="L1210" s="766"/>
      <c r="M1210" s="766"/>
      <c r="N1210" s="766"/>
      <c r="O1210" s="766"/>
      <c r="P1210" s="766"/>
      <c r="Q1210" s="766"/>
      <c r="R1210" s="766"/>
      <c r="S1210" s="766"/>
      <c r="T1210" s="766"/>
      <c r="U1210" s="766"/>
      <c r="V1210" s="766"/>
      <c r="W1210" s="766"/>
      <c r="X1210" s="766"/>
      <c r="Y1210" s="766"/>
      <c r="Z1210" s="766"/>
      <c r="AA1210" s="473"/>
      <c r="AB1210" s="537"/>
      <c r="AC1210" s="537"/>
      <c r="AD1210" s="220"/>
      <c r="AE1210" s="220"/>
      <c r="AF1210" s="220"/>
    </row>
    <row r="1211" spans="1:32" s="296" customFormat="1" ht="17.25" customHeight="1">
      <c r="A1211" s="560"/>
      <c r="B1211" s="471"/>
      <c r="C1211" s="761"/>
      <c r="D1211" s="761"/>
      <c r="E1211" s="761"/>
      <c r="F1211" s="761"/>
      <c r="G1211" s="767"/>
      <c r="H1211" s="767"/>
      <c r="I1211" s="767"/>
      <c r="J1211" s="767"/>
      <c r="K1211" s="767"/>
      <c r="L1211" s="767"/>
      <c r="M1211" s="767"/>
      <c r="N1211" s="767"/>
      <c r="O1211" s="767"/>
      <c r="P1211" s="767"/>
      <c r="Q1211" s="767"/>
      <c r="R1211" s="767"/>
      <c r="S1211" s="767"/>
      <c r="T1211" s="767"/>
      <c r="U1211" s="767"/>
      <c r="V1211" s="767"/>
      <c r="W1211" s="767"/>
      <c r="X1211" s="767"/>
      <c r="Y1211" s="767"/>
      <c r="Z1211" s="767"/>
      <c r="AA1211" s="473"/>
      <c r="AB1211" s="537"/>
      <c r="AC1211" s="537"/>
      <c r="AD1211" s="220"/>
      <c r="AE1211" s="220"/>
      <c r="AF1211" s="220"/>
    </row>
    <row r="1212" spans="1:32" s="296" customFormat="1" ht="6" customHeight="1">
      <c r="A1212" s="560"/>
      <c r="B1212" s="471"/>
      <c r="C1212" s="472"/>
      <c r="D1212" s="472"/>
      <c r="E1212" s="472"/>
      <c r="F1212" s="472"/>
      <c r="G1212" s="472"/>
      <c r="H1212" s="472"/>
      <c r="I1212" s="472"/>
      <c r="J1212" s="472"/>
      <c r="K1212" s="472"/>
      <c r="L1212" s="472"/>
      <c r="M1212" s="472"/>
      <c r="N1212" s="472"/>
      <c r="O1212" s="472"/>
      <c r="P1212" s="472"/>
      <c r="Q1212" s="472"/>
      <c r="R1212" s="472"/>
      <c r="S1212" s="472"/>
      <c r="T1212" s="472"/>
      <c r="U1212" s="472"/>
      <c r="V1212" s="472"/>
      <c r="W1212" s="472"/>
      <c r="X1212" s="472"/>
      <c r="Y1212" s="472"/>
      <c r="Z1212" s="472"/>
      <c r="AA1212" s="473"/>
      <c r="AB1212" s="537"/>
      <c r="AC1212" s="537"/>
      <c r="AD1212" s="220"/>
      <c r="AE1212" s="220"/>
      <c r="AF1212" s="220"/>
    </row>
    <row r="1213" spans="1:32" s="296" customFormat="1" ht="17.25" customHeight="1">
      <c r="A1213" s="560"/>
      <c r="B1213" s="471"/>
      <c r="C1213" s="760" t="s">
        <v>551</v>
      </c>
      <c r="D1213" s="760"/>
      <c r="E1213" s="760"/>
      <c r="F1213" s="760"/>
      <c r="G1213" s="762"/>
      <c r="H1213" s="762"/>
      <c r="I1213" s="760" t="s">
        <v>537</v>
      </c>
      <c r="J1213" s="462"/>
      <c r="K1213" s="462"/>
      <c r="L1213" s="760" t="s">
        <v>552</v>
      </c>
      <c r="M1213" s="760"/>
      <c r="N1213" s="760"/>
      <c r="O1213" s="760"/>
      <c r="P1213" s="762"/>
      <c r="Q1213" s="762"/>
      <c r="R1213" s="760" t="s">
        <v>537</v>
      </c>
      <c r="S1213" s="472"/>
      <c r="T1213" s="472"/>
      <c r="U1213" s="472"/>
      <c r="V1213" s="472"/>
      <c r="W1213" s="472"/>
      <c r="X1213" s="472"/>
      <c r="Y1213" s="472"/>
      <c r="Z1213" s="472"/>
      <c r="AA1213" s="473"/>
      <c r="AB1213" s="537"/>
      <c r="AC1213" s="537"/>
      <c r="AD1213" s="220"/>
      <c r="AE1213" s="220"/>
      <c r="AF1213" s="220"/>
    </row>
    <row r="1214" spans="1:32" s="296" customFormat="1" ht="17.25" customHeight="1">
      <c r="A1214" s="560"/>
      <c r="B1214" s="471"/>
      <c r="C1214" s="761"/>
      <c r="D1214" s="761"/>
      <c r="E1214" s="761"/>
      <c r="F1214" s="761"/>
      <c r="G1214" s="763"/>
      <c r="H1214" s="763"/>
      <c r="I1214" s="761"/>
      <c r="J1214" s="462"/>
      <c r="K1214" s="462"/>
      <c r="L1214" s="761"/>
      <c r="M1214" s="761"/>
      <c r="N1214" s="761"/>
      <c r="O1214" s="761"/>
      <c r="P1214" s="763"/>
      <c r="Q1214" s="763"/>
      <c r="R1214" s="761"/>
      <c r="S1214" s="472"/>
      <c r="T1214" s="472"/>
      <c r="U1214" s="472"/>
      <c r="V1214" s="472"/>
      <c r="W1214" s="472"/>
      <c r="X1214" s="472"/>
      <c r="Y1214" s="472"/>
      <c r="Z1214" s="472"/>
      <c r="AA1214" s="473"/>
      <c r="AB1214" s="537"/>
      <c r="AC1214" s="537"/>
      <c r="AD1214" s="220"/>
      <c r="AE1214" s="220"/>
      <c r="AF1214" s="220"/>
    </row>
    <row r="1215" spans="1:32" s="296" customFormat="1" ht="6" customHeight="1">
      <c r="A1215" s="556"/>
      <c r="B1215" s="487"/>
      <c r="C1215" s="488"/>
      <c r="D1215" s="488"/>
      <c r="E1215" s="488"/>
      <c r="F1215" s="488"/>
      <c r="G1215" s="488"/>
      <c r="H1215" s="488"/>
      <c r="I1215" s="488"/>
      <c r="J1215" s="488"/>
      <c r="K1215" s="488"/>
      <c r="L1215" s="488"/>
      <c r="M1215" s="488"/>
      <c r="N1215" s="488"/>
      <c r="O1215" s="488"/>
      <c r="P1215" s="488"/>
      <c r="Q1215" s="488"/>
      <c r="R1215" s="488"/>
      <c r="S1215" s="488"/>
      <c r="T1215" s="488"/>
      <c r="U1215" s="488"/>
      <c r="V1215" s="488"/>
      <c r="W1215" s="488"/>
      <c r="X1215" s="488"/>
      <c r="Y1215" s="488"/>
      <c r="Z1215" s="488"/>
      <c r="AA1215" s="489"/>
      <c r="AB1215" s="537"/>
      <c r="AC1215" s="537"/>
      <c r="AD1215" s="220"/>
      <c r="AE1215" s="220"/>
      <c r="AF1215" s="220"/>
    </row>
    <row r="1216" spans="1:32" s="296" customFormat="1" ht="7.5" customHeight="1">
      <c r="A1216" s="237"/>
      <c r="B1216" s="482"/>
      <c r="C1216" s="472"/>
      <c r="D1216" s="472"/>
      <c r="E1216" s="472"/>
      <c r="F1216" s="472"/>
      <c r="G1216" s="472"/>
      <c r="H1216" s="472"/>
      <c r="I1216" s="472"/>
      <c r="J1216" s="472"/>
      <c r="K1216" s="472"/>
      <c r="L1216" s="472"/>
      <c r="M1216" s="472"/>
      <c r="N1216" s="472"/>
      <c r="O1216" s="472"/>
      <c r="P1216" s="472"/>
      <c r="Q1216" s="472"/>
      <c r="R1216" s="472"/>
      <c r="S1216" s="472"/>
      <c r="T1216" s="472"/>
      <c r="U1216" s="472"/>
      <c r="V1216" s="472"/>
      <c r="W1216" s="472"/>
      <c r="X1216" s="472"/>
      <c r="Y1216" s="472"/>
      <c r="Z1216" s="472"/>
      <c r="AA1216" s="472"/>
      <c r="AB1216" s="472"/>
      <c r="AC1216" s="482"/>
      <c r="AD1216" s="210"/>
      <c r="AE1216" s="220"/>
      <c r="AF1216" s="220"/>
    </row>
    <row r="1217" spans="1:32" s="296" customFormat="1" ht="35.25" customHeight="1">
      <c r="A1217" s="237"/>
      <c r="B1217" s="211"/>
      <c r="C1217" s="211"/>
      <c r="D1217" s="211"/>
      <c r="E1217" s="211"/>
      <c r="F1217" s="211"/>
      <c r="G1217" s="211"/>
      <c r="H1217" s="211"/>
      <c r="I1217" s="211"/>
      <c r="J1217" s="211"/>
      <c r="K1217" s="212"/>
      <c r="L1217" s="212"/>
      <c r="M1217" s="212"/>
      <c r="N1217" s="212"/>
      <c r="O1217" s="212"/>
      <c r="P1217" s="212"/>
      <c r="Q1217" s="212"/>
      <c r="R1217" s="212"/>
      <c r="S1217" s="212"/>
      <c r="T1217" s="212"/>
      <c r="U1217" s="212"/>
      <c r="V1217" s="211"/>
      <c r="W1217" s="211"/>
      <c r="X1217" s="211"/>
      <c r="Y1217" s="211"/>
      <c r="Z1217" s="211"/>
      <c r="AA1217" s="211"/>
      <c r="AB1217" s="211"/>
      <c r="AC1217" s="233"/>
      <c r="AD1217" s="210"/>
      <c r="AE1217" s="220"/>
      <c r="AF1217" s="220"/>
    </row>
    <row r="1218" spans="1:32" s="296" customFormat="1" ht="19.5" customHeight="1">
      <c r="A1218" s="237"/>
      <c r="B1218" s="482"/>
      <c r="C1218" s="472"/>
      <c r="D1218" s="472"/>
      <c r="E1218" s="472"/>
      <c r="F1218" s="472"/>
      <c r="G1218" s="472"/>
      <c r="H1218" s="472"/>
      <c r="I1218" s="472"/>
      <c r="J1218" s="472"/>
      <c r="K1218" s="472"/>
      <c r="L1218" s="472"/>
      <c r="M1218" s="472"/>
      <c r="N1218" s="472"/>
      <c r="O1218" s="472"/>
      <c r="P1218" s="472"/>
      <c r="Q1218" s="472"/>
      <c r="R1218" s="472"/>
      <c r="S1218" s="472"/>
      <c r="T1218" s="472"/>
      <c r="U1218" s="472"/>
      <c r="V1218" s="472"/>
      <c r="W1218" s="472"/>
      <c r="X1218" s="472"/>
      <c r="Y1218" s="472"/>
      <c r="Z1218" s="472"/>
      <c r="AA1218" s="472"/>
      <c r="AB1218" s="472"/>
      <c r="AC1218" s="482"/>
      <c r="AD1218" s="210"/>
      <c r="AE1218" s="220"/>
      <c r="AF1218" s="220"/>
    </row>
    <row r="1219" spans="1:32" s="296" customFormat="1" ht="15" customHeight="1">
      <c r="A1219" s="236" t="s">
        <v>553</v>
      </c>
      <c r="B1219" s="299"/>
      <c r="C1219" s="299"/>
      <c r="D1219" s="299"/>
      <c r="E1219" s="480"/>
      <c r="F1219" s="480"/>
      <c r="G1219" s="480"/>
      <c r="H1219" s="220"/>
      <c r="I1219" s="299"/>
      <c r="J1219" s="299"/>
      <c r="K1219" s="300"/>
      <c r="L1219" s="300"/>
      <c r="M1219" s="300"/>
      <c r="N1219" s="300"/>
      <c r="O1219" s="300"/>
      <c r="P1219" s="300"/>
      <c r="Q1219" s="300"/>
      <c r="R1219" s="300"/>
      <c r="S1219" s="466"/>
      <c r="T1219" s="466"/>
      <c r="U1219" s="466"/>
      <c r="V1219" s="480"/>
      <c r="W1219" s="480"/>
      <c r="X1219" s="480"/>
      <c r="Y1219" s="480"/>
      <c r="Z1219" s="480"/>
      <c r="AA1219" s="480"/>
      <c r="AB1219" s="480"/>
      <c r="AC1219" s="233"/>
      <c r="AD1219" s="210"/>
      <c r="AE1219" s="220"/>
      <c r="AF1219" s="220"/>
    </row>
    <row r="1220" spans="1:32" s="297" customFormat="1" ht="18" customHeight="1">
      <c r="A1220" s="538" t="s">
        <v>554</v>
      </c>
      <c r="B1220" s="538"/>
      <c r="C1220" s="538"/>
      <c r="D1220" s="538"/>
      <c r="E1220" s="538"/>
      <c r="F1220" s="538"/>
      <c r="G1220" s="538"/>
      <c r="H1220" s="538"/>
      <c r="I1220" s="538"/>
      <c r="J1220" s="538"/>
      <c r="K1220" s="538"/>
      <c r="L1220" s="538"/>
      <c r="M1220" s="538"/>
      <c r="N1220" s="538"/>
      <c r="O1220" s="538"/>
      <c r="P1220" s="538"/>
      <c r="Q1220" s="538"/>
      <c r="R1220" s="538"/>
      <c r="S1220" s="538"/>
      <c r="T1220" s="538"/>
      <c r="U1220" s="538"/>
      <c r="V1220" s="538"/>
      <c r="W1220" s="538"/>
      <c r="X1220" s="538"/>
      <c r="Y1220" s="538"/>
      <c r="Z1220" s="538"/>
      <c r="AA1220" s="538"/>
      <c r="AB1220" s="538"/>
      <c r="AC1220" s="538"/>
      <c r="AD1220" s="237"/>
      <c r="AE1220" s="237"/>
      <c r="AF1220" s="237"/>
    </row>
    <row r="1221" spans="1:32" s="297" customFormat="1" ht="18" customHeight="1">
      <c r="A1221" s="555" t="s">
        <v>276</v>
      </c>
      <c r="B1221" s="549" t="s">
        <v>555</v>
      </c>
      <c r="C1221" s="550"/>
      <c r="D1221" s="550"/>
      <c r="E1221" s="550"/>
      <c r="F1221" s="550"/>
      <c r="G1221" s="550"/>
      <c r="H1221" s="550"/>
      <c r="I1221" s="550"/>
      <c r="J1221" s="550"/>
      <c r="K1221" s="550"/>
      <c r="L1221" s="550"/>
      <c r="M1221" s="550"/>
      <c r="N1221" s="550"/>
      <c r="O1221" s="550"/>
      <c r="P1221" s="550"/>
      <c r="Q1221" s="550"/>
      <c r="R1221" s="550"/>
      <c r="S1221" s="550"/>
      <c r="T1221" s="550"/>
      <c r="U1221" s="550"/>
      <c r="V1221" s="550"/>
      <c r="W1221" s="550"/>
      <c r="X1221" s="550"/>
      <c r="Y1221" s="550"/>
      <c r="Z1221" s="550"/>
      <c r="AA1221" s="551"/>
      <c r="AB1221" s="537"/>
      <c r="AC1221" s="537"/>
      <c r="AD1221" s="237"/>
      <c r="AE1221" s="237"/>
      <c r="AF1221" s="237"/>
    </row>
    <row r="1222" spans="1:32" s="297" customFormat="1" ht="18" customHeight="1">
      <c r="A1222" s="560"/>
      <c r="B1222" s="552"/>
      <c r="C1222" s="553"/>
      <c r="D1222" s="553"/>
      <c r="E1222" s="553"/>
      <c r="F1222" s="553"/>
      <c r="G1222" s="553"/>
      <c r="H1222" s="553"/>
      <c r="I1222" s="553"/>
      <c r="J1222" s="553"/>
      <c r="K1222" s="553"/>
      <c r="L1222" s="553"/>
      <c r="M1222" s="553"/>
      <c r="N1222" s="553"/>
      <c r="O1222" s="553"/>
      <c r="P1222" s="553"/>
      <c r="Q1222" s="553"/>
      <c r="R1222" s="553"/>
      <c r="S1222" s="553"/>
      <c r="T1222" s="553"/>
      <c r="U1222" s="553"/>
      <c r="V1222" s="553"/>
      <c r="W1222" s="553"/>
      <c r="X1222" s="553"/>
      <c r="Y1222" s="553"/>
      <c r="Z1222" s="553"/>
      <c r="AA1222" s="554"/>
      <c r="AB1222" s="537"/>
      <c r="AC1222" s="537"/>
      <c r="AD1222" s="237"/>
      <c r="AE1222" s="237"/>
      <c r="AF1222" s="237"/>
    </row>
    <row r="1223" spans="1:32" s="297" customFormat="1" ht="20.100000000000001" customHeight="1">
      <c r="A1223" s="560"/>
      <c r="B1223" s="471"/>
      <c r="C1223" s="472"/>
      <c r="D1223" s="472"/>
      <c r="E1223" s="472"/>
      <c r="F1223" s="472"/>
      <c r="G1223" s="472"/>
      <c r="H1223" s="472"/>
      <c r="I1223" s="472"/>
      <c r="J1223" s="472"/>
      <c r="K1223" s="472"/>
      <c r="L1223" s="472"/>
      <c r="M1223" s="472"/>
      <c r="N1223" s="472"/>
      <c r="O1223" s="472"/>
      <c r="P1223" s="472"/>
      <c r="Q1223" s="472"/>
      <c r="R1223" s="472"/>
      <c r="S1223" s="472"/>
      <c r="T1223" s="472"/>
      <c r="U1223" s="472"/>
      <c r="V1223" s="472"/>
      <c r="W1223" s="472"/>
      <c r="X1223" s="472"/>
      <c r="Y1223" s="472"/>
      <c r="Z1223" s="472"/>
      <c r="AA1223" s="473"/>
      <c r="AB1223" s="537"/>
      <c r="AC1223" s="537"/>
      <c r="AD1223" s="237"/>
      <c r="AE1223" s="237"/>
      <c r="AF1223" s="237"/>
    </row>
    <row r="1224" spans="1:32" s="297" customFormat="1" ht="20.100000000000001" customHeight="1">
      <c r="A1224" s="560"/>
      <c r="B1224" s="471"/>
      <c r="C1224" s="472"/>
      <c r="D1224" s="472"/>
      <c r="E1224" s="472"/>
      <c r="F1224" s="472"/>
      <c r="G1224" s="472"/>
      <c r="H1224" s="472"/>
      <c r="I1224" s="472"/>
      <c r="J1224" s="472"/>
      <c r="K1224" s="472"/>
      <c r="L1224" s="472"/>
      <c r="M1224" s="472"/>
      <c r="N1224" s="472"/>
      <c r="O1224" s="472"/>
      <c r="P1224" s="472"/>
      <c r="Q1224" s="472"/>
      <c r="R1224" s="472"/>
      <c r="S1224" s="472"/>
      <c r="T1224" s="472"/>
      <c r="U1224" s="472"/>
      <c r="V1224" s="472"/>
      <c r="W1224" s="472"/>
      <c r="X1224" s="472"/>
      <c r="Y1224" s="472"/>
      <c r="Z1224" s="472"/>
      <c r="AA1224" s="473"/>
      <c r="AB1224" s="537"/>
      <c r="AC1224" s="537"/>
      <c r="AD1224" s="237"/>
      <c r="AE1224" s="237"/>
      <c r="AF1224" s="237"/>
    </row>
    <row r="1225" spans="1:32" s="296" customFormat="1" ht="18" customHeight="1">
      <c r="A1225" s="555" t="s">
        <v>278</v>
      </c>
      <c r="B1225" s="549" t="s">
        <v>556</v>
      </c>
      <c r="C1225" s="550"/>
      <c r="D1225" s="550"/>
      <c r="E1225" s="550"/>
      <c r="F1225" s="550"/>
      <c r="G1225" s="550"/>
      <c r="H1225" s="550"/>
      <c r="I1225" s="550"/>
      <c r="J1225" s="550"/>
      <c r="K1225" s="550"/>
      <c r="L1225" s="550"/>
      <c r="M1225" s="550"/>
      <c r="N1225" s="550"/>
      <c r="O1225" s="550"/>
      <c r="P1225" s="550"/>
      <c r="Q1225" s="550"/>
      <c r="R1225" s="550"/>
      <c r="S1225" s="550"/>
      <c r="T1225" s="550"/>
      <c r="U1225" s="550"/>
      <c r="V1225" s="550"/>
      <c r="W1225" s="550"/>
      <c r="X1225" s="550"/>
      <c r="Y1225" s="550"/>
      <c r="Z1225" s="550"/>
      <c r="AA1225" s="551"/>
      <c r="AB1225" s="537"/>
      <c r="AC1225" s="537"/>
      <c r="AD1225" s="220"/>
      <c r="AE1225" s="220"/>
      <c r="AF1225" s="220"/>
    </row>
    <row r="1226" spans="1:32" s="296" customFormat="1" ht="18" customHeight="1">
      <c r="A1226" s="556"/>
      <c r="B1226" s="557"/>
      <c r="C1226" s="558"/>
      <c r="D1226" s="558"/>
      <c r="E1226" s="558"/>
      <c r="F1226" s="558"/>
      <c r="G1226" s="558"/>
      <c r="H1226" s="558"/>
      <c r="I1226" s="558"/>
      <c r="J1226" s="558"/>
      <c r="K1226" s="558"/>
      <c r="L1226" s="558"/>
      <c r="M1226" s="558"/>
      <c r="N1226" s="558"/>
      <c r="O1226" s="558"/>
      <c r="P1226" s="558"/>
      <c r="Q1226" s="558"/>
      <c r="R1226" s="558"/>
      <c r="S1226" s="558"/>
      <c r="T1226" s="558"/>
      <c r="U1226" s="558"/>
      <c r="V1226" s="558"/>
      <c r="W1226" s="558"/>
      <c r="X1226" s="558"/>
      <c r="Y1226" s="558"/>
      <c r="Z1226" s="558"/>
      <c r="AA1226" s="559"/>
      <c r="AB1226" s="537"/>
      <c r="AC1226" s="537"/>
      <c r="AD1226" s="220"/>
      <c r="AE1226" s="220"/>
      <c r="AF1226" s="220"/>
    </row>
    <row r="1227" spans="1:32" s="297" customFormat="1" ht="18" customHeight="1">
      <c r="A1227" s="555" t="s">
        <v>280</v>
      </c>
      <c r="B1227" s="549" t="s">
        <v>557</v>
      </c>
      <c r="C1227" s="550"/>
      <c r="D1227" s="550"/>
      <c r="E1227" s="550"/>
      <c r="F1227" s="550"/>
      <c r="G1227" s="550"/>
      <c r="H1227" s="550"/>
      <c r="I1227" s="550"/>
      <c r="J1227" s="550"/>
      <c r="K1227" s="550"/>
      <c r="L1227" s="550"/>
      <c r="M1227" s="550"/>
      <c r="N1227" s="550"/>
      <c r="O1227" s="550"/>
      <c r="P1227" s="550"/>
      <c r="Q1227" s="550"/>
      <c r="R1227" s="550"/>
      <c r="S1227" s="550"/>
      <c r="T1227" s="550"/>
      <c r="U1227" s="550"/>
      <c r="V1227" s="550"/>
      <c r="W1227" s="550"/>
      <c r="X1227" s="550"/>
      <c r="Y1227" s="550"/>
      <c r="Z1227" s="550"/>
      <c r="AA1227" s="551"/>
      <c r="AB1227" s="537"/>
      <c r="AC1227" s="537"/>
      <c r="AD1227" s="237"/>
      <c r="AE1227" s="237"/>
      <c r="AF1227" s="237"/>
    </row>
    <row r="1228" spans="1:32" s="297" customFormat="1" ht="18" customHeight="1">
      <c r="A1228" s="560"/>
      <c r="B1228" s="552"/>
      <c r="C1228" s="553"/>
      <c r="D1228" s="553"/>
      <c r="E1228" s="553"/>
      <c r="F1228" s="553"/>
      <c r="G1228" s="553"/>
      <c r="H1228" s="553"/>
      <c r="I1228" s="553"/>
      <c r="J1228" s="553"/>
      <c r="K1228" s="553"/>
      <c r="L1228" s="553"/>
      <c r="M1228" s="553"/>
      <c r="N1228" s="553"/>
      <c r="O1228" s="553"/>
      <c r="P1228" s="553"/>
      <c r="Q1228" s="553"/>
      <c r="R1228" s="553"/>
      <c r="S1228" s="553"/>
      <c r="T1228" s="553"/>
      <c r="U1228" s="553"/>
      <c r="V1228" s="553"/>
      <c r="W1228" s="553"/>
      <c r="X1228" s="553"/>
      <c r="Y1228" s="553"/>
      <c r="Z1228" s="553"/>
      <c r="AA1228" s="554"/>
      <c r="AB1228" s="537"/>
      <c r="AC1228" s="537"/>
      <c r="AD1228" s="237"/>
      <c r="AE1228" s="237"/>
      <c r="AF1228" s="237"/>
    </row>
    <row r="1229" spans="1:32" s="297" customFormat="1" ht="20.100000000000001" customHeight="1">
      <c r="A1229" s="560"/>
      <c r="B1229" s="471"/>
      <c r="C1229" s="472"/>
      <c r="D1229" s="472"/>
      <c r="E1229" s="472"/>
      <c r="F1229" s="472"/>
      <c r="G1229" s="472"/>
      <c r="H1229" s="472"/>
      <c r="I1229" s="472"/>
      <c r="J1229" s="472"/>
      <c r="K1229" s="472"/>
      <c r="L1229" s="472"/>
      <c r="M1229" s="472"/>
      <c r="N1229" s="472"/>
      <c r="O1229" s="472"/>
      <c r="P1229" s="472"/>
      <c r="Q1229" s="472"/>
      <c r="R1229" s="472"/>
      <c r="S1229" s="472"/>
      <c r="T1229" s="472"/>
      <c r="U1229" s="472"/>
      <c r="V1229" s="472"/>
      <c r="W1229" s="472"/>
      <c r="X1229" s="472"/>
      <c r="Y1229" s="472"/>
      <c r="Z1229" s="472"/>
      <c r="AA1229" s="473"/>
      <c r="AB1229" s="537"/>
      <c r="AC1229" s="537"/>
      <c r="AD1229" s="237"/>
      <c r="AE1229" s="237"/>
      <c r="AF1229" s="237"/>
    </row>
    <row r="1230" spans="1:32" s="297" customFormat="1" ht="20.100000000000001" customHeight="1">
      <c r="A1230" s="560"/>
      <c r="B1230" s="471"/>
      <c r="C1230" s="472"/>
      <c r="D1230" s="472"/>
      <c r="E1230" s="472"/>
      <c r="F1230" s="472"/>
      <c r="G1230" s="472"/>
      <c r="H1230" s="472"/>
      <c r="I1230" s="472"/>
      <c r="J1230" s="472"/>
      <c r="K1230" s="472"/>
      <c r="L1230" s="472"/>
      <c r="M1230" s="472"/>
      <c r="N1230" s="472"/>
      <c r="O1230" s="472"/>
      <c r="P1230" s="472"/>
      <c r="Q1230" s="472"/>
      <c r="R1230" s="472"/>
      <c r="S1230" s="472"/>
      <c r="T1230" s="472"/>
      <c r="U1230" s="472"/>
      <c r="V1230" s="472"/>
      <c r="W1230" s="472"/>
      <c r="X1230" s="472"/>
      <c r="Y1230" s="472"/>
      <c r="Z1230" s="472"/>
      <c r="AA1230" s="473"/>
      <c r="AB1230" s="537"/>
      <c r="AC1230" s="537"/>
      <c r="AD1230" s="237"/>
      <c r="AE1230" s="237"/>
      <c r="AF1230" s="237"/>
    </row>
    <row r="1231" spans="1:32" s="296" customFormat="1" ht="24" customHeight="1">
      <c r="A1231" s="555" t="s">
        <v>287</v>
      </c>
      <c r="B1231" s="549" t="s">
        <v>558</v>
      </c>
      <c r="C1231" s="550"/>
      <c r="D1231" s="550"/>
      <c r="E1231" s="550"/>
      <c r="F1231" s="550"/>
      <c r="G1231" s="550"/>
      <c r="H1231" s="550"/>
      <c r="I1231" s="550"/>
      <c r="J1231" s="550"/>
      <c r="K1231" s="550"/>
      <c r="L1231" s="550"/>
      <c r="M1231" s="550"/>
      <c r="N1231" s="550"/>
      <c r="O1231" s="550"/>
      <c r="P1231" s="550"/>
      <c r="Q1231" s="550"/>
      <c r="R1231" s="550"/>
      <c r="S1231" s="550"/>
      <c r="T1231" s="550"/>
      <c r="U1231" s="550"/>
      <c r="V1231" s="550"/>
      <c r="W1231" s="550"/>
      <c r="X1231" s="550"/>
      <c r="Y1231" s="550"/>
      <c r="Z1231" s="550"/>
      <c r="AA1231" s="551"/>
      <c r="AB1231" s="537"/>
      <c r="AC1231" s="537"/>
      <c r="AD1231" s="220"/>
      <c r="AE1231" s="220"/>
      <c r="AF1231" s="220"/>
    </row>
    <row r="1232" spans="1:32" s="296" customFormat="1" ht="24" customHeight="1">
      <c r="A1232" s="556"/>
      <c r="B1232" s="557"/>
      <c r="C1232" s="558"/>
      <c r="D1232" s="558"/>
      <c r="E1232" s="558"/>
      <c r="F1232" s="558"/>
      <c r="G1232" s="558"/>
      <c r="H1232" s="558"/>
      <c r="I1232" s="558"/>
      <c r="J1232" s="558"/>
      <c r="K1232" s="558"/>
      <c r="L1232" s="558"/>
      <c r="M1232" s="558"/>
      <c r="N1232" s="558"/>
      <c r="O1232" s="558"/>
      <c r="P1232" s="558"/>
      <c r="Q1232" s="558"/>
      <c r="R1232" s="558"/>
      <c r="S1232" s="558"/>
      <c r="T1232" s="558"/>
      <c r="U1232" s="558"/>
      <c r="V1232" s="558"/>
      <c r="W1232" s="558"/>
      <c r="X1232" s="558"/>
      <c r="Y1232" s="558"/>
      <c r="Z1232" s="558"/>
      <c r="AA1232" s="559"/>
      <c r="AB1232" s="537"/>
      <c r="AC1232" s="537"/>
      <c r="AD1232" s="220"/>
      <c r="AE1232" s="220"/>
      <c r="AF1232" s="220"/>
    </row>
    <row r="1233" spans="1:32" s="297" customFormat="1" ht="18" customHeight="1">
      <c r="A1233" s="538" t="s">
        <v>559</v>
      </c>
      <c r="B1233" s="538"/>
      <c r="C1233" s="538"/>
      <c r="D1233" s="538"/>
      <c r="E1233" s="538"/>
      <c r="F1233" s="538"/>
      <c r="G1233" s="538"/>
      <c r="H1233" s="538"/>
      <c r="I1233" s="538"/>
      <c r="J1233" s="538"/>
      <c r="K1233" s="538"/>
      <c r="L1233" s="538"/>
      <c r="M1233" s="538"/>
      <c r="N1233" s="538"/>
      <c r="O1233" s="538"/>
      <c r="P1233" s="538"/>
      <c r="Q1233" s="538"/>
      <c r="R1233" s="538"/>
      <c r="S1233" s="538"/>
      <c r="T1233" s="538"/>
      <c r="U1233" s="538"/>
      <c r="V1233" s="538"/>
      <c r="W1233" s="538"/>
      <c r="X1233" s="538"/>
      <c r="Y1233" s="538"/>
      <c r="Z1233" s="538"/>
      <c r="AA1233" s="538"/>
      <c r="AB1233" s="538"/>
      <c r="AC1233" s="538"/>
      <c r="AD1233" s="237"/>
      <c r="AE1233" s="237"/>
      <c r="AF1233" s="237"/>
    </row>
    <row r="1234" spans="1:32" s="297" customFormat="1" ht="18" customHeight="1">
      <c r="A1234" s="555" t="s">
        <v>341</v>
      </c>
      <c r="B1234" s="549" t="s">
        <v>560</v>
      </c>
      <c r="C1234" s="550"/>
      <c r="D1234" s="550"/>
      <c r="E1234" s="550"/>
      <c r="F1234" s="550"/>
      <c r="G1234" s="550"/>
      <c r="H1234" s="550"/>
      <c r="I1234" s="550"/>
      <c r="J1234" s="550"/>
      <c r="K1234" s="550"/>
      <c r="L1234" s="550"/>
      <c r="M1234" s="550"/>
      <c r="N1234" s="550"/>
      <c r="O1234" s="550"/>
      <c r="P1234" s="550"/>
      <c r="Q1234" s="550"/>
      <c r="R1234" s="550"/>
      <c r="S1234" s="550"/>
      <c r="T1234" s="550"/>
      <c r="U1234" s="550"/>
      <c r="V1234" s="550"/>
      <c r="W1234" s="550"/>
      <c r="X1234" s="550"/>
      <c r="Y1234" s="550"/>
      <c r="Z1234" s="550"/>
      <c r="AA1234" s="551"/>
      <c r="AB1234" s="537"/>
      <c r="AC1234" s="537"/>
      <c r="AD1234" s="237"/>
      <c r="AE1234" s="237"/>
      <c r="AF1234" s="237"/>
    </row>
    <row r="1235" spans="1:32" s="297" customFormat="1" ht="18" customHeight="1">
      <c r="A1235" s="560"/>
      <c r="B1235" s="552"/>
      <c r="C1235" s="553"/>
      <c r="D1235" s="553"/>
      <c r="E1235" s="553"/>
      <c r="F1235" s="553"/>
      <c r="G1235" s="553"/>
      <c r="H1235" s="553"/>
      <c r="I1235" s="553"/>
      <c r="J1235" s="553"/>
      <c r="K1235" s="553"/>
      <c r="L1235" s="553"/>
      <c r="M1235" s="553"/>
      <c r="N1235" s="553"/>
      <c r="O1235" s="553"/>
      <c r="P1235" s="553"/>
      <c r="Q1235" s="553"/>
      <c r="R1235" s="553"/>
      <c r="S1235" s="553"/>
      <c r="T1235" s="553"/>
      <c r="U1235" s="553"/>
      <c r="V1235" s="553"/>
      <c r="W1235" s="553"/>
      <c r="X1235" s="553"/>
      <c r="Y1235" s="553"/>
      <c r="Z1235" s="553"/>
      <c r="AA1235" s="554"/>
      <c r="AB1235" s="537"/>
      <c r="AC1235" s="537"/>
      <c r="AD1235" s="237"/>
      <c r="AE1235" s="237"/>
      <c r="AF1235" s="237"/>
    </row>
    <row r="1236" spans="1:32" s="296" customFormat="1" ht="24" customHeight="1">
      <c r="A1236" s="555" t="s">
        <v>313</v>
      </c>
      <c r="B1236" s="549" t="s">
        <v>561</v>
      </c>
      <c r="C1236" s="550"/>
      <c r="D1236" s="550"/>
      <c r="E1236" s="550"/>
      <c r="F1236" s="550"/>
      <c r="G1236" s="550"/>
      <c r="H1236" s="550"/>
      <c r="I1236" s="550"/>
      <c r="J1236" s="550"/>
      <c r="K1236" s="550"/>
      <c r="L1236" s="550"/>
      <c r="M1236" s="550"/>
      <c r="N1236" s="550"/>
      <c r="O1236" s="550"/>
      <c r="P1236" s="550"/>
      <c r="Q1236" s="550"/>
      <c r="R1236" s="550"/>
      <c r="S1236" s="550"/>
      <c r="T1236" s="550"/>
      <c r="U1236" s="550"/>
      <c r="V1236" s="550"/>
      <c r="W1236" s="550"/>
      <c r="X1236" s="550"/>
      <c r="Y1236" s="550"/>
      <c r="Z1236" s="550"/>
      <c r="AA1236" s="551"/>
      <c r="AB1236" s="537"/>
      <c r="AC1236" s="537"/>
      <c r="AD1236" s="220"/>
      <c r="AE1236" s="220"/>
      <c r="AF1236" s="220"/>
    </row>
    <row r="1237" spans="1:32" s="296" customFormat="1" ht="24" customHeight="1">
      <c r="A1237" s="556"/>
      <c r="B1237" s="557"/>
      <c r="C1237" s="558"/>
      <c r="D1237" s="558"/>
      <c r="E1237" s="558"/>
      <c r="F1237" s="558"/>
      <c r="G1237" s="558"/>
      <c r="H1237" s="558"/>
      <c r="I1237" s="558"/>
      <c r="J1237" s="558"/>
      <c r="K1237" s="558"/>
      <c r="L1237" s="558"/>
      <c r="M1237" s="558"/>
      <c r="N1237" s="558"/>
      <c r="O1237" s="558"/>
      <c r="P1237" s="558"/>
      <c r="Q1237" s="558"/>
      <c r="R1237" s="558"/>
      <c r="S1237" s="558"/>
      <c r="T1237" s="558"/>
      <c r="U1237" s="558"/>
      <c r="V1237" s="558"/>
      <c r="W1237" s="558"/>
      <c r="X1237" s="558"/>
      <c r="Y1237" s="558"/>
      <c r="Z1237" s="558"/>
      <c r="AA1237" s="559"/>
      <c r="AB1237" s="537"/>
      <c r="AC1237" s="537"/>
      <c r="AD1237" s="220"/>
      <c r="AE1237" s="220"/>
      <c r="AF1237" s="220"/>
    </row>
    <row r="1238" spans="1:32" s="297" customFormat="1" ht="18" customHeight="1">
      <c r="A1238" s="538" t="s">
        <v>562</v>
      </c>
      <c r="B1238" s="538"/>
      <c r="C1238" s="538"/>
      <c r="D1238" s="538"/>
      <c r="E1238" s="538"/>
      <c r="F1238" s="538"/>
      <c r="G1238" s="538"/>
      <c r="H1238" s="538"/>
      <c r="I1238" s="538"/>
      <c r="J1238" s="538"/>
      <c r="K1238" s="538"/>
      <c r="L1238" s="538"/>
      <c r="M1238" s="538"/>
      <c r="N1238" s="538"/>
      <c r="O1238" s="538"/>
      <c r="P1238" s="538"/>
      <c r="Q1238" s="538"/>
      <c r="R1238" s="538"/>
      <c r="S1238" s="538"/>
      <c r="T1238" s="538"/>
      <c r="U1238" s="538"/>
      <c r="V1238" s="538"/>
      <c r="W1238" s="538"/>
      <c r="X1238" s="538"/>
      <c r="Y1238" s="538"/>
      <c r="Z1238" s="538"/>
      <c r="AA1238" s="538"/>
      <c r="AB1238" s="538"/>
      <c r="AC1238" s="538"/>
      <c r="AD1238" s="237"/>
      <c r="AE1238" s="237"/>
      <c r="AF1238" s="237"/>
    </row>
    <row r="1239" spans="1:32" s="297" customFormat="1" ht="18" customHeight="1">
      <c r="A1239" s="555" t="s">
        <v>317</v>
      </c>
      <c r="B1239" s="549" t="s">
        <v>563</v>
      </c>
      <c r="C1239" s="550"/>
      <c r="D1239" s="550"/>
      <c r="E1239" s="550"/>
      <c r="F1239" s="550"/>
      <c r="G1239" s="550"/>
      <c r="H1239" s="550"/>
      <c r="I1239" s="550"/>
      <c r="J1239" s="550"/>
      <c r="K1239" s="550"/>
      <c r="L1239" s="550"/>
      <c r="M1239" s="550"/>
      <c r="N1239" s="550"/>
      <c r="O1239" s="550"/>
      <c r="P1239" s="550"/>
      <c r="Q1239" s="550"/>
      <c r="R1239" s="550"/>
      <c r="S1239" s="550"/>
      <c r="T1239" s="550"/>
      <c r="U1239" s="550"/>
      <c r="V1239" s="550"/>
      <c r="W1239" s="550"/>
      <c r="X1239" s="550"/>
      <c r="Y1239" s="550"/>
      <c r="Z1239" s="550"/>
      <c r="AA1239" s="551"/>
      <c r="AB1239" s="537"/>
      <c r="AC1239" s="537"/>
      <c r="AD1239" s="237"/>
      <c r="AE1239" s="237"/>
      <c r="AF1239" s="237"/>
    </row>
    <row r="1240" spans="1:32" s="297" customFormat="1" ht="18" customHeight="1">
      <c r="A1240" s="560"/>
      <c r="B1240" s="552"/>
      <c r="C1240" s="553"/>
      <c r="D1240" s="553"/>
      <c r="E1240" s="553"/>
      <c r="F1240" s="553"/>
      <c r="G1240" s="553"/>
      <c r="H1240" s="553"/>
      <c r="I1240" s="553"/>
      <c r="J1240" s="553"/>
      <c r="K1240" s="553"/>
      <c r="L1240" s="553"/>
      <c r="M1240" s="553"/>
      <c r="N1240" s="553"/>
      <c r="O1240" s="553"/>
      <c r="P1240" s="553"/>
      <c r="Q1240" s="553"/>
      <c r="R1240" s="553"/>
      <c r="S1240" s="553"/>
      <c r="T1240" s="553"/>
      <c r="U1240" s="553"/>
      <c r="V1240" s="553"/>
      <c r="W1240" s="553"/>
      <c r="X1240" s="553"/>
      <c r="Y1240" s="553"/>
      <c r="Z1240" s="553"/>
      <c r="AA1240" s="554"/>
      <c r="AB1240" s="537"/>
      <c r="AC1240" s="537"/>
      <c r="AD1240" s="237"/>
      <c r="AE1240" s="237"/>
      <c r="AF1240" s="237"/>
    </row>
    <row r="1241" spans="1:32" s="296" customFormat="1" ht="15" customHeight="1">
      <c r="A1241" s="555" t="s">
        <v>320</v>
      </c>
      <c r="B1241" s="549" t="s">
        <v>564</v>
      </c>
      <c r="C1241" s="550"/>
      <c r="D1241" s="550"/>
      <c r="E1241" s="550"/>
      <c r="F1241" s="550"/>
      <c r="G1241" s="550"/>
      <c r="H1241" s="550"/>
      <c r="I1241" s="550"/>
      <c r="J1241" s="550"/>
      <c r="K1241" s="550"/>
      <c r="L1241" s="550"/>
      <c r="M1241" s="550"/>
      <c r="N1241" s="550"/>
      <c r="O1241" s="550"/>
      <c r="P1241" s="550"/>
      <c r="Q1241" s="550"/>
      <c r="R1241" s="550"/>
      <c r="S1241" s="550"/>
      <c r="T1241" s="550"/>
      <c r="U1241" s="550"/>
      <c r="V1241" s="550"/>
      <c r="W1241" s="550"/>
      <c r="X1241" s="550"/>
      <c r="Y1241" s="550"/>
      <c r="Z1241" s="550"/>
      <c r="AA1241" s="551"/>
      <c r="AB1241" s="537"/>
      <c r="AC1241" s="537"/>
      <c r="AD1241" s="220"/>
      <c r="AE1241" s="220"/>
      <c r="AF1241" s="220"/>
    </row>
    <row r="1242" spans="1:32" s="296" customFormat="1" ht="15" customHeight="1">
      <c r="A1242" s="556"/>
      <c r="B1242" s="557"/>
      <c r="C1242" s="558"/>
      <c r="D1242" s="558"/>
      <c r="E1242" s="558"/>
      <c r="F1242" s="558"/>
      <c r="G1242" s="558"/>
      <c r="H1242" s="558"/>
      <c r="I1242" s="558"/>
      <c r="J1242" s="558"/>
      <c r="K1242" s="558"/>
      <c r="L1242" s="558"/>
      <c r="M1242" s="558"/>
      <c r="N1242" s="558"/>
      <c r="O1242" s="558"/>
      <c r="P1242" s="558"/>
      <c r="Q1242" s="558"/>
      <c r="R1242" s="558"/>
      <c r="S1242" s="558"/>
      <c r="T1242" s="558"/>
      <c r="U1242" s="558"/>
      <c r="V1242" s="558"/>
      <c r="W1242" s="558"/>
      <c r="X1242" s="558"/>
      <c r="Y1242" s="558"/>
      <c r="Z1242" s="558"/>
      <c r="AA1242" s="559"/>
      <c r="AB1242" s="537"/>
      <c r="AC1242" s="537"/>
      <c r="AD1242" s="220"/>
      <c r="AE1242" s="220"/>
      <c r="AF1242" s="220"/>
    </row>
    <row r="1243" spans="1:32" s="296" customFormat="1" ht="18" customHeight="1">
      <c r="A1243" s="555" t="s">
        <v>386</v>
      </c>
      <c r="B1243" s="549" t="s">
        <v>565</v>
      </c>
      <c r="C1243" s="550"/>
      <c r="D1243" s="550"/>
      <c r="E1243" s="550"/>
      <c r="F1243" s="550"/>
      <c r="G1243" s="550"/>
      <c r="H1243" s="550"/>
      <c r="I1243" s="550"/>
      <c r="J1243" s="550"/>
      <c r="K1243" s="550"/>
      <c r="L1243" s="550"/>
      <c r="M1243" s="550"/>
      <c r="N1243" s="550"/>
      <c r="O1243" s="550"/>
      <c r="P1243" s="550"/>
      <c r="Q1243" s="550"/>
      <c r="R1243" s="550"/>
      <c r="S1243" s="550"/>
      <c r="T1243" s="550"/>
      <c r="U1243" s="550"/>
      <c r="V1243" s="550"/>
      <c r="W1243" s="550"/>
      <c r="X1243" s="550"/>
      <c r="Y1243" s="550"/>
      <c r="Z1243" s="550"/>
      <c r="AA1243" s="551"/>
      <c r="AB1243" s="537"/>
      <c r="AC1243" s="537"/>
      <c r="AD1243" s="220"/>
      <c r="AE1243" s="220"/>
      <c r="AF1243" s="220"/>
    </row>
    <row r="1244" spans="1:32" s="296" customFormat="1" ht="18" customHeight="1">
      <c r="A1244" s="560"/>
      <c r="B1244" s="552"/>
      <c r="C1244" s="553"/>
      <c r="D1244" s="553"/>
      <c r="E1244" s="553"/>
      <c r="F1244" s="553"/>
      <c r="G1244" s="553"/>
      <c r="H1244" s="553"/>
      <c r="I1244" s="553"/>
      <c r="J1244" s="553"/>
      <c r="K1244" s="553"/>
      <c r="L1244" s="553"/>
      <c r="M1244" s="553"/>
      <c r="N1244" s="553"/>
      <c r="O1244" s="553"/>
      <c r="P1244" s="553"/>
      <c r="Q1244" s="553"/>
      <c r="R1244" s="553"/>
      <c r="S1244" s="553"/>
      <c r="T1244" s="553"/>
      <c r="U1244" s="553"/>
      <c r="V1244" s="553"/>
      <c r="W1244" s="553"/>
      <c r="X1244" s="553"/>
      <c r="Y1244" s="553"/>
      <c r="Z1244" s="553"/>
      <c r="AA1244" s="554"/>
      <c r="AB1244" s="537"/>
      <c r="AC1244" s="537"/>
      <c r="AD1244" s="220"/>
      <c r="AE1244" s="220"/>
      <c r="AF1244" s="220"/>
    </row>
    <row r="1245" spans="1:32" s="296" customFormat="1" ht="18" customHeight="1">
      <c r="A1245" s="555" t="s">
        <v>387</v>
      </c>
      <c r="B1245" s="549" t="s">
        <v>566</v>
      </c>
      <c r="C1245" s="550"/>
      <c r="D1245" s="550"/>
      <c r="E1245" s="550"/>
      <c r="F1245" s="550"/>
      <c r="G1245" s="550"/>
      <c r="H1245" s="550"/>
      <c r="I1245" s="550"/>
      <c r="J1245" s="550"/>
      <c r="K1245" s="550"/>
      <c r="L1245" s="550"/>
      <c r="M1245" s="550"/>
      <c r="N1245" s="550"/>
      <c r="O1245" s="550"/>
      <c r="P1245" s="550"/>
      <c r="Q1245" s="550"/>
      <c r="R1245" s="550"/>
      <c r="S1245" s="550"/>
      <c r="T1245" s="550"/>
      <c r="U1245" s="550"/>
      <c r="V1245" s="550"/>
      <c r="W1245" s="550"/>
      <c r="X1245" s="550"/>
      <c r="Y1245" s="550"/>
      <c r="Z1245" s="550"/>
      <c r="AA1245" s="551"/>
      <c r="AB1245" s="537"/>
      <c r="AC1245" s="537"/>
      <c r="AD1245" s="220"/>
      <c r="AE1245" s="220"/>
      <c r="AF1245" s="220"/>
    </row>
    <row r="1246" spans="1:32" s="296" customFormat="1" ht="18" customHeight="1">
      <c r="A1246" s="560"/>
      <c r="B1246" s="557"/>
      <c r="C1246" s="558"/>
      <c r="D1246" s="558"/>
      <c r="E1246" s="558"/>
      <c r="F1246" s="558"/>
      <c r="G1246" s="558"/>
      <c r="H1246" s="558"/>
      <c r="I1246" s="558"/>
      <c r="J1246" s="558"/>
      <c r="K1246" s="558"/>
      <c r="L1246" s="558"/>
      <c r="M1246" s="558"/>
      <c r="N1246" s="558"/>
      <c r="O1246" s="558"/>
      <c r="P1246" s="558"/>
      <c r="Q1246" s="558"/>
      <c r="R1246" s="558"/>
      <c r="S1246" s="558"/>
      <c r="T1246" s="558"/>
      <c r="U1246" s="558"/>
      <c r="V1246" s="558"/>
      <c r="W1246" s="558"/>
      <c r="X1246" s="558"/>
      <c r="Y1246" s="558"/>
      <c r="Z1246" s="558"/>
      <c r="AA1246" s="559"/>
      <c r="AB1246" s="537"/>
      <c r="AC1246" s="537"/>
      <c r="AD1246" s="220"/>
      <c r="AE1246" s="220"/>
      <c r="AF1246" s="220"/>
    </row>
    <row r="1247" spans="1:32" s="297" customFormat="1" ht="18" customHeight="1">
      <c r="A1247" s="538" t="s">
        <v>567</v>
      </c>
      <c r="B1247" s="538"/>
      <c r="C1247" s="538"/>
      <c r="D1247" s="538"/>
      <c r="E1247" s="538"/>
      <c r="F1247" s="538"/>
      <c r="G1247" s="538"/>
      <c r="H1247" s="538"/>
      <c r="I1247" s="538"/>
      <c r="J1247" s="538"/>
      <c r="K1247" s="538"/>
      <c r="L1247" s="538"/>
      <c r="M1247" s="538"/>
      <c r="N1247" s="538"/>
      <c r="O1247" s="538"/>
      <c r="P1247" s="538"/>
      <c r="Q1247" s="538"/>
      <c r="R1247" s="538"/>
      <c r="S1247" s="538"/>
      <c r="T1247" s="538"/>
      <c r="U1247" s="538"/>
      <c r="V1247" s="538"/>
      <c r="W1247" s="538"/>
      <c r="X1247" s="538"/>
      <c r="Y1247" s="538"/>
      <c r="Z1247" s="538"/>
      <c r="AA1247" s="538"/>
      <c r="AB1247" s="538"/>
      <c r="AC1247" s="538"/>
      <c r="AD1247" s="237"/>
      <c r="AE1247" s="237"/>
      <c r="AF1247" s="237"/>
    </row>
    <row r="1248" spans="1:32" s="297" customFormat="1" ht="18" customHeight="1">
      <c r="A1248" s="555" t="s">
        <v>388</v>
      </c>
      <c r="B1248" s="549" t="s">
        <v>568</v>
      </c>
      <c r="C1248" s="550"/>
      <c r="D1248" s="550"/>
      <c r="E1248" s="550"/>
      <c r="F1248" s="550"/>
      <c r="G1248" s="550"/>
      <c r="H1248" s="550"/>
      <c r="I1248" s="550"/>
      <c r="J1248" s="550"/>
      <c r="K1248" s="550"/>
      <c r="L1248" s="550"/>
      <c r="M1248" s="550"/>
      <c r="N1248" s="550"/>
      <c r="O1248" s="550"/>
      <c r="P1248" s="550"/>
      <c r="Q1248" s="550"/>
      <c r="R1248" s="550"/>
      <c r="S1248" s="550"/>
      <c r="T1248" s="550"/>
      <c r="U1248" s="550"/>
      <c r="V1248" s="550"/>
      <c r="W1248" s="550"/>
      <c r="X1248" s="550"/>
      <c r="Y1248" s="550"/>
      <c r="Z1248" s="550"/>
      <c r="AA1248" s="551"/>
      <c r="AB1248" s="537"/>
      <c r="AC1248" s="537"/>
      <c r="AD1248" s="237"/>
      <c r="AE1248" s="237"/>
      <c r="AF1248" s="237"/>
    </row>
    <row r="1249" spans="1:32" s="297" customFormat="1" ht="18" customHeight="1">
      <c r="A1249" s="560"/>
      <c r="B1249" s="552"/>
      <c r="C1249" s="553"/>
      <c r="D1249" s="553"/>
      <c r="E1249" s="553"/>
      <c r="F1249" s="553"/>
      <c r="G1249" s="553"/>
      <c r="H1249" s="553"/>
      <c r="I1249" s="553"/>
      <c r="J1249" s="553"/>
      <c r="K1249" s="553"/>
      <c r="L1249" s="553"/>
      <c r="M1249" s="553"/>
      <c r="N1249" s="553"/>
      <c r="O1249" s="553"/>
      <c r="P1249" s="553"/>
      <c r="Q1249" s="553"/>
      <c r="R1249" s="553"/>
      <c r="S1249" s="553"/>
      <c r="T1249" s="553"/>
      <c r="U1249" s="553"/>
      <c r="V1249" s="553"/>
      <c r="W1249" s="553"/>
      <c r="X1249" s="553"/>
      <c r="Y1249" s="553"/>
      <c r="Z1249" s="553"/>
      <c r="AA1249" s="554"/>
      <c r="AB1249" s="537"/>
      <c r="AC1249" s="537"/>
      <c r="AD1249" s="237"/>
      <c r="AE1249" s="237"/>
      <c r="AF1249" s="237"/>
    </row>
    <row r="1250" spans="1:32" s="296" customFormat="1" ht="24" customHeight="1">
      <c r="A1250" s="555" t="s">
        <v>389</v>
      </c>
      <c r="B1250" s="549" t="s">
        <v>569</v>
      </c>
      <c r="C1250" s="550"/>
      <c r="D1250" s="550"/>
      <c r="E1250" s="550"/>
      <c r="F1250" s="550"/>
      <c r="G1250" s="550"/>
      <c r="H1250" s="550"/>
      <c r="I1250" s="550"/>
      <c r="J1250" s="550"/>
      <c r="K1250" s="550"/>
      <c r="L1250" s="550"/>
      <c r="M1250" s="550"/>
      <c r="N1250" s="550"/>
      <c r="O1250" s="550"/>
      <c r="P1250" s="550"/>
      <c r="Q1250" s="550"/>
      <c r="R1250" s="550"/>
      <c r="S1250" s="550"/>
      <c r="T1250" s="550"/>
      <c r="U1250" s="550"/>
      <c r="V1250" s="550"/>
      <c r="W1250" s="550"/>
      <c r="X1250" s="550"/>
      <c r="Y1250" s="550"/>
      <c r="Z1250" s="550"/>
      <c r="AA1250" s="551"/>
      <c r="AB1250" s="537"/>
      <c r="AC1250" s="537"/>
      <c r="AD1250" s="220"/>
      <c r="AE1250" s="220"/>
      <c r="AF1250" s="220"/>
    </row>
    <row r="1251" spans="1:32" s="296" customFormat="1" ht="24" customHeight="1">
      <c r="A1251" s="560"/>
      <c r="B1251" s="557"/>
      <c r="C1251" s="558"/>
      <c r="D1251" s="558"/>
      <c r="E1251" s="558"/>
      <c r="F1251" s="558"/>
      <c r="G1251" s="558"/>
      <c r="H1251" s="558"/>
      <c r="I1251" s="558"/>
      <c r="J1251" s="558"/>
      <c r="K1251" s="558"/>
      <c r="L1251" s="558"/>
      <c r="M1251" s="558"/>
      <c r="N1251" s="558"/>
      <c r="O1251" s="558"/>
      <c r="P1251" s="558"/>
      <c r="Q1251" s="558"/>
      <c r="R1251" s="558"/>
      <c r="S1251" s="558"/>
      <c r="T1251" s="558"/>
      <c r="U1251" s="558"/>
      <c r="V1251" s="558"/>
      <c r="W1251" s="558"/>
      <c r="X1251" s="558"/>
      <c r="Y1251" s="558"/>
      <c r="Z1251" s="558"/>
      <c r="AA1251" s="559"/>
      <c r="AB1251" s="537"/>
      <c r="AC1251" s="537"/>
      <c r="AD1251" s="220"/>
      <c r="AE1251" s="220"/>
      <c r="AF1251" s="220"/>
    </row>
    <row r="1252" spans="1:32" s="297" customFormat="1" ht="18" customHeight="1">
      <c r="A1252" s="555" t="s">
        <v>390</v>
      </c>
      <c r="B1252" s="549" t="s">
        <v>570</v>
      </c>
      <c r="C1252" s="550"/>
      <c r="D1252" s="550"/>
      <c r="E1252" s="550"/>
      <c r="F1252" s="550"/>
      <c r="G1252" s="550"/>
      <c r="H1252" s="550"/>
      <c r="I1252" s="550"/>
      <c r="J1252" s="550"/>
      <c r="K1252" s="550"/>
      <c r="L1252" s="550"/>
      <c r="M1252" s="550"/>
      <c r="N1252" s="550"/>
      <c r="O1252" s="550"/>
      <c r="P1252" s="550"/>
      <c r="Q1252" s="550"/>
      <c r="R1252" s="550"/>
      <c r="S1252" s="550"/>
      <c r="T1252" s="550"/>
      <c r="U1252" s="550"/>
      <c r="V1252" s="550"/>
      <c r="W1252" s="550"/>
      <c r="X1252" s="550"/>
      <c r="Y1252" s="550"/>
      <c r="Z1252" s="550"/>
      <c r="AA1252" s="551"/>
      <c r="AB1252" s="537"/>
      <c r="AC1252" s="537"/>
      <c r="AD1252" s="237"/>
      <c r="AE1252" s="237"/>
      <c r="AF1252" s="237"/>
    </row>
    <row r="1253" spans="1:32" s="297" customFormat="1" ht="18" customHeight="1">
      <c r="A1253" s="560"/>
      <c r="B1253" s="552"/>
      <c r="C1253" s="553"/>
      <c r="D1253" s="553"/>
      <c r="E1253" s="553"/>
      <c r="F1253" s="553"/>
      <c r="G1253" s="553"/>
      <c r="H1253" s="553"/>
      <c r="I1253" s="553"/>
      <c r="J1253" s="553"/>
      <c r="K1253" s="553"/>
      <c r="L1253" s="553"/>
      <c r="M1253" s="553"/>
      <c r="N1253" s="553"/>
      <c r="O1253" s="553"/>
      <c r="P1253" s="553"/>
      <c r="Q1253" s="553"/>
      <c r="R1253" s="553"/>
      <c r="S1253" s="553"/>
      <c r="T1253" s="553"/>
      <c r="U1253" s="553"/>
      <c r="V1253" s="553"/>
      <c r="W1253" s="553"/>
      <c r="X1253" s="553"/>
      <c r="Y1253" s="553"/>
      <c r="Z1253" s="553"/>
      <c r="AA1253" s="554"/>
      <c r="AB1253" s="537"/>
      <c r="AC1253" s="537"/>
      <c r="AD1253" s="237"/>
      <c r="AE1253" s="237"/>
      <c r="AF1253" s="237"/>
    </row>
    <row r="1254" spans="1:32" s="296" customFormat="1" ht="24" customHeight="1">
      <c r="A1254" s="555" t="s">
        <v>391</v>
      </c>
      <c r="B1254" s="549" t="s">
        <v>571</v>
      </c>
      <c r="C1254" s="550"/>
      <c r="D1254" s="550"/>
      <c r="E1254" s="550"/>
      <c r="F1254" s="550"/>
      <c r="G1254" s="550"/>
      <c r="H1254" s="550"/>
      <c r="I1254" s="550"/>
      <c r="J1254" s="550"/>
      <c r="K1254" s="550"/>
      <c r="L1254" s="550"/>
      <c r="M1254" s="550"/>
      <c r="N1254" s="550"/>
      <c r="O1254" s="550"/>
      <c r="P1254" s="550"/>
      <c r="Q1254" s="550"/>
      <c r="R1254" s="550"/>
      <c r="S1254" s="550"/>
      <c r="T1254" s="550"/>
      <c r="U1254" s="550"/>
      <c r="V1254" s="550"/>
      <c r="W1254" s="550"/>
      <c r="X1254" s="550"/>
      <c r="Y1254" s="550"/>
      <c r="Z1254" s="550"/>
      <c r="AA1254" s="551"/>
      <c r="AB1254" s="537"/>
      <c r="AC1254" s="537"/>
      <c r="AD1254" s="220"/>
      <c r="AE1254" s="220"/>
      <c r="AF1254" s="220"/>
    </row>
    <row r="1255" spans="1:32" s="296" customFormat="1" ht="24" customHeight="1">
      <c r="A1255" s="556"/>
      <c r="B1255" s="557"/>
      <c r="C1255" s="558"/>
      <c r="D1255" s="558"/>
      <c r="E1255" s="558"/>
      <c r="F1255" s="558"/>
      <c r="G1255" s="558"/>
      <c r="H1255" s="558"/>
      <c r="I1255" s="558"/>
      <c r="J1255" s="558"/>
      <c r="K1255" s="558"/>
      <c r="L1255" s="558"/>
      <c r="M1255" s="558"/>
      <c r="N1255" s="558"/>
      <c r="O1255" s="558"/>
      <c r="P1255" s="558"/>
      <c r="Q1255" s="558"/>
      <c r="R1255" s="558"/>
      <c r="S1255" s="558"/>
      <c r="T1255" s="558"/>
      <c r="U1255" s="558"/>
      <c r="V1255" s="558"/>
      <c r="W1255" s="558"/>
      <c r="X1255" s="558"/>
      <c r="Y1255" s="558"/>
      <c r="Z1255" s="558"/>
      <c r="AA1255" s="559"/>
      <c r="AB1255" s="537"/>
      <c r="AC1255" s="537"/>
      <c r="AD1255" s="220"/>
      <c r="AE1255" s="220"/>
      <c r="AF1255" s="220"/>
    </row>
    <row r="1256" spans="1:32" s="296" customFormat="1" ht="6" customHeight="1">
      <c r="A1256" s="220"/>
      <c r="B1256" s="220"/>
      <c r="C1256" s="220"/>
      <c r="D1256" s="220"/>
      <c r="E1256" s="220"/>
      <c r="F1256" s="220"/>
      <c r="G1256" s="220"/>
      <c r="H1256" s="220"/>
      <c r="I1256" s="220"/>
      <c r="J1256" s="220"/>
      <c r="K1256" s="212"/>
      <c r="L1256" s="212"/>
      <c r="M1256" s="212"/>
      <c r="N1256" s="212"/>
      <c r="O1256" s="212"/>
      <c r="P1256" s="212"/>
      <c r="Q1256" s="212"/>
      <c r="R1256" s="212"/>
      <c r="S1256" s="212"/>
      <c r="T1256" s="212"/>
      <c r="U1256" s="212"/>
      <c r="V1256" s="220"/>
      <c r="W1256" s="220"/>
      <c r="X1256" s="220"/>
      <c r="Y1256" s="220"/>
      <c r="Z1256" s="220"/>
      <c r="AA1256" s="220"/>
      <c r="AB1256" s="220"/>
      <c r="AC1256" s="233"/>
      <c r="AD1256" s="210"/>
      <c r="AE1256" s="211"/>
      <c r="AF1256" s="220"/>
    </row>
    <row r="1257" spans="1:32" s="296" customFormat="1" ht="18" customHeight="1">
      <c r="A1257" s="236" t="s">
        <v>572</v>
      </c>
      <c r="B1257" s="480"/>
      <c r="C1257" s="485"/>
      <c r="D1257" s="485"/>
      <c r="E1257" s="485"/>
      <c r="F1257" s="485"/>
      <c r="G1257" s="485"/>
      <c r="H1257" s="485"/>
      <c r="I1257" s="485"/>
      <c r="J1257" s="211"/>
      <c r="K1257" s="212"/>
      <c r="L1257" s="212"/>
      <c r="M1257" s="212"/>
      <c r="N1257" s="212"/>
      <c r="O1257" s="212"/>
      <c r="P1257" s="212"/>
      <c r="Q1257" s="212"/>
      <c r="R1257" s="212"/>
      <c r="S1257" s="212"/>
      <c r="T1257" s="212"/>
      <c r="U1257" s="212"/>
      <c r="V1257" s="211"/>
      <c r="W1257" s="211"/>
      <c r="X1257" s="211"/>
      <c r="Y1257" s="211"/>
      <c r="Z1257" s="211"/>
      <c r="AA1257" s="211"/>
      <c r="AB1257" s="211"/>
      <c r="AC1257" s="233"/>
      <c r="AD1257" s="210"/>
      <c r="AE1257" s="211"/>
      <c r="AF1257" s="220"/>
    </row>
    <row r="1258" spans="1:32" s="296" customFormat="1" ht="24" customHeight="1">
      <c r="A1258" s="555" t="s">
        <v>276</v>
      </c>
      <c r="B1258" s="549" t="s">
        <v>1155</v>
      </c>
      <c r="C1258" s="550"/>
      <c r="D1258" s="550"/>
      <c r="E1258" s="550"/>
      <c r="F1258" s="550"/>
      <c r="G1258" s="550"/>
      <c r="H1258" s="550"/>
      <c r="I1258" s="550"/>
      <c r="J1258" s="550"/>
      <c r="K1258" s="550"/>
      <c r="L1258" s="550"/>
      <c r="M1258" s="550"/>
      <c r="N1258" s="550"/>
      <c r="O1258" s="550"/>
      <c r="P1258" s="550"/>
      <c r="Q1258" s="550"/>
      <c r="R1258" s="550"/>
      <c r="S1258" s="550"/>
      <c r="T1258" s="550"/>
      <c r="U1258" s="550"/>
      <c r="V1258" s="550"/>
      <c r="W1258" s="550"/>
      <c r="X1258" s="550"/>
      <c r="Y1258" s="550"/>
      <c r="Z1258" s="550"/>
      <c r="AA1258" s="550"/>
      <c r="AB1258" s="537"/>
      <c r="AC1258" s="537"/>
      <c r="AD1258" s="220"/>
      <c r="AE1258" s="220"/>
      <c r="AF1258" s="220"/>
    </row>
    <row r="1259" spans="1:32" s="296" customFormat="1" ht="24" customHeight="1">
      <c r="A1259" s="560"/>
      <c r="B1259" s="552"/>
      <c r="C1259" s="553"/>
      <c r="D1259" s="553"/>
      <c r="E1259" s="553"/>
      <c r="F1259" s="553"/>
      <c r="G1259" s="553"/>
      <c r="H1259" s="553"/>
      <c r="I1259" s="553"/>
      <c r="J1259" s="553"/>
      <c r="K1259" s="553"/>
      <c r="L1259" s="553"/>
      <c r="M1259" s="553"/>
      <c r="N1259" s="553"/>
      <c r="O1259" s="553"/>
      <c r="P1259" s="553"/>
      <c r="Q1259" s="553"/>
      <c r="R1259" s="553"/>
      <c r="S1259" s="553"/>
      <c r="T1259" s="553"/>
      <c r="U1259" s="553"/>
      <c r="V1259" s="553"/>
      <c r="W1259" s="553"/>
      <c r="X1259" s="553"/>
      <c r="Y1259" s="553"/>
      <c r="Z1259" s="553"/>
      <c r="AA1259" s="553"/>
      <c r="AB1259" s="537"/>
      <c r="AC1259" s="537"/>
      <c r="AD1259" s="220"/>
      <c r="AE1259" s="220"/>
      <c r="AF1259" s="220"/>
    </row>
    <row r="1260" spans="1:32" s="297" customFormat="1" ht="27.75" customHeight="1">
      <c r="A1260" s="560"/>
      <c r="B1260" s="552" t="s">
        <v>573</v>
      </c>
      <c r="C1260" s="553"/>
      <c r="D1260" s="553"/>
      <c r="E1260" s="553"/>
      <c r="F1260" s="553"/>
      <c r="G1260" s="553"/>
      <c r="H1260" s="553"/>
      <c r="I1260" s="553"/>
      <c r="J1260" s="553"/>
      <c r="K1260" s="553"/>
      <c r="L1260" s="553"/>
      <c r="M1260" s="553"/>
      <c r="N1260" s="553"/>
      <c r="O1260" s="553"/>
      <c r="P1260" s="553"/>
      <c r="Q1260" s="553"/>
      <c r="R1260" s="553"/>
      <c r="S1260" s="553"/>
      <c r="T1260" s="553"/>
      <c r="U1260" s="553"/>
      <c r="V1260" s="553"/>
      <c r="W1260" s="553"/>
      <c r="X1260" s="553"/>
      <c r="Y1260" s="553"/>
      <c r="Z1260" s="553"/>
      <c r="AA1260" s="553"/>
      <c r="AB1260" s="537"/>
      <c r="AC1260" s="537"/>
      <c r="AD1260" s="237"/>
      <c r="AE1260" s="237"/>
      <c r="AF1260" s="237"/>
    </row>
    <row r="1261" spans="1:32" s="297" customFormat="1" ht="15.95" customHeight="1">
      <c r="A1261" s="560"/>
      <c r="B1261" s="552" t="s">
        <v>574</v>
      </c>
      <c r="C1261" s="553"/>
      <c r="D1261" s="553"/>
      <c r="E1261" s="553"/>
      <c r="F1261" s="553"/>
      <c r="G1261" s="553"/>
      <c r="H1261" s="553"/>
      <c r="I1261" s="553"/>
      <c r="J1261" s="553"/>
      <c r="K1261" s="553"/>
      <c r="L1261" s="553"/>
      <c r="M1261" s="553"/>
      <c r="N1261" s="553"/>
      <c r="O1261" s="553"/>
      <c r="P1261" s="553"/>
      <c r="Q1261" s="553"/>
      <c r="R1261" s="553"/>
      <c r="S1261" s="553"/>
      <c r="T1261" s="553"/>
      <c r="U1261" s="553"/>
      <c r="V1261" s="553"/>
      <c r="W1261" s="553"/>
      <c r="X1261" s="553"/>
      <c r="Y1261" s="553"/>
      <c r="Z1261" s="553"/>
      <c r="AA1261" s="553"/>
      <c r="AB1261" s="537"/>
      <c r="AC1261" s="537"/>
      <c r="AD1261" s="237"/>
      <c r="AE1261" s="237"/>
      <c r="AF1261" s="237"/>
    </row>
    <row r="1262" spans="1:32" s="297" customFormat="1" ht="18" customHeight="1">
      <c r="A1262" s="560"/>
      <c r="B1262" s="471"/>
      <c r="C1262" s="498" t="s">
        <v>331</v>
      </c>
      <c r="D1262" s="561" t="s">
        <v>575</v>
      </c>
      <c r="E1262" s="561"/>
      <c r="F1262" s="561"/>
      <c r="G1262" s="561"/>
      <c r="H1262" s="561"/>
      <c r="I1262" s="561"/>
      <c r="J1262" s="561"/>
      <c r="K1262" s="561"/>
      <c r="L1262" s="561"/>
      <c r="M1262" s="561"/>
      <c r="N1262" s="561"/>
      <c r="O1262" s="561"/>
      <c r="P1262" s="561"/>
      <c r="Q1262" s="561"/>
      <c r="R1262" s="561"/>
      <c r="S1262" s="561"/>
      <c r="T1262" s="561"/>
      <c r="U1262" s="561"/>
      <c r="V1262" s="561"/>
      <c r="W1262" s="561"/>
      <c r="X1262" s="561"/>
      <c r="Y1262" s="561"/>
      <c r="Z1262" s="561"/>
      <c r="AA1262" s="561"/>
      <c r="AB1262" s="537"/>
      <c r="AC1262" s="537"/>
      <c r="AD1262" s="237"/>
      <c r="AE1262" s="237"/>
      <c r="AF1262" s="237"/>
    </row>
    <row r="1263" spans="1:32" s="297" customFormat="1" ht="18" customHeight="1">
      <c r="A1263" s="560"/>
      <c r="B1263" s="471"/>
      <c r="C1263" s="497"/>
      <c r="D1263" s="562" t="s">
        <v>576</v>
      </c>
      <c r="E1263" s="562"/>
      <c r="F1263" s="562"/>
      <c r="G1263" s="562"/>
      <c r="H1263" s="562"/>
      <c r="I1263" s="562"/>
      <c r="J1263" s="562"/>
      <c r="K1263" s="562"/>
      <c r="L1263" s="562"/>
      <c r="M1263" s="562"/>
      <c r="N1263" s="562"/>
      <c r="O1263" s="562"/>
      <c r="P1263" s="562"/>
      <c r="Q1263" s="562"/>
      <c r="R1263" s="562"/>
      <c r="S1263" s="562"/>
      <c r="T1263" s="562"/>
      <c r="U1263" s="562"/>
      <c r="V1263" s="562"/>
      <c r="W1263" s="562"/>
      <c r="X1263" s="562"/>
      <c r="Y1263" s="562"/>
      <c r="Z1263" s="562"/>
      <c r="AA1263" s="562"/>
      <c r="AB1263" s="537"/>
      <c r="AC1263" s="537"/>
      <c r="AD1263" s="237"/>
      <c r="AE1263" s="237"/>
      <c r="AF1263" s="237"/>
    </row>
    <row r="1264" spans="1:32" s="297" customFormat="1" ht="18" customHeight="1">
      <c r="A1264" s="560"/>
      <c r="B1264" s="471"/>
      <c r="C1264" s="498" t="s">
        <v>333</v>
      </c>
      <c r="D1264" s="561" t="s">
        <v>577</v>
      </c>
      <c r="E1264" s="561"/>
      <c r="F1264" s="561"/>
      <c r="G1264" s="561"/>
      <c r="H1264" s="561"/>
      <c r="I1264" s="561"/>
      <c r="J1264" s="561"/>
      <c r="K1264" s="561"/>
      <c r="L1264" s="561"/>
      <c r="M1264" s="561"/>
      <c r="N1264" s="561"/>
      <c r="O1264" s="561"/>
      <c r="P1264" s="561"/>
      <c r="Q1264" s="561"/>
      <c r="R1264" s="561"/>
      <c r="S1264" s="561"/>
      <c r="T1264" s="561"/>
      <c r="U1264" s="561"/>
      <c r="V1264" s="561"/>
      <c r="W1264" s="561"/>
      <c r="X1264" s="561"/>
      <c r="Y1264" s="561"/>
      <c r="Z1264" s="561"/>
      <c r="AA1264" s="561"/>
      <c r="AB1264" s="537"/>
      <c r="AC1264" s="537"/>
      <c r="AD1264" s="237"/>
      <c r="AE1264" s="237"/>
      <c r="AF1264" s="237"/>
    </row>
    <row r="1265" spans="1:32" s="297" customFormat="1" ht="27.95" customHeight="1">
      <c r="A1265" s="560"/>
      <c r="B1265" s="471"/>
      <c r="C1265" s="499"/>
      <c r="D1265" s="553" t="s">
        <v>1065</v>
      </c>
      <c r="E1265" s="553"/>
      <c r="F1265" s="553"/>
      <c r="G1265" s="553"/>
      <c r="H1265" s="553"/>
      <c r="I1265" s="553"/>
      <c r="J1265" s="553"/>
      <c r="K1265" s="553"/>
      <c r="L1265" s="553"/>
      <c r="M1265" s="553"/>
      <c r="N1265" s="553"/>
      <c r="O1265" s="553"/>
      <c r="P1265" s="553"/>
      <c r="Q1265" s="553"/>
      <c r="R1265" s="553"/>
      <c r="S1265" s="553"/>
      <c r="T1265" s="553"/>
      <c r="U1265" s="553"/>
      <c r="V1265" s="553"/>
      <c r="W1265" s="553"/>
      <c r="X1265" s="553"/>
      <c r="Y1265" s="553"/>
      <c r="Z1265" s="553"/>
      <c r="AA1265" s="553"/>
      <c r="AB1265" s="537"/>
      <c r="AC1265" s="537"/>
      <c r="AD1265" s="237"/>
      <c r="AE1265" s="237"/>
      <c r="AF1265" s="237"/>
    </row>
    <row r="1266" spans="1:32" s="297" customFormat="1" ht="18" customHeight="1">
      <c r="A1266" s="560"/>
      <c r="B1266" s="471"/>
      <c r="C1266" s="498" t="s">
        <v>364</v>
      </c>
      <c r="D1266" s="561" t="s">
        <v>578</v>
      </c>
      <c r="E1266" s="561"/>
      <c r="F1266" s="561"/>
      <c r="G1266" s="561"/>
      <c r="H1266" s="561"/>
      <c r="I1266" s="561"/>
      <c r="J1266" s="561"/>
      <c r="K1266" s="561"/>
      <c r="L1266" s="561"/>
      <c r="M1266" s="561"/>
      <c r="N1266" s="561"/>
      <c r="O1266" s="561"/>
      <c r="P1266" s="561"/>
      <c r="Q1266" s="561"/>
      <c r="R1266" s="561"/>
      <c r="S1266" s="561"/>
      <c r="T1266" s="561"/>
      <c r="U1266" s="561"/>
      <c r="V1266" s="561"/>
      <c r="W1266" s="561"/>
      <c r="X1266" s="561"/>
      <c r="Y1266" s="561"/>
      <c r="Z1266" s="561"/>
      <c r="AA1266" s="561"/>
      <c r="AB1266" s="537"/>
      <c r="AC1266" s="537"/>
      <c r="AD1266" s="237"/>
      <c r="AE1266" s="237"/>
      <c r="AF1266" s="237"/>
    </row>
    <row r="1267" spans="1:32" s="297" customFormat="1" ht="27.95" customHeight="1">
      <c r="A1267" s="560"/>
      <c r="B1267" s="471"/>
      <c r="C1267" s="497"/>
      <c r="D1267" s="562" t="s">
        <v>579</v>
      </c>
      <c r="E1267" s="562"/>
      <c r="F1267" s="562"/>
      <c r="G1267" s="562"/>
      <c r="H1267" s="562"/>
      <c r="I1267" s="562"/>
      <c r="J1267" s="562"/>
      <c r="K1267" s="562"/>
      <c r="L1267" s="562"/>
      <c r="M1267" s="562"/>
      <c r="N1267" s="562"/>
      <c r="O1267" s="562"/>
      <c r="P1267" s="562"/>
      <c r="Q1267" s="562"/>
      <c r="R1267" s="562"/>
      <c r="S1267" s="562"/>
      <c r="T1267" s="562"/>
      <c r="U1267" s="562"/>
      <c r="V1267" s="562"/>
      <c r="W1267" s="562"/>
      <c r="X1267" s="562"/>
      <c r="Y1267" s="562"/>
      <c r="Z1267" s="562"/>
      <c r="AA1267" s="562"/>
      <c r="AB1267" s="537"/>
      <c r="AC1267" s="537"/>
      <c r="AD1267" s="237"/>
      <c r="AE1267" s="237"/>
      <c r="AF1267" s="237"/>
    </row>
    <row r="1268" spans="1:32" s="297" customFormat="1" ht="5.25" customHeight="1">
      <c r="A1268" s="560"/>
      <c r="B1268" s="471"/>
      <c r="C1268" s="472"/>
      <c r="D1268" s="462"/>
      <c r="E1268" s="462"/>
      <c r="F1268" s="462"/>
      <c r="G1268" s="462"/>
      <c r="H1268" s="462"/>
      <c r="I1268" s="462"/>
      <c r="J1268" s="462"/>
      <c r="K1268" s="462"/>
      <c r="L1268" s="462"/>
      <c r="M1268" s="462"/>
      <c r="N1268" s="462"/>
      <c r="O1268" s="462"/>
      <c r="P1268" s="462"/>
      <c r="Q1268" s="462"/>
      <c r="R1268" s="462"/>
      <c r="S1268" s="462"/>
      <c r="T1268" s="462"/>
      <c r="U1268" s="462"/>
      <c r="V1268" s="462"/>
      <c r="W1268" s="462"/>
      <c r="X1268" s="462"/>
      <c r="Y1268" s="462"/>
      <c r="Z1268" s="462"/>
      <c r="AA1268" s="462"/>
      <c r="AB1268" s="537"/>
      <c r="AC1268" s="537"/>
      <c r="AD1268" s="237"/>
      <c r="AE1268" s="237"/>
      <c r="AF1268" s="237"/>
    </row>
    <row r="1269" spans="1:32" s="282" customFormat="1" ht="27.95" customHeight="1">
      <c r="A1269" s="560"/>
      <c r="B1269" s="1059" t="s">
        <v>580</v>
      </c>
      <c r="C1269" s="747"/>
      <c r="D1269" s="747"/>
      <c r="E1269" s="747"/>
      <c r="F1269" s="747"/>
      <c r="G1269" s="747"/>
      <c r="H1269" s="747"/>
      <c r="I1269" s="747"/>
      <c r="J1269" s="747"/>
      <c r="K1269" s="747"/>
      <c r="L1269" s="747"/>
      <c r="M1269" s="747"/>
      <c r="N1269" s="747"/>
      <c r="O1269" s="747"/>
      <c r="P1269" s="747"/>
      <c r="Q1269" s="747"/>
      <c r="R1269" s="747"/>
      <c r="S1269" s="747"/>
      <c r="T1269" s="747"/>
      <c r="U1269" s="747"/>
      <c r="V1269" s="747"/>
      <c r="W1269" s="747"/>
      <c r="X1269" s="747"/>
      <c r="Y1269" s="747"/>
      <c r="Z1269" s="747"/>
      <c r="AA1269" s="747"/>
      <c r="AB1269" s="537"/>
      <c r="AC1269" s="537"/>
      <c r="AD1269" s="212"/>
      <c r="AE1269" s="212"/>
      <c r="AF1269" s="212"/>
    </row>
    <row r="1270" spans="1:32" s="282" customFormat="1" ht="6" customHeight="1">
      <c r="A1270" s="560"/>
      <c r="B1270" s="475"/>
      <c r="C1270" s="475"/>
      <c r="D1270" s="475"/>
      <c r="E1270" s="475"/>
      <c r="F1270" s="475"/>
      <c r="G1270" s="475"/>
      <c r="H1270" s="475"/>
      <c r="I1270" s="475"/>
      <c r="J1270" s="475"/>
      <c r="K1270" s="475"/>
      <c r="L1270" s="475"/>
      <c r="M1270" s="475"/>
      <c r="N1270" s="475"/>
      <c r="O1270" s="475"/>
      <c r="P1270" s="475"/>
      <c r="Q1270" s="475"/>
      <c r="R1270" s="475"/>
      <c r="S1270" s="475"/>
      <c r="T1270" s="475"/>
      <c r="U1270" s="475"/>
      <c r="V1270" s="475"/>
      <c r="W1270" s="475"/>
      <c r="X1270" s="475"/>
      <c r="Y1270" s="475"/>
      <c r="Z1270" s="475"/>
      <c r="AA1270" s="475"/>
      <c r="AB1270" s="537"/>
      <c r="AC1270" s="537"/>
      <c r="AD1270" s="212"/>
      <c r="AE1270" s="212"/>
      <c r="AF1270" s="212"/>
    </row>
    <row r="1271" spans="1:32" s="282" customFormat="1" ht="15" customHeight="1">
      <c r="A1271" s="560"/>
      <c r="B1271" s="462"/>
      <c r="C1271" s="558" t="s">
        <v>581</v>
      </c>
      <c r="D1271" s="558"/>
      <c r="E1271" s="558"/>
      <c r="F1271" s="558"/>
      <c r="G1271" s="558"/>
      <c r="H1271" s="558"/>
      <c r="I1271" s="558"/>
      <c r="J1271" s="558"/>
      <c r="K1271" s="558"/>
      <c r="L1271" s="558"/>
      <c r="M1271" s="558"/>
      <c r="N1271" s="558"/>
      <c r="O1271" s="558"/>
      <c r="P1271" s="558"/>
      <c r="Q1271" s="558"/>
      <c r="R1271" s="558"/>
      <c r="S1271" s="462"/>
      <c r="T1271" s="462"/>
      <c r="U1271" s="462"/>
      <c r="V1271" s="462"/>
      <c r="W1271" s="462"/>
      <c r="X1271" s="462"/>
      <c r="Y1271" s="462"/>
      <c r="Z1271" s="462"/>
      <c r="AA1271" s="462"/>
      <c r="AB1271" s="537"/>
      <c r="AC1271" s="537"/>
      <c r="AD1271" s="212"/>
      <c r="AE1271" s="212"/>
      <c r="AF1271" s="212"/>
    </row>
    <row r="1272" spans="1:32" s="297" customFormat="1" ht="12.75" customHeight="1">
      <c r="A1272" s="560"/>
      <c r="B1272" s="490"/>
      <c r="C1272" s="563" t="s">
        <v>582</v>
      </c>
      <c r="D1272" s="563"/>
      <c r="E1272" s="563"/>
      <c r="F1272" s="563"/>
      <c r="G1272" s="563"/>
      <c r="H1272" s="563"/>
      <c r="I1272" s="563"/>
      <c r="J1272" s="563"/>
      <c r="K1272" s="563"/>
      <c r="L1272" s="563"/>
      <c r="M1272" s="563"/>
      <c r="N1272" s="564" t="s">
        <v>297</v>
      </c>
      <c r="O1272" s="566"/>
      <c r="P1272" s="566"/>
      <c r="Q1272" s="566"/>
      <c r="R1272" s="568" t="s">
        <v>583</v>
      </c>
      <c r="S1272" s="472"/>
      <c r="T1272" s="476"/>
      <c r="U1272" s="476"/>
      <c r="V1272" s="476"/>
      <c r="W1272" s="476"/>
      <c r="X1272" s="476"/>
      <c r="Y1272" s="476"/>
      <c r="Z1272" s="476"/>
      <c r="AA1272" s="237"/>
      <c r="AB1272" s="537"/>
      <c r="AC1272" s="537"/>
      <c r="AD1272" s="237"/>
      <c r="AE1272" s="237"/>
      <c r="AF1272" s="237"/>
    </row>
    <row r="1273" spans="1:32" s="282" customFormat="1" ht="12.75" customHeight="1">
      <c r="A1273" s="560"/>
      <c r="B1273" s="482"/>
      <c r="C1273" s="563"/>
      <c r="D1273" s="563"/>
      <c r="E1273" s="563"/>
      <c r="F1273" s="563"/>
      <c r="G1273" s="563"/>
      <c r="H1273" s="563"/>
      <c r="I1273" s="563"/>
      <c r="J1273" s="563"/>
      <c r="K1273" s="563"/>
      <c r="L1273" s="563"/>
      <c r="M1273" s="563"/>
      <c r="N1273" s="565"/>
      <c r="O1273" s="567"/>
      <c r="P1273" s="567"/>
      <c r="Q1273" s="567"/>
      <c r="R1273" s="568"/>
      <c r="S1273" s="490"/>
      <c r="T1273" s="476"/>
      <c r="U1273" s="476"/>
      <c r="V1273" s="476"/>
      <c r="W1273" s="476"/>
      <c r="X1273" s="476"/>
      <c r="Y1273" s="476"/>
      <c r="Z1273" s="476"/>
      <c r="AA1273" s="237"/>
      <c r="AB1273" s="537"/>
      <c r="AC1273" s="537"/>
      <c r="AD1273" s="212"/>
      <c r="AE1273" s="212"/>
      <c r="AF1273" s="212"/>
    </row>
    <row r="1274" spans="1:32" s="282" customFormat="1" ht="12.75" customHeight="1">
      <c r="A1274" s="560"/>
      <c r="B1274" s="482"/>
      <c r="C1274" s="563" t="s">
        <v>584</v>
      </c>
      <c r="D1274" s="563"/>
      <c r="E1274" s="563"/>
      <c r="F1274" s="563"/>
      <c r="G1274" s="563"/>
      <c r="H1274" s="563"/>
      <c r="I1274" s="563"/>
      <c r="J1274" s="563"/>
      <c r="K1274" s="563"/>
      <c r="L1274" s="563"/>
      <c r="M1274" s="563"/>
      <c r="N1274" s="564" t="s">
        <v>298</v>
      </c>
      <c r="O1274" s="566"/>
      <c r="P1274" s="566"/>
      <c r="Q1274" s="566"/>
      <c r="R1274" s="568" t="s">
        <v>583</v>
      </c>
      <c r="S1274" s="490"/>
      <c r="T1274" s="476"/>
      <c r="U1274" s="476"/>
      <c r="V1274" s="476"/>
      <c r="W1274" s="476"/>
      <c r="X1274" s="476"/>
      <c r="Y1274" s="476"/>
      <c r="Z1274" s="476"/>
      <c r="AA1274" s="237"/>
      <c r="AB1274" s="537"/>
      <c r="AC1274" s="537"/>
      <c r="AD1274" s="212"/>
      <c r="AE1274" s="212"/>
      <c r="AF1274" s="212"/>
    </row>
    <row r="1275" spans="1:32" s="282" customFormat="1" ht="12.75" customHeight="1">
      <c r="A1275" s="560"/>
      <c r="B1275" s="482"/>
      <c r="C1275" s="563"/>
      <c r="D1275" s="563"/>
      <c r="E1275" s="563"/>
      <c r="F1275" s="563"/>
      <c r="G1275" s="563"/>
      <c r="H1275" s="563"/>
      <c r="I1275" s="563"/>
      <c r="J1275" s="563"/>
      <c r="K1275" s="563"/>
      <c r="L1275" s="563"/>
      <c r="M1275" s="563"/>
      <c r="N1275" s="565"/>
      <c r="O1275" s="567"/>
      <c r="P1275" s="567"/>
      <c r="Q1275" s="567"/>
      <c r="R1275" s="568"/>
      <c r="S1275" s="490"/>
      <c r="T1275" s="476"/>
      <c r="U1275" s="476"/>
      <c r="V1275" s="476"/>
      <c r="W1275" s="476"/>
      <c r="X1275" s="476"/>
      <c r="Y1275" s="476"/>
      <c r="Z1275" s="476"/>
      <c r="AA1275" s="237"/>
      <c r="AB1275" s="537"/>
      <c r="AC1275" s="537"/>
      <c r="AD1275" s="212"/>
      <c r="AE1275" s="212"/>
      <c r="AF1275" s="212"/>
    </row>
    <row r="1276" spans="1:32" s="297" customFormat="1" ht="12.75" customHeight="1">
      <c r="A1276" s="560"/>
      <c r="B1276" s="472"/>
      <c r="C1276" s="563" t="s">
        <v>585</v>
      </c>
      <c r="D1276" s="563"/>
      <c r="E1276" s="563"/>
      <c r="F1276" s="563"/>
      <c r="G1276" s="563"/>
      <c r="H1276" s="563"/>
      <c r="I1276" s="563"/>
      <c r="J1276" s="563"/>
      <c r="K1276" s="563"/>
      <c r="L1276" s="563"/>
      <c r="M1276" s="563"/>
      <c r="N1276" s="564" t="s">
        <v>299</v>
      </c>
      <c r="O1276" s="566"/>
      <c r="P1276" s="566"/>
      <c r="Q1276" s="566"/>
      <c r="R1276" s="568" t="s">
        <v>583</v>
      </c>
      <c r="S1276" s="490"/>
      <c r="T1276" s="472"/>
      <c r="U1276" s="472"/>
      <c r="V1276" s="472"/>
      <c r="W1276" s="472"/>
      <c r="X1276" s="472"/>
      <c r="Y1276" s="472"/>
      <c r="Z1276" s="472"/>
      <c r="AA1276" s="237"/>
      <c r="AB1276" s="537"/>
      <c r="AC1276" s="537"/>
      <c r="AD1276" s="237"/>
      <c r="AE1276" s="237"/>
      <c r="AF1276" s="237"/>
    </row>
    <row r="1277" spans="1:32" s="297" customFormat="1" ht="12.75" customHeight="1">
      <c r="A1277" s="560"/>
      <c r="B1277" s="472"/>
      <c r="C1277" s="563"/>
      <c r="D1277" s="563"/>
      <c r="E1277" s="563"/>
      <c r="F1277" s="563"/>
      <c r="G1277" s="563"/>
      <c r="H1277" s="563"/>
      <c r="I1277" s="563"/>
      <c r="J1277" s="563"/>
      <c r="K1277" s="563"/>
      <c r="L1277" s="563"/>
      <c r="M1277" s="563"/>
      <c r="N1277" s="565"/>
      <c r="O1277" s="567"/>
      <c r="P1277" s="567"/>
      <c r="Q1277" s="567"/>
      <c r="R1277" s="568"/>
      <c r="S1277" s="472"/>
      <c r="T1277" s="472"/>
      <c r="U1277" s="472"/>
      <c r="V1277" s="472"/>
      <c r="W1277" s="472"/>
      <c r="X1277" s="472"/>
      <c r="Y1277" s="472"/>
      <c r="Z1277" s="472"/>
      <c r="AA1277" s="237"/>
      <c r="AB1277" s="537"/>
      <c r="AC1277" s="537"/>
      <c r="AD1277" s="237"/>
      <c r="AE1277" s="237"/>
      <c r="AF1277" s="237"/>
    </row>
    <row r="1278" spans="1:32" s="297" customFormat="1" ht="12.75" customHeight="1">
      <c r="A1278" s="560"/>
      <c r="B1278" s="472"/>
      <c r="C1278" s="535" t="s">
        <v>586</v>
      </c>
      <c r="D1278" s="535"/>
      <c r="E1278" s="535"/>
      <c r="F1278" s="535"/>
      <c r="G1278" s="535"/>
      <c r="H1278" s="535"/>
      <c r="I1278" s="535"/>
      <c r="J1278" s="535"/>
      <c r="K1278" s="535"/>
      <c r="L1278" s="535"/>
      <c r="M1278" s="535"/>
      <c r="N1278" s="564" t="s">
        <v>302</v>
      </c>
      <c r="O1278" s="566"/>
      <c r="P1278" s="566"/>
      <c r="Q1278" s="566"/>
      <c r="R1278" s="568" t="s">
        <v>583</v>
      </c>
      <c r="S1278" s="490"/>
      <c r="T1278" s="472"/>
      <c r="U1278" s="472"/>
      <c r="V1278" s="472"/>
      <c r="W1278" s="472"/>
      <c r="X1278" s="472"/>
      <c r="Y1278" s="472"/>
      <c r="Z1278" s="472"/>
      <c r="AA1278" s="237"/>
      <c r="AB1278" s="537"/>
      <c r="AC1278" s="537"/>
      <c r="AD1278" s="237"/>
      <c r="AE1278" s="237"/>
      <c r="AF1278" s="237"/>
    </row>
    <row r="1279" spans="1:32" s="297" customFormat="1" ht="12.75" customHeight="1">
      <c r="A1279" s="560"/>
      <c r="B1279" s="472"/>
      <c r="C1279" s="535"/>
      <c r="D1279" s="535"/>
      <c r="E1279" s="535"/>
      <c r="F1279" s="535"/>
      <c r="G1279" s="535"/>
      <c r="H1279" s="535"/>
      <c r="I1279" s="535"/>
      <c r="J1279" s="535"/>
      <c r="K1279" s="535"/>
      <c r="L1279" s="535"/>
      <c r="M1279" s="535"/>
      <c r="N1279" s="565"/>
      <c r="O1279" s="567"/>
      <c r="P1279" s="567"/>
      <c r="Q1279" s="567"/>
      <c r="R1279" s="568"/>
      <c r="S1279" s="472"/>
      <c r="T1279" s="472"/>
      <c r="U1279" s="472"/>
      <c r="V1279" s="472"/>
      <c r="W1279" s="472"/>
      <c r="X1279" s="472"/>
      <c r="Y1279" s="472"/>
      <c r="Z1279" s="472"/>
      <c r="AA1279" s="237"/>
      <c r="AB1279" s="537"/>
      <c r="AC1279" s="537"/>
      <c r="AD1279" s="237"/>
      <c r="AE1279" s="237"/>
      <c r="AF1279" s="237"/>
    </row>
    <row r="1280" spans="1:32" s="297" customFormat="1" ht="12.75" customHeight="1">
      <c r="A1280" s="560"/>
      <c r="B1280" s="490"/>
      <c r="C1280" s="563" t="s">
        <v>587</v>
      </c>
      <c r="D1280" s="563"/>
      <c r="E1280" s="563"/>
      <c r="F1280" s="563"/>
      <c r="G1280" s="563"/>
      <c r="H1280" s="563"/>
      <c r="I1280" s="563"/>
      <c r="J1280" s="563"/>
      <c r="K1280" s="563"/>
      <c r="L1280" s="563"/>
      <c r="M1280" s="563"/>
      <c r="N1280" s="564" t="s">
        <v>621</v>
      </c>
      <c r="O1280" s="566"/>
      <c r="P1280" s="566"/>
      <c r="Q1280" s="566"/>
      <c r="R1280" s="1058" t="s">
        <v>588</v>
      </c>
      <c r="S1280" s="472"/>
      <c r="T1280" s="476"/>
      <c r="U1280" s="476"/>
      <c r="V1280" s="476"/>
      <c r="W1280" s="476"/>
      <c r="X1280" s="476"/>
      <c r="Y1280" s="476"/>
      <c r="Z1280" s="476"/>
      <c r="AA1280" s="237"/>
      <c r="AB1280" s="537"/>
      <c r="AC1280" s="537"/>
      <c r="AD1280" s="237"/>
      <c r="AE1280" s="237"/>
      <c r="AF1280" s="237"/>
    </row>
    <row r="1281" spans="1:32" s="282" customFormat="1" ht="12.75" customHeight="1">
      <c r="A1281" s="560"/>
      <c r="B1281" s="482"/>
      <c r="C1281" s="563"/>
      <c r="D1281" s="563"/>
      <c r="E1281" s="563"/>
      <c r="F1281" s="563"/>
      <c r="G1281" s="563"/>
      <c r="H1281" s="563"/>
      <c r="I1281" s="563"/>
      <c r="J1281" s="563"/>
      <c r="K1281" s="563"/>
      <c r="L1281" s="563"/>
      <c r="M1281" s="563"/>
      <c r="N1281" s="565"/>
      <c r="O1281" s="567"/>
      <c r="P1281" s="567"/>
      <c r="Q1281" s="567"/>
      <c r="R1281" s="1058"/>
      <c r="S1281" s="490"/>
      <c r="T1281" s="476"/>
      <c r="U1281" s="476"/>
      <c r="V1281" s="476"/>
      <c r="W1281" s="476"/>
      <c r="X1281" s="476"/>
      <c r="Y1281" s="476"/>
      <c r="Z1281" s="476"/>
      <c r="AA1281" s="237"/>
      <c r="AB1281" s="537"/>
      <c r="AC1281" s="537"/>
      <c r="AD1281" s="212"/>
      <c r="AE1281" s="212"/>
      <c r="AF1281" s="212"/>
    </row>
    <row r="1282" spans="1:32" s="282" customFormat="1" ht="12.75" customHeight="1">
      <c r="A1282" s="560"/>
      <c r="B1282" s="482"/>
      <c r="C1282" s="535" t="s">
        <v>589</v>
      </c>
      <c r="D1282" s="535"/>
      <c r="E1282" s="535"/>
      <c r="F1282" s="535"/>
      <c r="G1282" s="535"/>
      <c r="H1282" s="535"/>
      <c r="I1282" s="535"/>
      <c r="J1282" s="535"/>
      <c r="K1282" s="535"/>
      <c r="L1282" s="535"/>
      <c r="M1282" s="535"/>
      <c r="N1282" s="564" t="s">
        <v>1066</v>
      </c>
      <c r="O1282" s="566"/>
      <c r="P1282" s="566"/>
      <c r="Q1282" s="566"/>
      <c r="R1282" s="1058" t="s">
        <v>536</v>
      </c>
      <c r="S1282" s="490"/>
      <c r="T1282" s="476"/>
      <c r="U1282" s="476"/>
      <c r="V1282" s="476"/>
      <c r="W1282" s="476"/>
      <c r="X1282" s="476"/>
      <c r="Y1282" s="476"/>
      <c r="Z1282" s="476"/>
      <c r="AA1282" s="237"/>
      <c r="AB1282" s="537"/>
      <c r="AC1282" s="537"/>
      <c r="AD1282" s="212"/>
      <c r="AE1282" s="212"/>
      <c r="AF1282" s="212"/>
    </row>
    <row r="1283" spans="1:32" s="282" customFormat="1" ht="12.75" customHeight="1">
      <c r="A1283" s="560"/>
      <c r="B1283" s="482"/>
      <c r="C1283" s="535"/>
      <c r="D1283" s="535"/>
      <c r="E1283" s="535"/>
      <c r="F1283" s="535"/>
      <c r="G1283" s="535"/>
      <c r="H1283" s="535"/>
      <c r="I1283" s="535"/>
      <c r="J1283" s="535"/>
      <c r="K1283" s="535"/>
      <c r="L1283" s="535"/>
      <c r="M1283" s="535"/>
      <c r="N1283" s="565"/>
      <c r="O1283" s="567"/>
      <c r="P1283" s="567"/>
      <c r="Q1283" s="567"/>
      <c r="R1283" s="1058"/>
      <c r="S1283" s="490"/>
      <c r="T1283" s="476"/>
      <c r="U1283" s="476"/>
      <c r="V1283" s="476"/>
      <c r="W1283" s="476"/>
      <c r="X1283" s="476"/>
      <c r="Y1283" s="476"/>
      <c r="Z1283" s="476"/>
      <c r="AA1283" s="237"/>
      <c r="AB1283" s="537"/>
      <c r="AC1283" s="537"/>
      <c r="AD1283" s="212"/>
      <c r="AE1283" s="212"/>
      <c r="AF1283" s="212"/>
    </row>
    <row r="1284" spans="1:32" s="297" customFormat="1" ht="12.75" customHeight="1">
      <c r="A1284" s="560"/>
      <c r="B1284" s="472"/>
      <c r="C1284" s="535" t="s">
        <v>590</v>
      </c>
      <c r="D1284" s="535"/>
      <c r="E1284" s="535"/>
      <c r="F1284" s="535"/>
      <c r="G1284" s="535"/>
      <c r="H1284" s="535"/>
      <c r="I1284" s="535"/>
      <c r="J1284" s="535"/>
      <c r="K1284" s="535"/>
      <c r="L1284" s="535"/>
      <c r="M1284" s="535"/>
      <c r="N1284" s="564" t="s">
        <v>1067</v>
      </c>
      <c r="O1284" s="566"/>
      <c r="P1284" s="566"/>
      <c r="Q1284" s="566"/>
      <c r="R1284" s="568" t="s">
        <v>583</v>
      </c>
      <c r="S1284" s="490"/>
      <c r="T1284" s="553" t="s">
        <v>591</v>
      </c>
      <c r="U1284" s="553"/>
      <c r="V1284" s="553"/>
      <c r="W1284" s="553"/>
      <c r="X1284" s="553"/>
      <c r="Y1284" s="553"/>
      <c r="Z1284" s="553"/>
      <c r="AA1284" s="237"/>
      <c r="AB1284" s="537"/>
      <c r="AC1284" s="537"/>
      <c r="AD1284" s="237"/>
      <c r="AE1284" s="237"/>
      <c r="AF1284" s="237"/>
    </row>
    <row r="1285" spans="1:32" s="297" customFormat="1" ht="12.75" customHeight="1">
      <c r="A1285" s="560"/>
      <c r="B1285" s="472"/>
      <c r="C1285" s="535"/>
      <c r="D1285" s="535"/>
      <c r="E1285" s="535"/>
      <c r="F1285" s="535"/>
      <c r="G1285" s="535"/>
      <c r="H1285" s="535"/>
      <c r="I1285" s="535"/>
      <c r="J1285" s="535"/>
      <c r="K1285" s="535"/>
      <c r="L1285" s="535"/>
      <c r="M1285" s="535"/>
      <c r="N1285" s="565"/>
      <c r="O1285" s="567"/>
      <c r="P1285" s="567"/>
      <c r="Q1285" s="567"/>
      <c r="R1285" s="568"/>
      <c r="S1285" s="472"/>
      <c r="T1285" s="553"/>
      <c r="U1285" s="553"/>
      <c r="V1285" s="553"/>
      <c r="W1285" s="553"/>
      <c r="X1285" s="553"/>
      <c r="Y1285" s="553"/>
      <c r="Z1285" s="553"/>
      <c r="AA1285" s="237"/>
      <c r="AB1285" s="537"/>
      <c r="AC1285" s="537"/>
      <c r="AD1285" s="237"/>
      <c r="AE1285" s="237"/>
      <c r="AF1285" s="237"/>
    </row>
    <row r="1286" spans="1:32" s="297" customFormat="1" ht="8.25" customHeight="1">
      <c r="A1286" s="560"/>
      <c r="B1286" s="471"/>
      <c r="C1286" s="472"/>
      <c r="D1286" s="472"/>
      <c r="E1286" s="472"/>
      <c r="F1286" s="472"/>
      <c r="G1286" s="472"/>
      <c r="H1286" s="472"/>
      <c r="I1286" s="472"/>
      <c r="J1286" s="472"/>
      <c r="K1286" s="472"/>
      <c r="L1286" s="472"/>
      <c r="M1286" s="472"/>
      <c r="N1286" s="472"/>
      <c r="O1286" s="472"/>
      <c r="P1286" s="472"/>
      <c r="Q1286" s="472"/>
      <c r="R1286" s="472"/>
      <c r="S1286" s="472"/>
      <c r="T1286" s="472"/>
      <c r="U1286" s="472"/>
      <c r="V1286" s="472"/>
      <c r="W1286" s="472"/>
      <c r="X1286" s="472"/>
      <c r="Y1286" s="472"/>
      <c r="Z1286" s="490"/>
      <c r="AA1286" s="237"/>
      <c r="AB1286" s="537"/>
      <c r="AC1286" s="537"/>
      <c r="AD1286" s="237"/>
      <c r="AE1286" s="237"/>
      <c r="AF1286" s="237"/>
    </row>
    <row r="1287" spans="1:32" s="296" customFormat="1" ht="12" customHeight="1">
      <c r="A1287" s="555" t="s">
        <v>278</v>
      </c>
      <c r="B1287" s="549" t="s">
        <v>592</v>
      </c>
      <c r="C1287" s="550"/>
      <c r="D1287" s="550"/>
      <c r="E1287" s="550"/>
      <c r="F1287" s="550"/>
      <c r="G1287" s="550"/>
      <c r="H1287" s="550"/>
      <c r="I1287" s="550"/>
      <c r="J1287" s="550"/>
      <c r="K1287" s="550"/>
      <c r="L1287" s="550"/>
      <c r="M1287" s="550"/>
      <c r="N1287" s="550"/>
      <c r="O1287" s="550"/>
      <c r="P1287" s="550"/>
      <c r="Q1287" s="550"/>
      <c r="R1287" s="550"/>
      <c r="S1287" s="550"/>
      <c r="T1287" s="550"/>
      <c r="U1287" s="550"/>
      <c r="V1287" s="550"/>
      <c r="W1287" s="550"/>
      <c r="X1287" s="550"/>
      <c r="Y1287" s="550"/>
      <c r="Z1287" s="550"/>
      <c r="AA1287" s="551"/>
      <c r="AB1287" s="537"/>
      <c r="AC1287" s="537"/>
      <c r="AD1287" s="220"/>
      <c r="AE1287" s="220"/>
      <c r="AF1287" s="220"/>
    </row>
    <row r="1288" spans="1:32" s="296" customFormat="1" ht="12" customHeight="1">
      <c r="A1288" s="556"/>
      <c r="B1288" s="557"/>
      <c r="C1288" s="558"/>
      <c r="D1288" s="558"/>
      <c r="E1288" s="558"/>
      <c r="F1288" s="558"/>
      <c r="G1288" s="558"/>
      <c r="H1288" s="558"/>
      <c r="I1288" s="558"/>
      <c r="J1288" s="558"/>
      <c r="K1288" s="558"/>
      <c r="L1288" s="558"/>
      <c r="M1288" s="558"/>
      <c r="N1288" s="558"/>
      <c r="O1288" s="558"/>
      <c r="P1288" s="558"/>
      <c r="Q1288" s="558"/>
      <c r="R1288" s="558"/>
      <c r="S1288" s="558"/>
      <c r="T1288" s="558"/>
      <c r="U1288" s="558"/>
      <c r="V1288" s="558"/>
      <c r="W1288" s="558"/>
      <c r="X1288" s="558"/>
      <c r="Y1288" s="558"/>
      <c r="Z1288" s="558"/>
      <c r="AA1288" s="559"/>
      <c r="AB1288" s="537"/>
      <c r="AC1288" s="537"/>
      <c r="AD1288" s="220"/>
      <c r="AE1288" s="220"/>
      <c r="AF1288" s="220"/>
    </row>
    <row r="1289" spans="1:32" s="296" customFormat="1" ht="12" customHeight="1">
      <c r="A1289" s="211"/>
      <c r="B1289" s="482"/>
      <c r="C1289" s="462"/>
      <c r="D1289" s="462"/>
      <c r="E1289" s="462"/>
      <c r="F1289" s="462"/>
      <c r="G1289" s="462"/>
      <c r="H1289" s="462"/>
      <c r="I1289" s="462"/>
      <c r="J1289" s="462"/>
      <c r="K1289" s="462"/>
      <c r="L1289" s="462"/>
      <c r="M1289" s="462"/>
      <c r="N1289" s="462"/>
      <c r="O1289" s="462"/>
      <c r="P1289" s="462"/>
      <c r="Q1289" s="462"/>
      <c r="R1289" s="462"/>
      <c r="S1289" s="462"/>
      <c r="T1289" s="462"/>
      <c r="U1289" s="462"/>
      <c r="V1289" s="462"/>
      <c r="W1289" s="462"/>
      <c r="X1289" s="462"/>
      <c r="Y1289" s="462"/>
      <c r="Z1289" s="462"/>
      <c r="AA1289" s="462"/>
      <c r="AB1289" s="462"/>
      <c r="AC1289" s="482"/>
      <c r="AD1289" s="210"/>
      <c r="AE1289" s="220"/>
      <c r="AF1289" s="220"/>
    </row>
    <row r="1290" spans="1:32" s="296" customFormat="1" ht="15" customHeight="1">
      <c r="A1290" s="236" t="s">
        <v>1209</v>
      </c>
      <c r="B1290" s="299"/>
      <c r="C1290" s="299"/>
      <c r="D1290" s="299"/>
      <c r="E1290" s="480"/>
      <c r="F1290" s="480"/>
      <c r="G1290" s="480"/>
      <c r="H1290" s="220"/>
      <c r="I1290" s="299"/>
      <c r="J1290" s="299"/>
      <c r="K1290" s="300"/>
      <c r="L1290" s="300"/>
      <c r="M1290" s="300"/>
      <c r="N1290" s="300"/>
      <c r="O1290" s="300"/>
      <c r="P1290" s="300"/>
      <c r="Q1290" s="300"/>
      <c r="R1290" s="300"/>
      <c r="S1290" s="466"/>
      <c r="T1290" s="466"/>
      <c r="U1290" s="466"/>
      <c r="V1290" s="480"/>
      <c r="W1290" s="480"/>
      <c r="X1290" s="480"/>
      <c r="Y1290" s="480"/>
      <c r="Z1290" s="480"/>
      <c r="AA1290" s="480"/>
      <c r="AB1290" s="480"/>
      <c r="AC1290" s="233"/>
      <c r="AD1290" s="210"/>
      <c r="AE1290" s="220"/>
      <c r="AF1290" s="220"/>
    </row>
    <row r="1291" spans="1:32" s="297" customFormat="1" ht="18" customHeight="1">
      <c r="A1291" s="555" t="s">
        <v>276</v>
      </c>
      <c r="B1291" s="549" t="s">
        <v>874</v>
      </c>
      <c r="C1291" s="550"/>
      <c r="D1291" s="550"/>
      <c r="E1291" s="550"/>
      <c r="F1291" s="550"/>
      <c r="G1291" s="550"/>
      <c r="H1291" s="550"/>
      <c r="I1291" s="550"/>
      <c r="J1291" s="550"/>
      <c r="K1291" s="550"/>
      <c r="L1291" s="550"/>
      <c r="M1291" s="550"/>
      <c r="N1291" s="550"/>
      <c r="O1291" s="550"/>
      <c r="P1291" s="550"/>
      <c r="Q1291" s="550"/>
      <c r="R1291" s="550"/>
      <c r="S1291" s="550"/>
      <c r="T1291" s="550"/>
      <c r="U1291" s="550"/>
      <c r="V1291" s="550"/>
      <c r="W1291" s="550"/>
      <c r="X1291" s="550"/>
      <c r="Y1291" s="550"/>
      <c r="Z1291" s="550"/>
      <c r="AA1291" s="551"/>
      <c r="AB1291" s="537"/>
      <c r="AC1291" s="537"/>
      <c r="AD1291" s="237"/>
      <c r="AE1291" s="237"/>
      <c r="AF1291" s="237"/>
    </row>
    <row r="1292" spans="1:32" s="297" customFormat="1" ht="32.25" customHeight="1">
      <c r="A1292" s="560"/>
      <c r="B1292" s="552"/>
      <c r="C1292" s="553"/>
      <c r="D1292" s="553"/>
      <c r="E1292" s="553"/>
      <c r="F1292" s="553"/>
      <c r="G1292" s="553"/>
      <c r="H1292" s="553"/>
      <c r="I1292" s="553"/>
      <c r="J1292" s="553"/>
      <c r="K1292" s="553"/>
      <c r="L1292" s="553"/>
      <c r="M1292" s="553"/>
      <c r="N1292" s="553"/>
      <c r="O1292" s="553"/>
      <c r="P1292" s="553"/>
      <c r="Q1292" s="553"/>
      <c r="R1292" s="553"/>
      <c r="S1292" s="553"/>
      <c r="T1292" s="553"/>
      <c r="U1292" s="553"/>
      <c r="V1292" s="553"/>
      <c r="W1292" s="553"/>
      <c r="X1292" s="553"/>
      <c r="Y1292" s="553"/>
      <c r="Z1292" s="553"/>
      <c r="AA1292" s="554"/>
      <c r="AB1292" s="537"/>
      <c r="AC1292" s="537"/>
      <c r="AD1292" s="237"/>
      <c r="AE1292" s="237"/>
      <c r="AF1292" s="237"/>
    </row>
    <row r="1293" spans="1:32" s="296" customFormat="1" ht="18" customHeight="1">
      <c r="A1293" s="555" t="s">
        <v>278</v>
      </c>
      <c r="B1293" s="549" t="s">
        <v>875</v>
      </c>
      <c r="C1293" s="550"/>
      <c r="D1293" s="550"/>
      <c r="E1293" s="550"/>
      <c r="F1293" s="550"/>
      <c r="G1293" s="550"/>
      <c r="H1293" s="550"/>
      <c r="I1293" s="550"/>
      <c r="J1293" s="550"/>
      <c r="K1293" s="550"/>
      <c r="L1293" s="550"/>
      <c r="M1293" s="550"/>
      <c r="N1293" s="550"/>
      <c r="O1293" s="550"/>
      <c r="P1293" s="550"/>
      <c r="Q1293" s="550"/>
      <c r="R1293" s="550"/>
      <c r="S1293" s="550"/>
      <c r="T1293" s="550"/>
      <c r="U1293" s="550"/>
      <c r="V1293" s="550"/>
      <c r="W1293" s="550"/>
      <c r="X1293" s="550"/>
      <c r="Y1293" s="550"/>
      <c r="Z1293" s="550"/>
      <c r="AA1293" s="551"/>
      <c r="AB1293" s="537"/>
      <c r="AC1293" s="537"/>
      <c r="AD1293" s="220"/>
      <c r="AE1293" s="220"/>
      <c r="AF1293" s="220"/>
    </row>
    <row r="1294" spans="1:32" s="296" customFormat="1" ht="18" customHeight="1">
      <c r="A1294" s="556"/>
      <c r="B1294" s="557"/>
      <c r="C1294" s="558"/>
      <c r="D1294" s="558"/>
      <c r="E1294" s="558"/>
      <c r="F1294" s="558"/>
      <c r="G1294" s="558"/>
      <c r="H1294" s="558"/>
      <c r="I1294" s="558"/>
      <c r="J1294" s="558"/>
      <c r="K1294" s="558"/>
      <c r="L1294" s="558"/>
      <c r="M1294" s="558"/>
      <c r="N1294" s="558"/>
      <c r="O1294" s="558"/>
      <c r="P1294" s="558"/>
      <c r="Q1294" s="558"/>
      <c r="R1294" s="558"/>
      <c r="S1294" s="558"/>
      <c r="T1294" s="558"/>
      <c r="U1294" s="558"/>
      <c r="V1294" s="558"/>
      <c r="W1294" s="558"/>
      <c r="X1294" s="558"/>
      <c r="Y1294" s="558"/>
      <c r="Z1294" s="558"/>
      <c r="AA1294" s="559"/>
      <c r="AB1294" s="537"/>
      <c r="AC1294" s="537"/>
      <c r="AD1294" s="220"/>
      <c r="AE1294" s="220"/>
      <c r="AF1294" s="220"/>
    </row>
    <row r="1295" spans="1:32" s="297" customFormat="1" ht="32.25" customHeight="1">
      <c r="A1295" s="555" t="s">
        <v>419</v>
      </c>
      <c r="B1295" s="549" t="s">
        <v>876</v>
      </c>
      <c r="C1295" s="550"/>
      <c r="D1295" s="550"/>
      <c r="E1295" s="550"/>
      <c r="F1295" s="550"/>
      <c r="G1295" s="550"/>
      <c r="H1295" s="550"/>
      <c r="I1295" s="550"/>
      <c r="J1295" s="550"/>
      <c r="K1295" s="550"/>
      <c r="L1295" s="550"/>
      <c r="M1295" s="550"/>
      <c r="N1295" s="550"/>
      <c r="O1295" s="550"/>
      <c r="P1295" s="550"/>
      <c r="Q1295" s="550"/>
      <c r="R1295" s="550"/>
      <c r="S1295" s="550"/>
      <c r="T1295" s="550"/>
      <c r="U1295" s="550"/>
      <c r="V1295" s="550"/>
      <c r="W1295" s="550"/>
      <c r="X1295" s="550"/>
      <c r="Y1295" s="550"/>
      <c r="Z1295" s="550"/>
      <c r="AA1295" s="551"/>
      <c r="AB1295" s="537"/>
      <c r="AC1295" s="537"/>
      <c r="AD1295" s="237"/>
      <c r="AE1295" s="237"/>
      <c r="AF1295" s="237"/>
    </row>
    <row r="1296" spans="1:32" s="297" customFormat="1" ht="23.25" customHeight="1">
      <c r="A1296" s="560"/>
      <c r="B1296" s="469" t="s">
        <v>331</v>
      </c>
      <c r="C1296" s="539" t="s">
        <v>877</v>
      </c>
      <c r="D1296" s="540"/>
      <c r="E1296" s="540"/>
      <c r="F1296" s="540"/>
      <c r="G1296" s="540"/>
      <c r="H1296" s="540"/>
      <c r="I1296" s="540"/>
      <c r="J1296" s="540"/>
      <c r="K1296" s="540"/>
      <c r="L1296" s="540"/>
      <c r="M1296" s="540"/>
      <c r="N1296" s="540"/>
      <c r="O1296" s="540"/>
      <c r="P1296" s="540"/>
      <c r="Q1296" s="540"/>
      <c r="R1296" s="540"/>
      <c r="S1296" s="540"/>
      <c r="T1296" s="540"/>
      <c r="U1296" s="540"/>
      <c r="V1296" s="540"/>
      <c r="W1296" s="540"/>
      <c r="X1296" s="540"/>
      <c r="Y1296" s="540"/>
      <c r="Z1296" s="540"/>
      <c r="AA1296" s="541"/>
      <c r="AB1296" s="545"/>
      <c r="AC1296" s="545"/>
      <c r="AD1296" s="237"/>
      <c r="AE1296" s="237"/>
      <c r="AF1296" s="237"/>
    </row>
    <row r="1297" spans="1:32" s="297" customFormat="1" ht="23.25" customHeight="1">
      <c r="A1297" s="560"/>
      <c r="B1297" s="469" t="s">
        <v>333</v>
      </c>
      <c r="C1297" s="539" t="s">
        <v>878</v>
      </c>
      <c r="D1297" s="540"/>
      <c r="E1297" s="540"/>
      <c r="F1297" s="540"/>
      <c r="G1297" s="540"/>
      <c r="H1297" s="540"/>
      <c r="I1297" s="540"/>
      <c r="J1297" s="540"/>
      <c r="K1297" s="540"/>
      <c r="L1297" s="540"/>
      <c r="M1297" s="540"/>
      <c r="N1297" s="540"/>
      <c r="O1297" s="540"/>
      <c r="P1297" s="540"/>
      <c r="Q1297" s="540"/>
      <c r="R1297" s="540"/>
      <c r="S1297" s="540"/>
      <c r="T1297" s="540"/>
      <c r="U1297" s="540"/>
      <c r="V1297" s="540"/>
      <c r="W1297" s="540"/>
      <c r="X1297" s="540"/>
      <c r="Y1297" s="540"/>
      <c r="Z1297" s="540"/>
      <c r="AA1297" s="541"/>
      <c r="AB1297" s="545"/>
      <c r="AC1297" s="545"/>
      <c r="AD1297" s="237"/>
      <c r="AE1297" s="237"/>
      <c r="AF1297" s="237"/>
    </row>
    <row r="1298" spans="1:32" s="297" customFormat="1" ht="23.25" customHeight="1">
      <c r="A1298" s="649"/>
      <c r="B1298" s="523" t="s">
        <v>364</v>
      </c>
      <c r="C1298" s="542" t="s">
        <v>879</v>
      </c>
      <c r="D1298" s="543"/>
      <c r="E1298" s="543"/>
      <c r="F1298" s="543"/>
      <c r="G1298" s="543"/>
      <c r="H1298" s="543"/>
      <c r="I1298" s="543"/>
      <c r="J1298" s="543"/>
      <c r="K1298" s="543"/>
      <c r="L1298" s="543"/>
      <c r="M1298" s="543"/>
      <c r="N1298" s="543"/>
      <c r="O1298" s="543"/>
      <c r="P1298" s="543"/>
      <c r="Q1298" s="543"/>
      <c r="R1298" s="543"/>
      <c r="S1298" s="543"/>
      <c r="T1298" s="543"/>
      <c r="U1298" s="543"/>
      <c r="V1298" s="543"/>
      <c r="W1298" s="543"/>
      <c r="X1298" s="543"/>
      <c r="Y1298" s="543"/>
      <c r="Z1298" s="543"/>
      <c r="AA1298" s="544"/>
      <c r="AB1298" s="545"/>
      <c r="AC1298" s="545"/>
      <c r="AD1298" s="237"/>
      <c r="AE1298" s="237"/>
      <c r="AF1298" s="237"/>
    </row>
    <row r="1299" spans="1:32" s="296" customFormat="1" ht="18" customHeight="1">
      <c r="A1299" s="555" t="s">
        <v>287</v>
      </c>
      <c r="B1299" s="549" t="s">
        <v>1090</v>
      </c>
      <c r="C1299" s="550"/>
      <c r="D1299" s="550"/>
      <c r="E1299" s="550"/>
      <c r="F1299" s="550"/>
      <c r="G1299" s="550"/>
      <c r="H1299" s="550"/>
      <c r="I1299" s="550"/>
      <c r="J1299" s="550"/>
      <c r="K1299" s="550"/>
      <c r="L1299" s="550"/>
      <c r="M1299" s="550"/>
      <c r="N1299" s="550"/>
      <c r="O1299" s="550"/>
      <c r="P1299" s="550"/>
      <c r="Q1299" s="550"/>
      <c r="R1299" s="550"/>
      <c r="S1299" s="550"/>
      <c r="T1299" s="550"/>
      <c r="U1299" s="550"/>
      <c r="V1299" s="550"/>
      <c r="W1299" s="550"/>
      <c r="X1299" s="550"/>
      <c r="Y1299" s="550"/>
      <c r="Z1299" s="550"/>
      <c r="AA1299" s="551"/>
      <c r="AB1299" s="545"/>
      <c r="AC1299" s="545"/>
      <c r="AD1299" s="220"/>
      <c r="AE1299" s="220"/>
      <c r="AF1299" s="220"/>
    </row>
    <row r="1300" spans="1:32" s="296" customFormat="1" ht="18" customHeight="1">
      <c r="A1300" s="556"/>
      <c r="B1300" s="557"/>
      <c r="C1300" s="558"/>
      <c r="D1300" s="558"/>
      <c r="E1300" s="558"/>
      <c r="F1300" s="558"/>
      <c r="G1300" s="558"/>
      <c r="H1300" s="558"/>
      <c r="I1300" s="558"/>
      <c r="J1300" s="558"/>
      <c r="K1300" s="558"/>
      <c r="L1300" s="558"/>
      <c r="M1300" s="558"/>
      <c r="N1300" s="558"/>
      <c r="O1300" s="558"/>
      <c r="P1300" s="558"/>
      <c r="Q1300" s="558"/>
      <c r="R1300" s="558"/>
      <c r="S1300" s="558"/>
      <c r="T1300" s="558"/>
      <c r="U1300" s="558"/>
      <c r="V1300" s="558"/>
      <c r="W1300" s="558"/>
      <c r="X1300" s="558"/>
      <c r="Y1300" s="558"/>
      <c r="Z1300" s="558"/>
      <c r="AA1300" s="559"/>
      <c r="AB1300" s="545"/>
      <c r="AC1300" s="545"/>
      <c r="AD1300" s="220"/>
      <c r="AE1300" s="220"/>
      <c r="AF1300" s="220"/>
    </row>
    <row r="1301" spans="1:32" s="296" customFormat="1" ht="12" customHeight="1">
      <c r="A1301" s="211"/>
      <c r="B1301" s="482"/>
      <c r="C1301" s="460"/>
      <c r="D1301" s="460"/>
      <c r="E1301" s="462"/>
      <c r="F1301" s="462"/>
      <c r="G1301" s="462"/>
      <c r="H1301" s="462"/>
      <c r="I1301" s="462"/>
      <c r="J1301" s="462"/>
      <c r="K1301" s="462"/>
      <c r="L1301" s="462"/>
      <c r="M1301" s="462"/>
      <c r="N1301" s="462"/>
      <c r="O1301" s="462"/>
      <c r="P1301" s="462"/>
      <c r="Q1301" s="462"/>
      <c r="R1301" s="462"/>
      <c r="S1301" s="462"/>
      <c r="T1301" s="462"/>
      <c r="U1301" s="462"/>
      <c r="V1301" s="462"/>
      <c r="W1301" s="462"/>
      <c r="X1301" s="462"/>
      <c r="Y1301" s="462"/>
      <c r="Z1301" s="462"/>
      <c r="AA1301" s="462"/>
      <c r="AB1301" s="462"/>
      <c r="AC1301" s="482"/>
      <c r="AD1301" s="210"/>
      <c r="AE1301" s="220"/>
      <c r="AF1301" s="220"/>
    </row>
    <row r="1302" spans="1:32" s="296" customFormat="1" ht="15" customHeight="1">
      <c r="A1302" s="236" t="s">
        <v>880</v>
      </c>
      <c r="B1302" s="299"/>
      <c r="C1302" s="299"/>
      <c r="D1302" s="299"/>
      <c r="E1302" s="480"/>
      <c r="F1302" s="480"/>
      <c r="G1302" s="480"/>
      <c r="H1302" s="220"/>
      <c r="I1302" s="299"/>
      <c r="J1302" s="299"/>
      <c r="K1302" s="300"/>
      <c r="L1302" s="300"/>
      <c r="M1302" s="300"/>
      <c r="N1302" s="300"/>
      <c r="O1302" s="300"/>
      <c r="P1302" s="300"/>
      <c r="Q1302" s="300"/>
      <c r="R1302" s="300"/>
      <c r="S1302" s="466"/>
      <c r="T1302" s="466"/>
      <c r="U1302" s="466"/>
      <c r="V1302" s="480"/>
      <c r="W1302" s="480"/>
      <c r="X1302" s="480"/>
      <c r="Y1302" s="480"/>
      <c r="Z1302" s="480"/>
      <c r="AA1302" s="480"/>
      <c r="AB1302" s="480"/>
      <c r="AC1302" s="233"/>
      <c r="AD1302" s="210"/>
      <c r="AE1302" s="220"/>
      <c r="AF1302" s="220"/>
    </row>
    <row r="1303" spans="1:32" s="297" customFormat="1" ht="18" customHeight="1">
      <c r="A1303" s="555" t="s">
        <v>276</v>
      </c>
      <c r="B1303" s="549" t="s">
        <v>881</v>
      </c>
      <c r="C1303" s="550"/>
      <c r="D1303" s="550"/>
      <c r="E1303" s="550"/>
      <c r="F1303" s="550"/>
      <c r="G1303" s="550"/>
      <c r="H1303" s="550"/>
      <c r="I1303" s="550"/>
      <c r="J1303" s="550"/>
      <c r="K1303" s="550"/>
      <c r="L1303" s="550"/>
      <c r="M1303" s="550"/>
      <c r="N1303" s="550"/>
      <c r="O1303" s="550"/>
      <c r="P1303" s="550"/>
      <c r="Q1303" s="550"/>
      <c r="R1303" s="550"/>
      <c r="S1303" s="550"/>
      <c r="T1303" s="550"/>
      <c r="U1303" s="550"/>
      <c r="V1303" s="550"/>
      <c r="W1303" s="550"/>
      <c r="X1303" s="550"/>
      <c r="Y1303" s="550"/>
      <c r="Z1303" s="550"/>
      <c r="AA1303" s="551"/>
      <c r="AB1303" s="537"/>
      <c r="AC1303" s="537"/>
      <c r="AD1303" s="237"/>
      <c r="AE1303" s="237"/>
      <c r="AF1303" s="237"/>
    </row>
    <row r="1304" spans="1:32" s="297" customFormat="1" ht="18.75" customHeight="1">
      <c r="A1304" s="560"/>
      <c r="B1304" s="552"/>
      <c r="C1304" s="553"/>
      <c r="D1304" s="553"/>
      <c r="E1304" s="553"/>
      <c r="F1304" s="553"/>
      <c r="G1304" s="553"/>
      <c r="H1304" s="553"/>
      <c r="I1304" s="553"/>
      <c r="J1304" s="553"/>
      <c r="K1304" s="553"/>
      <c r="L1304" s="553"/>
      <c r="M1304" s="553"/>
      <c r="N1304" s="553"/>
      <c r="O1304" s="553"/>
      <c r="P1304" s="553"/>
      <c r="Q1304" s="553"/>
      <c r="R1304" s="553"/>
      <c r="S1304" s="553"/>
      <c r="T1304" s="553"/>
      <c r="U1304" s="553"/>
      <c r="V1304" s="553"/>
      <c r="W1304" s="553"/>
      <c r="X1304" s="553"/>
      <c r="Y1304" s="553"/>
      <c r="Z1304" s="553"/>
      <c r="AA1304" s="554"/>
      <c r="AB1304" s="537"/>
      <c r="AC1304" s="537"/>
      <c r="AD1304" s="237"/>
      <c r="AE1304" s="237"/>
      <c r="AF1304" s="237"/>
    </row>
    <row r="1305" spans="1:32" s="297" customFormat="1" ht="32.25" customHeight="1">
      <c r="A1305" s="555" t="s">
        <v>418</v>
      </c>
      <c r="B1305" s="549" t="s">
        <v>1086</v>
      </c>
      <c r="C1305" s="550"/>
      <c r="D1305" s="550"/>
      <c r="E1305" s="550"/>
      <c r="F1305" s="550"/>
      <c r="G1305" s="550"/>
      <c r="H1305" s="550"/>
      <c r="I1305" s="550"/>
      <c r="J1305" s="550"/>
      <c r="K1305" s="550"/>
      <c r="L1305" s="550"/>
      <c r="M1305" s="550"/>
      <c r="N1305" s="550"/>
      <c r="O1305" s="550"/>
      <c r="P1305" s="550"/>
      <c r="Q1305" s="550"/>
      <c r="R1305" s="550"/>
      <c r="S1305" s="550"/>
      <c r="T1305" s="550"/>
      <c r="U1305" s="550"/>
      <c r="V1305" s="550"/>
      <c r="W1305" s="550"/>
      <c r="X1305" s="550"/>
      <c r="Y1305" s="550"/>
      <c r="Z1305" s="550"/>
      <c r="AA1305" s="551"/>
      <c r="AB1305" s="546"/>
      <c r="AC1305" s="546"/>
      <c r="AD1305" s="237"/>
      <c r="AE1305" s="237"/>
      <c r="AF1305" s="237"/>
    </row>
    <row r="1306" spans="1:32" s="297" customFormat="1" ht="24" customHeight="1">
      <c r="A1306" s="560"/>
      <c r="B1306" s="436" t="s">
        <v>331</v>
      </c>
      <c r="C1306" s="540" t="s">
        <v>1068</v>
      </c>
      <c r="D1306" s="540"/>
      <c r="E1306" s="540"/>
      <c r="F1306" s="540"/>
      <c r="G1306" s="540"/>
      <c r="H1306" s="540"/>
      <c r="I1306" s="540"/>
      <c r="J1306" s="540"/>
      <c r="K1306" s="540"/>
      <c r="L1306" s="540"/>
      <c r="M1306" s="540"/>
      <c r="N1306" s="540"/>
      <c r="O1306" s="540"/>
      <c r="P1306" s="540"/>
      <c r="Q1306" s="540"/>
      <c r="R1306" s="540"/>
      <c r="S1306" s="540"/>
      <c r="T1306" s="540"/>
      <c r="U1306" s="540"/>
      <c r="V1306" s="540"/>
      <c r="W1306" s="540"/>
      <c r="X1306" s="540"/>
      <c r="Y1306" s="540"/>
      <c r="Z1306" s="540"/>
      <c r="AA1306" s="541"/>
      <c r="AB1306" s="547"/>
      <c r="AC1306" s="547"/>
      <c r="AD1306" s="237"/>
      <c r="AE1306" s="237"/>
      <c r="AF1306" s="237"/>
    </row>
    <row r="1307" spans="1:32" s="297" customFormat="1" ht="24" customHeight="1">
      <c r="A1307" s="560"/>
      <c r="B1307" s="436" t="s">
        <v>333</v>
      </c>
      <c r="C1307" s="540" t="s">
        <v>1069</v>
      </c>
      <c r="D1307" s="540"/>
      <c r="E1307" s="540"/>
      <c r="F1307" s="540"/>
      <c r="G1307" s="540"/>
      <c r="H1307" s="540"/>
      <c r="I1307" s="540"/>
      <c r="J1307" s="540"/>
      <c r="K1307" s="540"/>
      <c r="L1307" s="540"/>
      <c r="M1307" s="540"/>
      <c r="N1307" s="540"/>
      <c r="O1307" s="540"/>
      <c r="P1307" s="540"/>
      <c r="Q1307" s="540"/>
      <c r="R1307" s="540"/>
      <c r="S1307" s="540"/>
      <c r="T1307" s="540"/>
      <c r="U1307" s="540"/>
      <c r="V1307" s="540"/>
      <c r="W1307" s="540"/>
      <c r="X1307" s="540"/>
      <c r="Y1307" s="540"/>
      <c r="Z1307" s="540"/>
      <c r="AA1307" s="541"/>
      <c r="AB1307" s="547"/>
      <c r="AC1307" s="547"/>
      <c r="AD1307" s="237"/>
      <c r="AE1307" s="237"/>
      <c r="AF1307" s="237"/>
    </row>
    <row r="1308" spans="1:32" s="297" customFormat="1" ht="24" customHeight="1">
      <c r="A1308" s="560"/>
      <c r="B1308" s="436" t="s">
        <v>364</v>
      </c>
      <c r="C1308" s="540" t="s">
        <v>1223</v>
      </c>
      <c r="D1308" s="540"/>
      <c r="E1308" s="540"/>
      <c r="F1308" s="540"/>
      <c r="G1308" s="540"/>
      <c r="H1308" s="540"/>
      <c r="I1308" s="540"/>
      <c r="J1308" s="540"/>
      <c r="K1308" s="540"/>
      <c r="L1308" s="540"/>
      <c r="M1308" s="540"/>
      <c r="N1308" s="540"/>
      <c r="O1308" s="540"/>
      <c r="P1308" s="540"/>
      <c r="Q1308" s="540"/>
      <c r="R1308" s="540"/>
      <c r="S1308" s="540"/>
      <c r="T1308" s="540"/>
      <c r="U1308" s="540"/>
      <c r="V1308" s="540"/>
      <c r="W1308" s="540"/>
      <c r="X1308" s="540"/>
      <c r="Y1308" s="540"/>
      <c r="Z1308" s="540"/>
      <c r="AA1308" s="541"/>
      <c r="AB1308" s="547"/>
      <c r="AC1308" s="547"/>
      <c r="AD1308" s="237"/>
      <c r="AE1308" s="237"/>
      <c r="AF1308" s="237"/>
    </row>
    <row r="1309" spans="1:32" s="297" customFormat="1" ht="24" customHeight="1">
      <c r="A1309" s="649"/>
      <c r="B1309" s="484" t="s">
        <v>365</v>
      </c>
      <c r="C1309" s="1065" t="s">
        <v>1070</v>
      </c>
      <c r="D1309" s="1065"/>
      <c r="E1309" s="1065"/>
      <c r="F1309" s="1065"/>
      <c r="G1309" s="1065"/>
      <c r="H1309" s="1065"/>
      <c r="I1309" s="1065"/>
      <c r="J1309" s="1065"/>
      <c r="K1309" s="1065"/>
      <c r="L1309" s="1065"/>
      <c r="M1309" s="1065"/>
      <c r="N1309" s="1065"/>
      <c r="O1309" s="1065"/>
      <c r="P1309" s="1065"/>
      <c r="Q1309" s="1065"/>
      <c r="R1309" s="1065"/>
      <c r="S1309" s="1065"/>
      <c r="T1309" s="1065"/>
      <c r="U1309" s="1065"/>
      <c r="V1309" s="1065"/>
      <c r="W1309" s="1065"/>
      <c r="X1309" s="1065"/>
      <c r="Y1309" s="1065"/>
      <c r="Z1309" s="1065"/>
      <c r="AA1309" s="1066"/>
      <c r="AB1309" s="548"/>
      <c r="AC1309" s="548"/>
      <c r="AD1309" s="237"/>
      <c r="AE1309" s="237"/>
      <c r="AF1309" s="237"/>
    </row>
    <row r="1310" spans="1:32" s="296" customFormat="1" ht="18" customHeight="1">
      <c r="A1310" s="555" t="s">
        <v>280</v>
      </c>
      <c r="B1310" s="549" t="s">
        <v>1092</v>
      </c>
      <c r="C1310" s="550"/>
      <c r="D1310" s="550"/>
      <c r="E1310" s="550"/>
      <c r="F1310" s="550"/>
      <c r="G1310" s="550"/>
      <c r="H1310" s="550"/>
      <c r="I1310" s="550"/>
      <c r="J1310" s="550"/>
      <c r="K1310" s="550"/>
      <c r="L1310" s="550"/>
      <c r="M1310" s="550"/>
      <c r="N1310" s="550"/>
      <c r="O1310" s="550"/>
      <c r="P1310" s="550"/>
      <c r="Q1310" s="550"/>
      <c r="R1310" s="550"/>
      <c r="S1310" s="550"/>
      <c r="T1310" s="550"/>
      <c r="U1310" s="550"/>
      <c r="V1310" s="550"/>
      <c r="W1310" s="550"/>
      <c r="X1310" s="550"/>
      <c r="Y1310" s="550"/>
      <c r="Z1310" s="550"/>
      <c r="AA1310" s="551"/>
      <c r="AB1310" s="537"/>
      <c r="AC1310" s="537"/>
      <c r="AD1310" s="220"/>
      <c r="AE1310" s="220"/>
      <c r="AF1310" s="220"/>
    </row>
    <row r="1311" spans="1:32" s="296" customFormat="1" ht="18" customHeight="1">
      <c r="A1311" s="556"/>
      <c r="B1311" s="557"/>
      <c r="C1311" s="558"/>
      <c r="D1311" s="558"/>
      <c r="E1311" s="558"/>
      <c r="F1311" s="558"/>
      <c r="G1311" s="558"/>
      <c r="H1311" s="558"/>
      <c r="I1311" s="558"/>
      <c r="J1311" s="558"/>
      <c r="K1311" s="558"/>
      <c r="L1311" s="558"/>
      <c r="M1311" s="558"/>
      <c r="N1311" s="558"/>
      <c r="O1311" s="558"/>
      <c r="P1311" s="558"/>
      <c r="Q1311" s="558"/>
      <c r="R1311" s="558"/>
      <c r="S1311" s="558"/>
      <c r="T1311" s="558"/>
      <c r="U1311" s="558"/>
      <c r="V1311" s="558"/>
      <c r="W1311" s="558"/>
      <c r="X1311" s="558"/>
      <c r="Y1311" s="558"/>
      <c r="Z1311" s="558"/>
      <c r="AA1311" s="559"/>
      <c r="AB1311" s="537"/>
      <c r="AC1311" s="537"/>
      <c r="AD1311" s="220"/>
      <c r="AE1311" s="220"/>
      <c r="AF1311" s="220"/>
    </row>
    <row r="1312" spans="1:32" s="296" customFormat="1" ht="12" customHeight="1">
      <c r="A1312" s="211"/>
      <c r="B1312" s="482"/>
      <c r="C1312" s="462"/>
      <c r="D1312" s="462"/>
      <c r="E1312" s="462"/>
      <c r="F1312" s="462"/>
      <c r="G1312" s="462"/>
      <c r="H1312" s="462"/>
      <c r="I1312" s="462"/>
      <c r="J1312" s="462"/>
      <c r="K1312" s="462"/>
      <c r="L1312" s="462"/>
      <c r="M1312" s="462"/>
      <c r="N1312" s="462"/>
      <c r="O1312" s="462"/>
      <c r="P1312" s="462"/>
      <c r="Q1312" s="462"/>
      <c r="R1312" s="462"/>
      <c r="S1312" s="462"/>
      <c r="T1312" s="462"/>
      <c r="U1312" s="462"/>
      <c r="V1312" s="462"/>
      <c r="W1312" s="462"/>
      <c r="X1312" s="462"/>
      <c r="Y1312" s="462"/>
      <c r="Z1312" s="462"/>
      <c r="AA1312" s="462"/>
      <c r="AB1312" s="462"/>
      <c r="AC1312" s="482"/>
      <c r="AD1312" s="210"/>
      <c r="AE1312" s="220"/>
      <c r="AF1312" s="220"/>
    </row>
    <row r="1313" spans="1:32" s="296" customFormat="1" ht="15" customHeight="1">
      <c r="A1313" s="236" t="s">
        <v>884</v>
      </c>
      <c r="B1313" s="299"/>
      <c r="C1313" s="299"/>
      <c r="D1313" s="299"/>
      <c r="E1313" s="480"/>
      <c r="F1313" s="480"/>
      <c r="G1313" s="480"/>
      <c r="H1313" s="220"/>
      <c r="I1313" s="299"/>
      <c r="J1313" s="299"/>
      <c r="K1313" s="300"/>
      <c r="L1313" s="300"/>
      <c r="M1313" s="300"/>
      <c r="N1313" s="300"/>
      <c r="O1313" s="300"/>
      <c r="P1313" s="300"/>
      <c r="Q1313" s="300"/>
      <c r="R1313" s="300"/>
      <c r="S1313" s="466"/>
      <c r="T1313" s="466"/>
      <c r="U1313" s="466"/>
      <c r="V1313" s="480"/>
      <c r="W1313" s="480"/>
      <c r="X1313" s="480"/>
      <c r="Y1313" s="480"/>
      <c r="Z1313" s="480"/>
      <c r="AA1313" s="480"/>
      <c r="AB1313" s="480"/>
      <c r="AC1313" s="233"/>
      <c r="AD1313" s="210"/>
      <c r="AE1313" s="220"/>
      <c r="AF1313" s="220"/>
    </row>
    <row r="1314" spans="1:32" s="297" customFormat="1" ht="18" customHeight="1">
      <c r="A1314" s="555" t="s">
        <v>276</v>
      </c>
      <c r="B1314" s="535" t="s">
        <v>882</v>
      </c>
      <c r="C1314" s="535"/>
      <c r="D1314" s="535"/>
      <c r="E1314" s="535"/>
      <c r="F1314" s="535"/>
      <c r="G1314" s="535"/>
      <c r="H1314" s="535"/>
      <c r="I1314" s="535"/>
      <c r="J1314" s="535"/>
      <c r="K1314" s="535"/>
      <c r="L1314" s="535"/>
      <c r="M1314" s="535"/>
      <c r="N1314" s="535"/>
      <c r="O1314" s="535"/>
      <c r="P1314" s="535"/>
      <c r="Q1314" s="535"/>
      <c r="R1314" s="535"/>
      <c r="S1314" s="535"/>
      <c r="T1314" s="535"/>
      <c r="U1314" s="535"/>
      <c r="V1314" s="535"/>
      <c r="W1314" s="535"/>
      <c r="X1314" s="535"/>
      <c r="Y1314" s="535"/>
      <c r="Z1314" s="535"/>
      <c r="AA1314" s="535"/>
      <c r="AB1314" s="537"/>
      <c r="AC1314" s="537"/>
      <c r="AD1314" s="237"/>
      <c r="AE1314" s="237"/>
      <c r="AF1314" s="237"/>
    </row>
    <row r="1315" spans="1:32" s="297" customFormat="1" ht="18" customHeight="1">
      <c r="A1315" s="560"/>
      <c r="B1315" s="535"/>
      <c r="C1315" s="535"/>
      <c r="D1315" s="535"/>
      <c r="E1315" s="535"/>
      <c r="F1315" s="535"/>
      <c r="G1315" s="535"/>
      <c r="H1315" s="535"/>
      <c r="I1315" s="535"/>
      <c r="J1315" s="535"/>
      <c r="K1315" s="535"/>
      <c r="L1315" s="535"/>
      <c r="M1315" s="535"/>
      <c r="N1315" s="535"/>
      <c r="O1315" s="535"/>
      <c r="P1315" s="535"/>
      <c r="Q1315" s="535"/>
      <c r="R1315" s="535"/>
      <c r="S1315" s="535"/>
      <c r="T1315" s="535"/>
      <c r="U1315" s="535"/>
      <c r="V1315" s="535"/>
      <c r="W1315" s="535"/>
      <c r="X1315" s="535"/>
      <c r="Y1315" s="535"/>
      <c r="Z1315" s="535"/>
      <c r="AA1315" s="535"/>
      <c r="AB1315" s="537"/>
      <c r="AC1315" s="537"/>
      <c r="AD1315" s="237"/>
      <c r="AE1315" s="237"/>
      <c r="AF1315" s="237"/>
    </row>
    <row r="1316" spans="1:32" s="296" customFormat="1" ht="18" customHeight="1">
      <c r="A1316" s="555" t="s">
        <v>278</v>
      </c>
      <c r="B1316" s="535" t="s">
        <v>883</v>
      </c>
      <c r="C1316" s="535"/>
      <c r="D1316" s="535"/>
      <c r="E1316" s="535"/>
      <c r="F1316" s="535"/>
      <c r="G1316" s="535"/>
      <c r="H1316" s="535"/>
      <c r="I1316" s="535"/>
      <c r="J1316" s="535"/>
      <c r="K1316" s="535"/>
      <c r="L1316" s="535"/>
      <c r="M1316" s="535"/>
      <c r="N1316" s="535"/>
      <c r="O1316" s="535"/>
      <c r="P1316" s="535"/>
      <c r="Q1316" s="535"/>
      <c r="R1316" s="535"/>
      <c r="S1316" s="535"/>
      <c r="T1316" s="535"/>
      <c r="U1316" s="535"/>
      <c r="V1316" s="535"/>
      <c r="W1316" s="535"/>
      <c r="X1316" s="535"/>
      <c r="Y1316" s="535"/>
      <c r="Z1316" s="535"/>
      <c r="AA1316" s="535"/>
      <c r="AB1316" s="537"/>
      <c r="AC1316" s="537"/>
      <c r="AD1316" s="220"/>
      <c r="AE1316" s="220"/>
      <c r="AF1316" s="220"/>
    </row>
    <row r="1317" spans="1:32" s="296" customFormat="1" ht="18" customHeight="1">
      <c r="A1317" s="556"/>
      <c r="B1317" s="535"/>
      <c r="C1317" s="535"/>
      <c r="D1317" s="535"/>
      <c r="E1317" s="535"/>
      <c r="F1317" s="535"/>
      <c r="G1317" s="535"/>
      <c r="H1317" s="535"/>
      <c r="I1317" s="535"/>
      <c r="J1317" s="535"/>
      <c r="K1317" s="535"/>
      <c r="L1317" s="535"/>
      <c r="M1317" s="535"/>
      <c r="N1317" s="535"/>
      <c r="O1317" s="535"/>
      <c r="P1317" s="535"/>
      <c r="Q1317" s="535"/>
      <c r="R1317" s="535"/>
      <c r="S1317" s="535"/>
      <c r="T1317" s="535"/>
      <c r="U1317" s="535"/>
      <c r="V1317" s="535"/>
      <c r="W1317" s="535"/>
      <c r="X1317" s="535"/>
      <c r="Y1317" s="535"/>
      <c r="Z1317" s="535"/>
      <c r="AA1317" s="535"/>
      <c r="AB1317" s="537"/>
      <c r="AC1317" s="537"/>
      <c r="AD1317" s="220"/>
      <c r="AE1317" s="220"/>
      <c r="AF1317" s="220"/>
    </row>
    <row r="1318" spans="1:32" s="296" customFormat="1" ht="18" customHeight="1">
      <c r="A1318" s="555" t="s">
        <v>280</v>
      </c>
      <c r="B1318" s="535" t="s">
        <v>1091</v>
      </c>
      <c r="C1318" s="535"/>
      <c r="D1318" s="535"/>
      <c r="E1318" s="535"/>
      <c r="F1318" s="535"/>
      <c r="G1318" s="535"/>
      <c r="H1318" s="535"/>
      <c r="I1318" s="535"/>
      <c r="J1318" s="535"/>
      <c r="K1318" s="535"/>
      <c r="L1318" s="535"/>
      <c r="M1318" s="535"/>
      <c r="N1318" s="535"/>
      <c r="O1318" s="535"/>
      <c r="P1318" s="535"/>
      <c r="Q1318" s="535"/>
      <c r="R1318" s="535"/>
      <c r="S1318" s="535"/>
      <c r="T1318" s="535"/>
      <c r="U1318" s="535"/>
      <c r="V1318" s="535"/>
      <c r="W1318" s="535"/>
      <c r="X1318" s="535"/>
      <c r="Y1318" s="535"/>
      <c r="Z1318" s="535"/>
      <c r="AA1318" s="535"/>
      <c r="AB1318" s="537"/>
      <c r="AC1318" s="537"/>
      <c r="AD1318" s="220"/>
      <c r="AE1318" s="220"/>
      <c r="AF1318" s="220"/>
    </row>
    <row r="1319" spans="1:32" s="296" customFormat="1" ht="18" customHeight="1">
      <c r="A1319" s="556"/>
      <c r="B1319" s="535"/>
      <c r="C1319" s="535"/>
      <c r="D1319" s="535"/>
      <c r="E1319" s="535"/>
      <c r="F1319" s="535"/>
      <c r="G1319" s="535"/>
      <c r="H1319" s="535"/>
      <c r="I1319" s="535"/>
      <c r="J1319" s="535"/>
      <c r="K1319" s="535"/>
      <c r="L1319" s="535"/>
      <c r="M1319" s="535"/>
      <c r="N1319" s="535"/>
      <c r="O1319" s="535"/>
      <c r="P1319" s="535"/>
      <c r="Q1319" s="535"/>
      <c r="R1319" s="535"/>
      <c r="S1319" s="535"/>
      <c r="T1319" s="535"/>
      <c r="U1319" s="535"/>
      <c r="V1319" s="535"/>
      <c r="W1319" s="535"/>
      <c r="X1319" s="535"/>
      <c r="Y1319" s="535"/>
      <c r="Z1319" s="535"/>
      <c r="AA1319" s="535"/>
      <c r="AB1319" s="537"/>
      <c r="AC1319" s="537"/>
      <c r="AD1319" s="220"/>
      <c r="AE1319" s="220"/>
      <c r="AF1319" s="220"/>
    </row>
    <row r="1320" spans="1:32" s="296" customFormat="1" ht="12" customHeight="1">
      <c r="A1320" s="211"/>
      <c r="B1320" s="482"/>
      <c r="C1320" s="462"/>
      <c r="D1320" s="462"/>
      <c r="E1320" s="462"/>
      <c r="F1320" s="462"/>
      <c r="G1320" s="462"/>
      <c r="H1320" s="462"/>
      <c r="I1320" s="462"/>
      <c r="J1320" s="462"/>
      <c r="K1320" s="462"/>
      <c r="L1320" s="462"/>
      <c r="M1320" s="462"/>
      <c r="N1320" s="462"/>
      <c r="O1320" s="462"/>
      <c r="P1320" s="462"/>
      <c r="Q1320" s="462"/>
      <c r="R1320" s="462"/>
      <c r="S1320" s="462"/>
      <c r="T1320" s="462"/>
      <c r="U1320" s="462"/>
      <c r="V1320" s="462"/>
      <c r="W1320" s="462"/>
      <c r="X1320" s="462"/>
      <c r="Y1320" s="462"/>
      <c r="Z1320" s="462"/>
      <c r="AA1320" s="462"/>
      <c r="AB1320" s="462"/>
      <c r="AC1320" s="482"/>
      <c r="AD1320" s="210"/>
      <c r="AE1320" s="220"/>
      <c r="AF1320" s="220"/>
    </row>
    <row r="1321" spans="1:32" s="296" customFormat="1" ht="12" customHeight="1">
      <c r="A1321" s="211"/>
      <c r="B1321" s="482"/>
      <c r="C1321" s="462"/>
      <c r="D1321" s="462"/>
      <c r="E1321" s="462"/>
      <c r="F1321" s="462"/>
      <c r="G1321" s="462"/>
      <c r="H1321" s="462"/>
      <c r="I1321" s="462"/>
      <c r="J1321" s="462"/>
      <c r="K1321" s="462"/>
      <c r="L1321" s="462"/>
      <c r="M1321" s="462"/>
      <c r="N1321" s="462"/>
      <c r="O1321" s="462"/>
      <c r="P1321" s="462"/>
      <c r="Q1321" s="462"/>
      <c r="R1321" s="462"/>
      <c r="S1321" s="462"/>
      <c r="T1321" s="462"/>
      <c r="U1321" s="462"/>
      <c r="V1321" s="462"/>
      <c r="W1321" s="462"/>
      <c r="X1321" s="462"/>
      <c r="Y1321" s="462"/>
      <c r="Z1321" s="462"/>
      <c r="AA1321" s="462"/>
      <c r="AB1321" s="462"/>
      <c r="AC1321" s="482"/>
      <c r="AD1321" s="210"/>
      <c r="AE1321" s="220"/>
      <c r="AF1321" s="220"/>
    </row>
    <row r="1322" spans="1:32" s="296" customFormat="1" ht="14.25" customHeight="1">
      <c r="A1322" s="220"/>
      <c r="B1322" s="220"/>
      <c r="C1322" s="220"/>
      <c r="D1322" s="220"/>
      <c r="E1322" s="220"/>
      <c r="F1322" s="220"/>
      <c r="G1322" s="220"/>
      <c r="H1322" s="220"/>
      <c r="I1322" s="220"/>
      <c r="J1322" s="220"/>
      <c r="K1322" s="212"/>
      <c r="L1322" s="212"/>
      <c r="M1322" s="212"/>
      <c r="N1322" s="212"/>
      <c r="O1322" s="212"/>
      <c r="P1322" s="212"/>
      <c r="Q1322" s="212"/>
      <c r="R1322" s="212"/>
      <c r="S1322" s="212"/>
      <c r="T1322" s="212"/>
      <c r="U1322" s="212"/>
      <c r="V1322" s="220"/>
      <c r="W1322" s="220"/>
      <c r="X1322" s="220"/>
      <c r="Y1322" s="220"/>
      <c r="Z1322" s="220"/>
      <c r="AA1322" s="220"/>
      <c r="AB1322" s="220"/>
      <c r="AC1322" s="233"/>
      <c r="AD1322" s="210"/>
      <c r="AE1322" s="211"/>
      <c r="AF1322" s="220"/>
    </row>
    <row r="1323" spans="1:32" s="281" customFormat="1" ht="10.5" customHeight="1">
      <c r="A1323" s="237"/>
      <c r="B1323" s="220"/>
      <c r="C1323" s="220"/>
      <c r="D1323" s="220"/>
      <c r="E1323" s="220"/>
      <c r="F1323" s="220"/>
      <c r="G1323" s="220"/>
      <c r="H1323" s="220"/>
      <c r="I1323" s="220"/>
      <c r="J1323" s="220"/>
      <c r="K1323" s="212"/>
      <c r="L1323" s="212"/>
      <c r="M1323" s="212"/>
      <c r="N1323" s="212"/>
      <c r="O1323" s="212"/>
      <c r="P1323" s="212"/>
      <c r="Q1323" s="212"/>
      <c r="R1323" s="212"/>
      <c r="S1323" s="212"/>
      <c r="T1323" s="212"/>
      <c r="U1323" s="212"/>
      <c r="V1323" s="220"/>
      <c r="W1323" s="220"/>
      <c r="X1323" s="220"/>
      <c r="Y1323" s="220"/>
      <c r="Z1323" s="220"/>
      <c r="AA1323" s="220"/>
      <c r="AB1323" s="220"/>
      <c r="AC1323" s="233"/>
      <c r="AD1323" s="211"/>
      <c r="AE1323" s="211"/>
      <c r="AF1323" s="211"/>
    </row>
    <row r="1324" spans="1:32" s="281" customFormat="1" ht="15" customHeight="1" thickBot="1">
      <c r="A1324" s="211"/>
      <c r="B1324" s="211"/>
      <c r="C1324" s="211"/>
      <c r="D1324" s="211"/>
      <c r="E1324" s="211"/>
      <c r="F1324" s="211"/>
      <c r="G1324" s="211"/>
      <c r="H1324" s="211"/>
      <c r="I1324" s="211"/>
      <c r="J1324" s="211"/>
      <c r="K1324" s="212"/>
      <c r="L1324" s="212"/>
      <c r="M1324" s="212"/>
      <c r="N1324" s="212"/>
      <c r="O1324" s="212"/>
      <c r="P1324" s="212"/>
      <c r="Q1324" s="212"/>
      <c r="R1324" s="212"/>
      <c r="S1324" s="212"/>
      <c r="T1324" s="212"/>
      <c r="U1324" s="212"/>
      <c r="V1324" s="211"/>
      <c r="W1324" s="211"/>
      <c r="X1324" s="211"/>
      <c r="Y1324" s="211"/>
      <c r="Z1324" s="211"/>
      <c r="AA1324" s="211"/>
      <c r="AB1324" s="211"/>
      <c r="AC1324" s="233"/>
      <c r="AD1324" s="211"/>
      <c r="AE1324" s="211"/>
      <c r="AF1324" s="211"/>
    </row>
    <row r="1325" spans="1:32" s="281" customFormat="1" ht="6" customHeight="1" thickTop="1">
      <c r="A1325" s="211"/>
      <c r="B1325" s="524"/>
      <c r="C1325" s="525"/>
      <c r="D1325" s="525"/>
      <c r="E1325" s="525"/>
      <c r="F1325" s="525"/>
      <c r="G1325" s="526"/>
      <c r="H1325" s="526"/>
      <c r="I1325" s="526"/>
      <c r="J1325" s="526"/>
      <c r="K1325" s="527"/>
      <c r="L1325" s="527"/>
      <c r="M1325" s="527"/>
      <c r="N1325" s="527"/>
      <c r="O1325" s="527"/>
      <c r="P1325" s="527"/>
      <c r="Q1325" s="527"/>
      <c r="R1325" s="527"/>
      <c r="S1325" s="527"/>
      <c r="T1325" s="527"/>
      <c r="U1325" s="527"/>
      <c r="V1325" s="526"/>
      <c r="W1325" s="526"/>
      <c r="X1325" s="526"/>
      <c r="Y1325" s="526"/>
      <c r="Z1325" s="528"/>
      <c r="AA1325" s="528"/>
      <c r="AB1325" s="529"/>
      <c r="AC1325" s="211"/>
      <c r="AD1325" s="210"/>
      <c r="AE1325" s="211"/>
      <c r="AF1325" s="211"/>
    </row>
    <row r="1326" spans="1:32" s="296" customFormat="1" ht="48.75" customHeight="1">
      <c r="A1326" s="211"/>
      <c r="B1326" s="302" t="s">
        <v>593</v>
      </c>
      <c r="C1326" s="1060" t="s">
        <v>594</v>
      </c>
      <c r="D1326" s="1060"/>
      <c r="E1326" s="1060"/>
      <c r="F1326" s="1060"/>
      <c r="G1326" s="1060"/>
      <c r="H1326" s="1060"/>
      <c r="I1326" s="1060"/>
      <c r="J1326" s="1060"/>
      <c r="K1326" s="1060"/>
      <c r="L1326" s="1060"/>
      <c r="M1326" s="1060"/>
      <c r="N1326" s="1060"/>
      <c r="O1326" s="1060"/>
      <c r="P1326" s="1060"/>
      <c r="Q1326" s="1060"/>
      <c r="R1326" s="1060"/>
      <c r="S1326" s="1060"/>
      <c r="T1326" s="1060"/>
      <c r="U1326" s="1060"/>
      <c r="V1326" s="1060"/>
      <c r="W1326" s="1060"/>
      <c r="X1326" s="1060"/>
      <c r="Y1326" s="1060"/>
      <c r="Z1326" s="1060"/>
      <c r="AA1326" s="1060"/>
      <c r="AB1326" s="1061"/>
      <c r="AC1326" s="211"/>
      <c r="AD1326" s="210"/>
      <c r="AE1326" s="211"/>
      <c r="AF1326" s="220"/>
    </row>
    <row r="1327" spans="1:32" s="296" customFormat="1" ht="18" customHeight="1">
      <c r="A1327" s="211"/>
      <c r="B1327" s="303" t="s">
        <v>593</v>
      </c>
      <c r="C1327" s="236" t="s">
        <v>595</v>
      </c>
      <c r="D1327" s="229"/>
      <c r="E1327" s="229"/>
      <c r="F1327" s="229"/>
      <c r="G1327" s="229"/>
      <c r="H1327" s="229"/>
      <c r="I1327" s="229"/>
      <c r="J1327" s="229"/>
      <c r="K1327" s="212"/>
      <c r="L1327" s="212"/>
      <c r="M1327" s="212"/>
      <c r="N1327" s="212"/>
      <c r="O1327" s="212"/>
      <c r="P1327" s="212"/>
      <c r="Q1327" s="212"/>
      <c r="R1327" s="212"/>
      <c r="S1327" s="212"/>
      <c r="T1327" s="212"/>
      <c r="U1327" s="212"/>
      <c r="V1327" s="229"/>
      <c r="W1327" s="229"/>
      <c r="X1327" s="229"/>
      <c r="Y1327" s="229"/>
      <c r="Z1327" s="229"/>
      <c r="AA1327" s="229"/>
      <c r="AB1327" s="447"/>
      <c r="AC1327" s="211"/>
      <c r="AD1327" s="210"/>
      <c r="AE1327" s="211"/>
      <c r="AF1327" s="220"/>
    </row>
    <row r="1328" spans="1:32" s="296" customFormat="1" ht="18" customHeight="1">
      <c r="A1328" s="211"/>
      <c r="B1328" s="303" t="s">
        <v>593</v>
      </c>
      <c r="C1328" s="236" t="s">
        <v>596</v>
      </c>
      <c r="D1328" s="229"/>
      <c r="E1328" s="229"/>
      <c r="F1328" s="229"/>
      <c r="G1328" s="229"/>
      <c r="H1328" s="229"/>
      <c r="I1328" s="229"/>
      <c r="J1328" s="229"/>
      <c r="K1328" s="212"/>
      <c r="L1328" s="212"/>
      <c r="M1328" s="212"/>
      <c r="N1328" s="212"/>
      <c r="O1328" s="212"/>
      <c r="P1328" s="212"/>
      <c r="Q1328" s="212"/>
      <c r="R1328" s="212"/>
      <c r="S1328" s="212"/>
      <c r="T1328" s="212"/>
      <c r="U1328" s="212"/>
      <c r="V1328" s="229"/>
      <c r="W1328" s="229"/>
      <c r="X1328" s="229"/>
      <c r="Y1328" s="229"/>
      <c r="Z1328" s="229"/>
      <c r="AA1328" s="229"/>
      <c r="AB1328" s="447"/>
      <c r="AC1328" s="211"/>
      <c r="AD1328" s="210"/>
      <c r="AE1328" s="211"/>
      <c r="AF1328" s="220"/>
    </row>
    <row r="1329" spans="1:32" s="296" customFormat="1" ht="15" customHeight="1">
      <c r="A1329" s="211"/>
      <c r="B1329" s="304"/>
      <c r="C1329" s="229" t="s">
        <v>846</v>
      </c>
      <c r="D1329" s="229"/>
      <c r="E1329" s="229"/>
      <c r="F1329" s="229"/>
      <c r="G1329" s="229"/>
      <c r="H1329" s="229"/>
      <c r="I1329" s="229"/>
      <c r="J1329" s="229"/>
      <c r="K1329" s="212"/>
      <c r="L1329" s="212"/>
      <c r="M1329" s="212"/>
      <c r="N1329" s="212"/>
      <c r="O1329" s="212"/>
      <c r="P1329" s="212"/>
      <c r="Q1329" s="212"/>
      <c r="R1329" s="212"/>
      <c r="S1329" s="212"/>
      <c r="T1329" s="212"/>
      <c r="U1329" s="212"/>
      <c r="V1329" s="229"/>
      <c r="W1329" s="229"/>
      <c r="X1329" s="229"/>
      <c r="Y1329" s="229"/>
      <c r="Z1329" s="229"/>
      <c r="AA1329" s="229"/>
      <c r="AB1329" s="447"/>
      <c r="AC1329" s="211"/>
      <c r="AD1329" s="210"/>
      <c r="AE1329" s="211"/>
      <c r="AF1329" s="220"/>
    </row>
    <row r="1330" spans="1:32" s="296" customFormat="1" ht="15" customHeight="1">
      <c r="A1330" s="211"/>
      <c r="B1330" s="304"/>
      <c r="C1330" s="229" t="s">
        <v>847</v>
      </c>
      <c r="D1330" s="229"/>
      <c r="E1330" s="229"/>
      <c r="F1330" s="229"/>
      <c r="G1330" s="229"/>
      <c r="H1330" s="229"/>
      <c r="I1330" s="229"/>
      <c r="J1330" s="229"/>
      <c r="K1330" s="212"/>
      <c r="L1330" s="212"/>
      <c r="M1330" s="212"/>
      <c r="N1330" s="212"/>
      <c r="O1330" s="212"/>
      <c r="P1330" s="212"/>
      <c r="Q1330" s="212"/>
      <c r="R1330" s="212"/>
      <c r="S1330" s="212"/>
      <c r="T1330" s="212"/>
      <c r="U1330" s="212"/>
      <c r="V1330" s="229"/>
      <c r="W1330" s="229"/>
      <c r="X1330" s="229"/>
      <c r="Y1330" s="229"/>
      <c r="Z1330" s="229"/>
      <c r="AA1330" s="229"/>
      <c r="AB1330" s="447"/>
      <c r="AC1330" s="211"/>
      <c r="AD1330" s="210"/>
      <c r="AE1330" s="211"/>
      <c r="AF1330" s="220"/>
    </row>
    <row r="1331" spans="1:32" s="296" customFormat="1" ht="15" customHeight="1">
      <c r="A1331" s="211"/>
      <c r="B1331" s="304"/>
      <c r="C1331" s="229"/>
      <c r="D1331" s="229"/>
      <c r="E1331" s="229"/>
      <c r="F1331" s="229"/>
      <c r="G1331" s="229"/>
      <c r="H1331" s="229"/>
      <c r="I1331" s="229"/>
      <c r="J1331" s="229"/>
      <c r="K1331" s="212"/>
      <c r="L1331" s="212"/>
      <c r="M1331" s="212"/>
      <c r="N1331" s="212"/>
      <c r="O1331" s="212"/>
      <c r="P1331" s="212"/>
      <c r="Q1331" s="212"/>
      <c r="R1331" s="212"/>
      <c r="S1331" s="212"/>
      <c r="T1331" s="212"/>
      <c r="U1331" s="212"/>
      <c r="V1331" s="229"/>
      <c r="W1331" s="229"/>
      <c r="X1331" s="229"/>
      <c r="Y1331" s="229"/>
      <c r="Z1331" s="229"/>
      <c r="AA1331" s="229"/>
      <c r="AB1331" s="447"/>
      <c r="AC1331" s="211"/>
      <c r="AD1331" s="210"/>
      <c r="AE1331" s="211"/>
      <c r="AF1331" s="220"/>
    </row>
    <row r="1332" spans="1:32" s="281" customFormat="1" ht="18" customHeight="1">
      <c r="A1332" s="211"/>
      <c r="B1332" s="1062" t="s">
        <v>1150</v>
      </c>
      <c r="C1332" s="1063"/>
      <c r="D1332" s="1063"/>
      <c r="E1332" s="1063"/>
      <c r="F1332" s="1063"/>
      <c r="G1332" s="1063"/>
      <c r="H1332" s="1063"/>
      <c r="I1332" s="1063"/>
      <c r="J1332" s="1063"/>
      <c r="K1332" s="1063"/>
      <c r="L1332" s="1063"/>
      <c r="M1332" s="1063"/>
      <c r="N1332" s="1063"/>
      <c r="O1332" s="1063"/>
      <c r="P1332" s="1063"/>
      <c r="Q1332" s="1063"/>
      <c r="R1332" s="1063"/>
      <c r="S1332" s="1063"/>
      <c r="T1332" s="1063"/>
      <c r="U1332" s="1063"/>
      <c r="V1332" s="1063"/>
      <c r="W1332" s="1063"/>
      <c r="X1332" s="1063"/>
      <c r="Y1332" s="1063"/>
      <c r="Z1332" s="1063"/>
      <c r="AA1332" s="1063"/>
      <c r="AB1332" s="1064"/>
      <c r="AC1332" s="211"/>
      <c r="AD1332" s="210"/>
      <c r="AE1332" s="211"/>
      <c r="AF1332" s="211"/>
    </row>
    <row r="1333" spans="1:32" s="296" customFormat="1" ht="6" customHeight="1" thickBot="1">
      <c r="A1333" s="211"/>
      <c r="B1333" s="530" t="s">
        <v>597</v>
      </c>
      <c r="C1333" s="531"/>
      <c r="D1333" s="531"/>
      <c r="E1333" s="531"/>
      <c r="F1333" s="531"/>
      <c r="G1333" s="531"/>
      <c r="H1333" s="531"/>
      <c r="I1333" s="531"/>
      <c r="J1333" s="531"/>
      <c r="K1333" s="532"/>
      <c r="L1333" s="532"/>
      <c r="M1333" s="532"/>
      <c r="N1333" s="532"/>
      <c r="O1333" s="532"/>
      <c r="P1333" s="532"/>
      <c r="Q1333" s="532"/>
      <c r="R1333" s="532"/>
      <c r="S1333" s="532"/>
      <c r="T1333" s="532"/>
      <c r="U1333" s="532"/>
      <c r="V1333" s="531"/>
      <c r="W1333" s="531"/>
      <c r="X1333" s="531"/>
      <c r="Y1333" s="531"/>
      <c r="Z1333" s="531"/>
      <c r="AA1333" s="531"/>
      <c r="AB1333" s="533"/>
      <c r="AC1333" s="211"/>
      <c r="AD1333" s="210"/>
      <c r="AE1333" s="211"/>
      <c r="AF1333" s="220"/>
    </row>
    <row r="1334" spans="1:32" ht="12.75" customHeight="1" thickTop="1"/>
  </sheetData>
  <mergeCells count="1892">
    <mergeCell ref="A1166:A1167"/>
    <mergeCell ref="B1166:AA1167"/>
    <mergeCell ref="AB1166:AC1167"/>
    <mergeCell ref="A1168:A1169"/>
    <mergeCell ref="B1168:AA1169"/>
    <mergeCell ref="AB1168:AC1169"/>
    <mergeCell ref="A1170:A1171"/>
    <mergeCell ref="B1170:AA1171"/>
    <mergeCell ref="AB1170:AC1171"/>
    <mergeCell ref="A1172:AC1172"/>
    <mergeCell ref="A1153:A1154"/>
    <mergeCell ref="B1153:AA1154"/>
    <mergeCell ref="AB1153:AC1154"/>
    <mergeCell ref="A1155:A1156"/>
    <mergeCell ref="B1155:AA1156"/>
    <mergeCell ref="AB1155:AC1156"/>
    <mergeCell ref="A1157:A1158"/>
    <mergeCell ref="B1157:AA1158"/>
    <mergeCell ref="AB1157:AC1158"/>
    <mergeCell ref="A1159:AC1159"/>
    <mergeCell ref="A1160:A1161"/>
    <mergeCell ref="B1160:AA1161"/>
    <mergeCell ref="AB1160:AC1161"/>
    <mergeCell ref="A1162:A1163"/>
    <mergeCell ref="B1162:AA1163"/>
    <mergeCell ref="AB1162:AC1163"/>
    <mergeCell ref="A1164:A1165"/>
    <mergeCell ref="B1164:AA1165"/>
    <mergeCell ref="AB1164:AC1165"/>
    <mergeCell ref="B1134:AA1135"/>
    <mergeCell ref="AB1134:AC1135"/>
    <mergeCell ref="A1136:A1137"/>
    <mergeCell ref="B1136:AA1137"/>
    <mergeCell ref="AB1136:AC1137"/>
    <mergeCell ref="A1138:A1139"/>
    <mergeCell ref="B1138:AA1139"/>
    <mergeCell ref="AB1138:AC1139"/>
    <mergeCell ref="A1140:A1141"/>
    <mergeCell ref="B1140:AA1141"/>
    <mergeCell ref="AB1140:AC1141"/>
    <mergeCell ref="A1144:AC1144"/>
    <mergeCell ref="A1145:A1146"/>
    <mergeCell ref="B1145:AA1146"/>
    <mergeCell ref="AB1145:AC1146"/>
    <mergeCell ref="A1147:A1148"/>
    <mergeCell ref="B1147:AA1148"/>
    <mergeCell ref="AB1147:AC1148"/>
    <mergeCell ref="AB1142:AC1143"/>
    <mergeCell ref="A1132:A1133"/>
    <mergeCell ref="B1132:AA1133"/>
    <mergeCell ref="AB1132:AC1133"/>
    <mergeCell ref="AB974:AC988"/>
    <mergeCell ref="AB989:AC1012"/>
    <mergeCell ref="AB1021:AC1032"/>
    <mergeCell ref="AB1033:AC1045"/>
    <mergeCell ref="Q1087:AA1087"/>
    <mergeCell ref="Q1099:AA1099"/>
    <mergeCell ref="Q1111:AA1111"/>
    <mergeCell ref="AB1084:AC1120"/>
    <mergeCell ref="AB1054:AC1083"/>
    <mergeCell ref="AB1013:AC1014"/>
    <mergeCell ref="AB1015:AC1016"/>
    <mergeCell ref="C243:AA243"/>
    <mergeCell ref="C244:AA244"/>
    <mergeCell ref="C247:AA247"/>
    <mergeCell ref="C248:AA248"/>
    <mergeCell ref="B307:AA307"/>
    <mergeCell ref="E315:AA315"/>
    <mergeCell ref="B343:AA344"/>
    <mergeCell ref="A605:A610"/>
    <mergeCell ref="B605:AA606"/>
    <mergeCell ref="A537:A538"/>
    <mergeCell ref="B537:AA538"/>
    <mergeCell ref="B651:AA651"/>
    <mergeCell ref="A464:A465"/>
    <mergeCell ref="B464:AA465"/>
    <mergeCell ref="D628:AA628"/>
    <mergeCell ref="A635:A636"/>
    <mergeCell ref="F622:G622"/>
    <mergeCell ref="I622:J622"/>
    <mergeCell ref="AB120:AC120"/>
    <mergeCell ref="D121:AA121"/>
    <mergeCell ref="AB121:AC121"/>
    <mergeCell ref="D122:AA122"/>
    <mergeCell ref="AB122:AC122"/>
    <mergeCell ref="C308:AA308"/>
    <mergeCell ref="AB308:AC308"/>
    <mergeCell ref="A1127:AC1127"/>
    <mergeCell ref="A1128:A1129"/>
    <mergeCell ref="B1128:AA1129"/>
    <mergeCell ref="AB1128:AC1129"/>
    <mergeCell ref="A1130:A1131"/>
    <mergeCell ref="B1130:AA1131"/>
    <mergeCell ref="AB1130:AC1131"/>
    <mergeCell ref="A693:A702"/>
    <mergeCell ref="A673:A674"/>
    <mergeCell ref="A651:A658"/>
    <mergeCell ref="A727:A728"/>
    <mergeCell ref="B727:AA728"/>
    <mergeCell ref="B754:AA755"/>
    <mergeCell ref="C249:AA249"/>
    <mergeCell ref="C250:AA250"/>
    <mergeCell ref="C251:AA251"/>
    <mergeCell ref="C252:AA252"/>
    <mergeCell ref="C653:AA653"/>
    <mergeCell ref="C491:AA491"/>
    <mergeCell ref="C492:AA492"/>
    <mergeCell ref="A489:A493"/>
    <mergeCell ref="B489:AA490"/>
    <mergeCell ref="C493:AA493"/>
    <mergeCell ref="A643:A644"/>
    <mergeCell ref="B643:AA644"/>
    <mergeCell ref="A466:A467"/>
    <mergeCell ref="B466:AA467"/>
    <mergeCell ref="C310:AA310"/>
    <mergeCell ref="D311:AA311"/>
    <mergeCell ref="D312:AA312"/>
    <mergeCell ref="B615:AA616"/>
    <mergeCell ref="A611:A612"/>
    <mergeCell ref="A639:A640"/>
    <mergeCell ref="B639:AA640"/>
    <mergeCell ref="B635:AA636"/>
    <mergeCell ref="A624:A628"/>
    <mergeCell ref="B624:AA624"/>
    <mergeCell ref="D625:AA625"/>
    <mergeCell ref="D627:AA627"/>
    <mergeCell ref="A637:A638"/>
    <mergeCell ref="B637:AA638"/>
    <mergeCell ref="A585:A586"/>
    <mergeCell ref="B585:AA586"/>
    <mergeCell ref="A587:A588"/>
    <mergeCell ref="B587:AA588"/>
    <mergeCell ref="A589:A590"/>
    <mergeCell ref="C557:AA557"/>
    <mergeCell ref="A563:A564"/>
    <mergeCell ref="A559:A560"/>
    <mergeCell ref="B559:AA560"/>
    <mergeCell ref="B589:AA590"/>
    <mergeCell ref="A617:A618"/>
    <mergeCell ref="A621:A623"/>
    <mergeCell ref="A615:A616"/>
    <mergeCell ref="A641:A642"/>
    <mergeCell ref="B641:AA642"/>
    <mergeCell ref="A645:A646"/>
    <mergeCell ref="B645:AA646"/>
    <mergeCell ref="A631:A632"/>
    <mergeCell ref="B631:AA632"/>
    <mergeCell ref="A459:A463"/>
    <mergeCell ref="R981:S981"/>
    <mergeCell ref="U981:V981"/>
    <mergeCell ref="B805:AA806"/>
    <mergeCell ref="B925:AA926"/>
    <mergeCell ref="C676:AA676"/>
    <mergeCell ref="C677:AA677"/>
    <mergeCell ref="C678:AA678"/>
    <mergeCell ref="C680:AA680"/>
    <mergeCell ref="C947:AA947"/>
    <mergeCell ref="C948:AA948"/>
    <mergeCell ref="C697:AA697"/>
    <mergeCell ref="C698:AA698"/>
    <mergeCell ref="C699:AA699"/>
    <mergeCell ref="C700:AA700"/>
    <mergeCell ref="C701:AA701"/>
    <mergeCell ref="C702:AA702"/>
    <mergeCell ref="C714:AA714"/>
    <mergeCell ref="B942:AA943"/>
    <mergeCell ref="B952:AA953"/>
    <mergeCell ref="D836:AA836"/>
    <mergeCell ref="D837:AA837"/>
    <mergeCell ref="B693:AA694"/>
    <mergeCell ref="L622:M622"/>
    <mergeCell ref="A613:A614"/>
    <mergeCell ref="B613:AA614"/>
    <mergeCell ref="C718:AA718"/>
    <mergeCell ref="C715:AA715"/>
    <mergeCell ref="B838:AA838"/>
    <mergeCell ref="C835:AA835"/>
    <mergeCell ref="Q1119:R1119"/>
    <mergeCell ref="T1119:U1119"/>
    <mergeCell ref="U1079:V1079"/>
    <mergeCell ref="B1080:W1080"/>
    <mergeCell ref="O1081:S1082"/>
    <mergeCell ref="J1107:K1107"/>
    <mergeCell ref="M1107:N1107"/>
    <mergeCell ref="Q1107:R1107"/>
    <mergeCell ref="T1107:U1107"/>
    <mergeCell ref="B1084:AA1084"/>
    <mergeCell ref="C655:AA655"/>
    <mergeCell ref="B1018:AA1019"/>
    <mergeCell ref="B1021:AA1022"/>
    <mergeCell ref="B940:AA941"/>
    <mergeCell ref="D899:AA899"/>
    <mergeCell ref="B1001:W1001"/>
    <mergeCell ref="C1003:L1003"/>
    <mergeCell ref="Q1011:R1011"/>
    <mergeCell ref="M1003:O1003"/>
    <mergeCell ref="B866:AA866"/>
    <mergeCell ref="C1008:D1008"/>
    <mergeCell ref="F1008:G1008"/>
    <mergeCell ref="B1012:W1012"/>
    <mergeCell ref="B1029:W1029"/>
    <mergeCell ref="L1058:L1059"/>
    <mergeCell ref="B974:AA975"/>
    <mergeCell ref="C658:AA658"/>
    <mergeCell ref="C656:AA656"/>
    <mergeCell ref="F1092:G1092"/>
    <mergeCell ref="J1092:K1092"/>
    <mergeCell ref="M1092:N1092"/>
    <mergeCell ref="M1100:O1100"/>
    <mergeCell ref="M1008:N1008"/>
    <mergeCell ref="Q1008:R1008"/>
    <mergeCell ref="T986:U987"/>
    <mergeCell ref="V986:V987"/>
    <mergeCell ref="B988:W988"/>
    <mergeCell ref="B1013:AA1014"/>
    <mergeCell ref="B1015:AA1016"/>
    <mergeCell ref="C993:L993"/>
    <mergeCell ref="M993:O993"/>
    <mergeCell ref="Q1092:R1092"/>
    <mergeCell ref="T1092:U1092"/>
    <mergeCell ref="T1081:U1082"/>
    <mergeCell ref="V1081:V1082"/>
    <mergeCell ref="B1083:W1083"/>
    <mergeCell ref="C1087:L1087"/>
    <mergeCell ref="M1087:O1087"/>
    <mergeCell ref="C1092:D1092"/>
    <mergeCell ref="C1079:F1079"/>
    <mergeCell ref="R1079:S1079"/>
    <mergeCell ref="J1011:K1011"/>
    <mergeCell ref="Q1076:Q1077"/>
    <mergeCell ref="H1076:H1077"/>
    <mergeCell ref="J1008:K1008"/>
    <mergeCell ref="U1069:V1069"/>
    <mergeCell ref="C1075:V1075"/>
    <mergeCell ref="C1076:F1077"/>
    <mergeCell ref="T1008:U1008"/>
    <mergeCell ref="C1011:D1011"/>
    <mergeCell ref="AB338:AC342"/>
    <mergeCell ref="AB343:AC344"/>
    <mergeCell ref="A903:A904"/>
    <mergeCell ref="C981:F981"/>
    <mergeCell ref="B896:AA896"/>
    <mergeCell ref="D897:AA897"/>
    <mergeCell ref="A890:A900"/>
    <mergeCell ref="B890:AA891"/>
    <mergeCell ref="K978:K979"/>
    <mergeCell ref="L978:L979"/>
    <mergeCell ref="M978:M979"/>
    <mergeCell ref="N978:N979"/>
    <mergeCell ref="O978:O979"/>
    <mergeCell ref="P978:P979"/>
    <mergeCell ref="Q978:Q979"/>
    <mergeCell ref="R978:S979"/>
    <mergeCell ref="T978:V979"/>
    <mergeCell ref="C980:F980"/>
    <mergeCell ref="R980:S980"/>
    <mergeCell ref="U980:V980"/>
    <mergeCell ref="D895:AA895"/>
    <mergeCell ref="B962:AA962"/>
    <mergeCell ref="B901:AA902"/>
    <mergeCell ref="B958:AA959"/>
    <mergeCell ref="B960:AA961"/>
    <mergeCell ref="B927:AA928"/>
    <mergeCell ref="I978:I979"/>
    <mergeCell ref="A929:A930"/>
    <mergeCell ref="B929:AA930"/>
    <mergeCell ref="A944:A948"/>
    <mergeCell ref="C695:AA695"/>
    <mergeCell ref="C717:AA717"/>
    <mergeCell ref="A1287:A1288"/>
    <mergeCell ref="B1287:AA1288"/>
    <mergeCell ref="C1280:M1281"/>
    <mergeCell ref="N1280:N1281"/>
    <mergeCell ref="O1280:Q1281"/>
    <mergeCell ref="R1280:R1281"/>
    <mergeCell ref="C1282:M1283"/>
    <mergeCell ref="N1282:N1283"/>
    <mergeCell ref="O1282:Q1283"/>
    <mergeCell ref="R1282:R1283"/>
    <mergeCell ref="A1291:A1292"/>
    <mergeCell ref="A1299:A1300"/>
    <mergeCell ref="B1299:AA1300"/>
    <mergeCell ref="A1310:A1311"/>
    <mergeCell ref="B1310:AA1311"/>
    <mergeCell ref="A1318:A1319"/>
    <mergeCell ref="B1318:AA1319"/>
    <mergeCell ref="A1305:A1309"/>
    <mergeCell ref="B1305:AA1305"/>
    <mergeCell ref="C1306:AA1306"/>
    <mergeCell ref="C1307:AA1307"/>
    <mergeCell ref="C1308:AA1308"/>
    <mergeCell ref="C1309:AA1309"/>
    <mergeCell ref="A1316:A1317"/>
    <mergeCell ref="B1316:AA1317"/>
    <mergeCell ref="A1295:A1298"/>
    <mergeCell ref="A1293:A1294"/>
    <mergeCell ref="N1274:N1275"/>
    <mergeCell ref="O1274:Q1275"/>
    <mergeCell ref="R1274:R1275"/>
    <mergeCell ref="D1264:AA1264"/>
    <mergeCell ref="D1265:AA1265"/>
    <mergeCell ref="D1266:AA1266"/>
    <mergeCell ref="D1267:AA1267"/>
    <mergeCell ref="B1269:AA1269"/>
    <mergeCell ref="C1271:R1271"/>
    <mergeCell ref="C1326:AB1326"/>
    <mergeCell ref="B1332:AB1332"/>
    <mergeCell ref="C1284:M1285"/>
    <mergeCell ref="N1284:N1285"/>
    <mergeCell ref="O1284:Q1285"/>
    <mergeCell ref="R1284:R1285"/>
    <mergeCell ref="T1284:Z1285"/>
    <mergeCell ref="B1295:AA1295"/>
    <mergeCell ref="B1293:AA1294"/>
    <mergeCell ref="AB1310:AC1311"/>
    <mergeCell ref="C1100:L1100"/>
    <mergeCell ref="B1120:W1120"/>
    <mergeCell ref="B1192:AA1192"/>
    <mergeCell ref="B1193:AA1193"/>
    <mergeCell ref="C1195:C1196"/>
    <mergeCell ref="D1195:E1196"/>
    <mergeCell ref="F1195:R1196"/>
    <mergeCell ref="C1197:M1198"/>
    <mergeCell ref="N1197:N1198"/>
    <mergeCell ref="C1201:M1202"/>
    <mergeCell ref="N1201:N1202"/>
    <mergeCell ref="O1201:Q1202"/>
    <mergeCell ref="R1201:R1202"/>
    <mergeCell ref="T1201:Z1202"/>
    <mergeCell ref="O1197:Q1198"/>
    <mergeCell ref="R1197:R1198"/>
    <mergeCell ref="C1199:M1200"/>
    <mergeCell ref="B1121:AA1122"/>
    <mergeCell ref="B1123:AA1124"/>
    <mergeCell ref="N1199:N1200"/>
    <mergeCell ref="O1199:Q1200"/>
    <mergeCell ref="R1199:R1200"/>
    <mergeCell ref="F1107:G1107"/>
    <mergeCell ref="C1113:L1113"/>
    <mergeCell ref="M1113:O1113"/>
    <mergeCell ref="C1111:L1111"/>
    <mergeCell ref="M1111:O1111"/>
    <mergeCell ref="B1109:W1109"/>
    <mergeCell ref="C1112:L1112"/>
    <mergeCell ref="M1112:O1112"/>
    <mergeCell ref="J1119:K1119"/>
    <mergeCell ref="M1119:N1119"/>
    <mergeCell ref="J1067:J1068"/>
    <mergeCell ref="M1025:M1026"/>
    <mergeCell ref="N1025:N1026"/>
    <mergeCell ref="O1025:O1026"/>
    <mergeCell ref="C1119:D1119"/>
    <mergeCell ref="F1119:G1119"/>
    <mergeCell ref="B1097:W1097"/>
    <mergeCell ref="J1044:K1044"/>
    <mergeCell ref="O1058:O1059"/>
    <mergeCell ref="P1058:P1059"/>
    <mergeCell ref="M1038:O1038"/>
    <mergeCell ref="C1041:D1041"/>
    <mergeCell ref="F1041:G1041"/>
    <mergeCell ref="J1041:K1041"/>
    <mergeCell ref="M1041:N1041"/>
    <mergeCell ref="C1060:F1060"/>
    <mergeCell ref="R1060:S1060"/>
    <mergeCell ref="U1060:V1060"/>
    <mergeCell ref="M1058:M1059"/>
    <mergeCell ref="O1030:S1031"/>
    <mergeCell ref="T1030:U1031"/>
    <mergeCell ref="V1030:V1031"/>
    <mergeCell ref="K1058:K1059"/>
    <mergeCell ref="C1057:V1057"/>
    <mergeCell ref="C1058:F1059"/>
    <mergeCell ref="R1076:S1077"/>
    <mergeCell ref="T1076:V1077"/>
    <mergeCell ref="R1067:S1068"/>
    <mergeCell ref="T1067:V1068"/>
    <mergeCell ref="C1069:F1069"/>
    <mergeCell ref="R1069:S1069"/>
    <mergeCell ref="G1076:G1077"/>
    <mergeCell ref="B721:AA722"/>
    <mergeCell ref="A691:A692"/>
    <mergeCell ref="B691:AA692"/>
    <mergeCell ref="B1032:W1032"/>
    <mergeCell ref="P1076:P1077"/>
    <mergeCell ref="A805:A806"/>
    <mergeCell ref="A863:A864"/>
    <mergeCell ref="B863:AA864"/>
    <mergeCell ref="A859:A860"/>
    <mergeCell ref="B859:AA860"/>
    <mergeCell ref="B892:AA892"/>
    <mergeCell ref="D893:AA893"/>
    <mergeCell ref="D894:AA894"/>
    <mergeCell ref="A851:A855"/>
    <mergeCell ref="B851:AA851"/>
    <mergeCell ref="A886:A887"/>
    <mergeCell ref="B886:AA887"/>
    <mergeCell ref="A888:A889"/>
    <mergeCell ref="B888:AA889"/>
    <mergeCell ref="A807:A808"/>
    <mergeCell ref="A1018:A1049"/>
    <mergeCell ref="H1025:H1026"/>
    <mergeCell ref="I1025:I1026"/>
    <mergeCell ref="J1025:J1026"/>
    <mergeCell ref="B1034:W1034"/>
    <mergeCell ref="C1037:L1037"/>
    <mergeCell ref="N1037:O1037"/>
    <mergeCell ref="C1038:L1038"/>
    <mergeCell ref="T1025:V1026"/>
    <mergeCell ref="C1027:F1027"/>
    <mergeCell ref="H1067:H1068"/>
    <mergeCell ref="I1067:I1068"/>
    <mergeCell ref="AB676:AC676"/>
    <mergeCell ref="AB677:AC677"/>
    <mergeCell ref="AB678:AC678"/>
    <mergeCell ref="AB679:AC679"/>
    <mergeCell ref="AB680:AC680"/>
    <mergeCell ref="AB683:AC684"/>
    <mergeCell ref="C1044:D1044"/>
    <mergeCell ref="A766:A770"/>
    <mergeCell ref="A712:A718"/>
    <mergeCell ref="B712:AA712"/>
    <mergeCell ref="A710:A711"/>
    <mergeCell ref="B710:AA711"/>
    <mergeCell ref="A737:A738"/>
    <mergeCell ref="B737:AA738"/>
    <mergeCell ref="A742:A743"/>
    <mergeCell ref="A747:A748"/>
    <mergeCell ref="B747:AA748"/>
    <mergeCell ref="C679:AA679"/>
    <mergeCell ref="A719:A720"/>
    <mergeCell ref="B719:AA720"/>
    <mergeCell ref="A729:A730"/>
    <mergeCell ref="B729:AA730"/>
    <mergeCell ref="A734:A735"/>
    <mergeCell ref="A756:A757"/>
    <mergeCell ref="B756:AA757"/>
    <mergeCell ref="A754:A755"/>
    <mergeCell ref="A760:A761"/>
    <mergeCell ref="B760:AA761"/>
    <mergeCell ref="A758:A759"/>
    <mergeCell ref="B758:AA759"/>
    <mergeCell ref="B766:AA767"/>
    <mergeCell ref="A721:A722"/>
    <mergeCell ref="AB626:AC626"/>
    <mergeCell ref="C660:AA660"/>
    <mergeCell ref="C661:AA661"/>
    <mergeCell ref="C662:AA662"/>
    <mergeCell ref="C663:AA663"/>
    <mergeCell ref="C664:AA664"/>
    <mergeCell ref="C666:AA666"/>
    <mergeCell ref="C668:AA668"/>
    <mergeCell ref="C667:AA667"/>
    <mergeCell ref="C665:AA665"/>
    <mergeCell ref="B675:AA675"/>
    <mergeCell ref="AB667:AC667"/>
    <mergeCell ref="AB668:AC668"/>
    <mergeCell ref="AB669:AC670"/>
    <mergeCell ref="AB671:AC672"/>
    <mergeCell ref="AB673:AC674"/>
    <mergeCell ref="AB675:AC675"/>
    <mergeCell ref="D626:AA626"/>
    <mergeCell ref="C652:AA652"/>
    <mergeCell ref="AB603:AC604"/>
    <mergeCell ref="C607:AA607"/>
    <mergeCell ref="C608:AA608"/>
    <mergeCell ref="C609:AA609"/>
    <mergeCell ref="C610:AA610"/>
    <mergeCell ref="AB605:AC606"/>
    <mergeCell ref="AB607:AC607"/>
    <mergeCell ref="AB608:AC608"/>
    <mergeCell ref="AB609:AC609"/>
    <mergeCell ref="AB610:AC610"/>
    <mergeCell ref="AB611:AC612"/>
    <mergeCell ref="AB613:AC614"/>
    <mergeCell ref="AB615:AC616"/>
    <mergeCell ref="AB617:AC618"/>
    <mergeCell ref="AB621:AC623"/>
    <mergeCell ref="AB624:AC624"/>
    <mergeCell ref="AB625:AC625"/>
    <mergeCell ref="B617:AA618"/>
    <mergeCell ref="B621:AA621"/>
    <mergeCell ref="A603:A604"/>
    <mergeCell ref="B603:AA604"/>
    <mergeCell ref="B455:AA456"/>
    <mergeCell ref="B457:AA458"/>
    <mergeCell ref="C474:AA474"/>
    <mergeCell ref="A447:A448"/>
    <mergeCell ref="A449:A450"/>
    <mergeCell ref="A451:A452"/>
    <mergeCell ref="A453:A454"/>
    <mergeCell ref="B451:AA452"/>
    <mergeCell ref="C554:AA554"/>
    <mergeCell ref="A528:A532"/>
    <mergeCell ref="C530:AA530"/>
    <mergeCell ref="C532:AA532"/>
    <mergeCell ref="C531:AA531"/>
    <mergeCell ref="B535:AA536"/>
    <mergeCell ref="A535:A536"/>
    <mergeCell ref="B539:AA539"/>
    <mergeCell ref="C463:AA463"/>
    <mergeCell ref="B526:AA527"/>
    <mergeCell ref="A478:A479"/>
    <mergeCell ref="A502:A503"/>
    <mergeCell ref="B453:AA454"/>
    <mergeCell ref="A552:A558"/>
    <mergeCell ref="B552:AA553"/>
    <mergeCell ref="B514:AA515"/>
    <mergeCell ref="C556:AA556"/>
    <mergeCell ref="C555:AA555"/>
    <mergeCell ref="C558:AA558"/>
    <mergeCell ref="B459:AA460"/>
    <mergeCell ref="C461:AA461"/>
    <mergeCell ref="C462:AA462"/>
    <mergeCell ref="AB420:AC420"/>
    <mergeCell ref="AB421:AC421"/>
    <mergeCell ref="AB422:AC422"/>
    <mergeCell ref="AB423:AC423"/>
    <mergeCell ref="AB424:AC424"/>
    <mergeCell ref="AB425:AC425"/>
    <mergeCell ref="AB431:AC432"/>
    <mergeCell ref="AB429:AC430"/>
    <mergeCell ref="A433:A434"/>
    <mergeCell ref="B433:AA434"/>
    <mergeCell ref="A415:A430"/>
    <mergeCell ref="B415:AA416"/>
    <mergeCell ref="C419:AA419"/>
    <mergeCell ref="C417:AA417"/>
    <mergeCell ref="C418:AA418"/>
    <mergeCell ref="C420:AA420"/>
    <mergeCell ref="C421:AA421"/>
    <mergeCell ref="C422:AA422"/>
    <mergeCell ref="C423:AA423"/>
    <mergeCell ref="C424:AA424"/>
    <mergeCell ref="C425:AA425"/>
    <mergeCell ref="C429:AA429"/>
    <mergeCell ref="C426:AA426"/>
    <mergeCell ref="A431:A432"/>
    <mergeCell ref="B431:AA432"/>
    <mergeCell ref="AB433:AC434"/>
    <mergeCell ref="C427:AA428"/>
    <mergeCell ref="C430:AA430"/>
    <mergeCell ref="AB426:AC428"/>
    <mergeCell ref="A266:A267"/>
    <mergeCell ref="B266:AA267"/>
    <mergeCell ref="A351:A352"/>
    <mergeCell ref="B351:AA352"/>
    <mergeCell ref="A328:A329"/>
    <mergeCell ref="B328:AA329"/>
    <mergeCell ref="A305:A306"/>
    <mergeCell ref="B305:AA306"/>
    <mergeCell ref="A307:A315"/>
    <mergeCell ref="A303:A304"/>
    <mergeCell ref="B303:AA304"/>
    <mergeCell ref="A301:A302"/>
    <mergeCell ref="B301:AA302"/>
    <mergeCell ref="A322:A323"/>
    <mergeCell ref="B322:AA323"/>
    <mergeCell ref="A330:A331"/>
    <mergeCell ref="B330:AA331"/>
    <mergeCell ref="A316:A317"/>
    <mergeCell ref="B316:AA317"/>
    <mergeCell ref="A318:A319"/>
    <mergeCell ref="B318:AA319"/>
    <mergeCell ref="A278:A279"/>
    <mergeCell ref="B278:AA279"/>
    <mergeCell ref="A326:A327"/>
    <mergeCell ref="B326:AA327"/>
    <mergeCell ref="A324:A325"/>
    <mergeCell ref="B324:AA325"/>
    <mergeCell ref="A338:A342"/>
    <mergeCell ref="B338:AA338"/>
    <mergeCell ref="C339:AA339"/>
    <mergeCell ref="C340:AA340"/>
    <mergeCell ref="C341:AA341"/>
    <mergeCell ref="A264:A265"/>
    <mergeCell ref="B264:AA265"/>
    <mergeCell ref="A260:A261"/>
    <mergeCell ref="B260:AA261"/>
    <mergeCell ref="A227:A228"/>
    <mergeCell ref="B227:AA228"/>
    <mergeCell ref="A258:A259"/>
    <mergeCell ref="B258:AA259"/>
    <mergeCell ref="A223:A224"/>
    <mergeCell ref="B223:AA224"/>
    <mergeCell ref="A225:A226"/>
    <mergeCell ref="B225:AA226"/>
    <mergeCell ref="A231:A232"/>
    <mergeCell ref="B231:AA232"/>
    <mergeCell ref="A254:A255"/>
    <mergeCell ref="B254:AA255"/>
    <mergeCell ref="A235:A236"/>
    <mergeCell ref="B237:AA238"/>
    <mergeCell ref="A229:A230"/>
    <mergeCell ref="B229:AA230"/>
    <mergeCell ref="A245:A253"/>
    <mergeCell ref="B245:AA246"/>
    <mergeCell ref="A233:A234"/>
    <mergeCell ref="B233:AA234"/>
    <mergeCell ref="B235:AA236"/>
    <mergeCell ref="A256:A257"/>
    <mergeCell ref="B256:AA257"/>
    <mergeCell ref="A237:A244"/>
    <mergeCell ref="C239:AA239"/>
    <mergeCell ref="C240:AA240"/>
    <mergeCell ref="C241:AA241"/>
    <mergeCell ref="C242:AA242"/>
    <mergeCell ref="A219:A220"/>
    <mergeCell ref="B219:AA220"/>
    <mergeCell ref="A221:A222"/>
    <mergeCell ref="B221:AA222"/>
    <mergeCell ref="B212:AA212"/>
    <mergeCell ref="A213:A214"/>
    <mergeCell ref="B213:AA214"/>
    <mergeCell ref="A217:A218"/>
    <mergeCell ref="B217:AA218"/>
    <mergeCell ref="A204:A205"/>
    <mergeCell ref="B204:AA205"/>
    <mergeCell ref="A208:A209"/>
    <mergeCell ref="B208:AA209"/>
    <mergeCell ref="AB204:AC205"/>
    <mergeCell ref="AB208:AC209"/>
    <mergeCell ref="AB212:AC212"/>
    <mergeCell ref="AB213:AC214"/>
    <mergeCell ref="AB217:AC218"/>
    <mergeCell ref="AB219:AC220"/>
    <mergeCell ref="AB221:AC222"/>
    <mergeCell ref="D200:AA200"/>
    <mergeCell ref="D201:AA201"/>
    <mergeCell ref="A202:A203"/>
    <mergeCell ref="B202:AA203"/>
    <mergeCell ref="A194:A201"/>
    <mergeCell ref="B194:AA195"/>
    <mergeCell ref="D196:AA196"/>
    <mergeCell ref="D197:AA197"/>
    <mergeCell ref="D198:AA198"/>
    <mergeCell ref="D199:AA199"/>
    <mergeCell ref="AB194:AC195"/>
    <mergeCell ref="AB196:AC196"/>
    <mergeCell ref="AB197:AC197"/>
    <mergeCell ref="AB198:AC198"/>
    <mergeCell ref="AB199:AC199"/>
    <mergeCell ref="AB200:AC200"/>
    <mergeCell ref="AB201:AC201"/>
    <mergeCell ref="AB202:AC203"/>
    <mergeCell ref="A190:A191"/>
    <mergeCell ref="B190:AA191"/>
    <mergeCell ref="A192:A193"/>
    <mergeCell ref="B192:AA193"/>
    <mergeCell ref="A184:A185"/>
    <mergeCell ref="B184:AA185"/>
    <mergeCell ref="A186:A187"/>
    <mergeCell ref="B186:AA187"/>
    <mergeCell ref="A171:A172"/>
    <mergeCell ref="B171:AA172"/>
    <mergeCell ref="A175:A176"/>
    <mergeCell ref="B175:AA176"/>
    <mergeCell ref="B177:AA178"/>
    <mergeCell ref="AB171:AC172"/>
    <mergeCell ref="AB175:AC176"/>
    <mergeCell ref="AB177:AC178"/>
    <mergeCell ref="AB184:AC185"/>
    <mergeCell ref="AB186:AC187"/>
    <mergeCell ref="AB190:AC191"/>
    <mergeCell ref="AB192:AC193"/>
    <mergeCell ref="A177:A181"/>
    <mergeCell ref="C179:AA179"/>
    <mergeCell ref="C180:AA180"/>
    <mergeCell ref="C181:AA181"/>
    <mergeCell ref="AB179:AC179"/>
    <mergeCell ref="AB180:AC180"/>
    <mergeCell ref="AB181:AC181"/>
    <mergeCell ref="A145:A146"/>
    <mergeCell ref="B145:AA146"/>
    <mergeCell ref="AB124:AC124"/>
    <mergeCell ref="AB127:AC128"/>
    <mergeCell ref="AB129:AC130"/>
    <mergeCell ref="AB136:AC137"/>
    <mergeCell ref="AB140:AC142"/>
    <mergeCell ref="AB145:AC146"/>
    <mergeCell ref="A149:A150"/>
    <mergeCell ref="B149:AA150"/>
    <mergeCell ref="A140:A142"/>
    <mergeCell ref="B140:AA141"/>
    <mergeCell ref="B142:AA142"/>
    <mergeCell ref="A167:A168"/>
    <mergeCell ref="B167:AA168"/>
    <mergeCell ref="A169:A170"/>
    <mergeCell ref="B169:AA170"/>
    <mergeCell ref="A159:A160"/>
    <mergeCell ref="B159:AA160"/>
    <mergeCell ref="A163:A164"/>
    <mergeCell ref="B163:AA164"/>
    <mergeCell ref="A153:A154"/>
    <mergeCell ref="B153:AA154"/>
    <mergeCell ref="A157:A158"/>
    <mergeCell ref="B157:AA158"/>
    <mergeCell ref="AB149:AC150"/>
    <mergeCell ref="AB153:AC154"/>
    <mergeCell ref="AB157:AC158"/>
    <mergeCell ref="AB159:AC160"/>
    <mergeCell ref="AB163:AC164"/>
    <mergeCell ref="AB167:AC168"/>
    <mergeCell ref="AB169:AC170"/>
    <mergeCell ref="A115:A116"/>
    <mergeCell ref="B115:AA116"/>
    <mergeCell ref="A117:A118"/>
    <mergeCell ref="B117:AA118"/>
    <mergeCell ref="U109:AA109"/>
    <mergeCell ref="A110:A112"/>
    <mergeCell ref="B110:AA111"/>
    <mergeCell ref="C112:AA112"/>
    <mergeCell ref="A100:A101"/>
    <mergeCell ref="B100:AA101"/>
    <mergeCell ref="U105:AA105"/>
    <mergeCell ref="A106:A107"/>
    <mergeCell ref="B106:AA107"/>
    <mergeCell ref="A136:A137"/>
    <mergeCell ref="B136:AA137"/>
    <mergeCell ref="A127:A128"/>
    <mergeCell ref="B127:AA128"/>
    <mergeCell ref="A129:A130"/>
    <mergeCell ref="B129:AA130"/>
    <mergeCell ref="A119:A124"/>
    <mergeCell ref="B119:AA119"/>
    <mergeCell ref="D123:AA123"/>
    <mergeCell ref="D124:AA124"/>
    <mergeCell ref="D120:AA120"/>
    <mergeCell ref="C92:K92"/>
    <mergeCell ref="M92:O92"/>
    <mergeCell ref="Q92:W92"/>
    <mergeCell ref="A96:A99"/>
    <mergeCell ref="B96:AA96"/>
    <mergeCell ref="B97:AA97"/>
    <mergeCell ref="C98:L98"/>
    <mergeCell ref="B99:W99"/>
    <mergeCell ref="C85:K85"/>
    <mergeCell ref="M85:O85"/>
    <mergeCell ref="Q85:AA85"/>
    <mergeCell ref="A87:A94"/>
    <mergeCell ref="B87:AA87"/>
    <mergeCell ref="C90:K90"/>
    <mergeCell ref="M90:O90"/>
    <mergeCell ref="C91:K91"/>
    <mergeCell ref="M91:O91"/>
    <mergeCell ref="B64:AA65"/>
    <mergeCell ref="B81:AA81"/>
    <mergeCell ref="C83:K83"/>
    <mergeCell ref="M83:O83"/>
    <mergeCell ref="Q83:AA83"/>
    <mergeCell ref="C84:K84"/>
    <mergeCell ref="M84:O84"/>
    <mergeCell ref="Q84:AA84"/>
    <mergeCell ref="C79:K79"/>
    <mergeCell ref="M79:O79"/>
    <mergeCell ref="Q79:AA79"/>
    <mergeCell ref="C80:K80"/>
    <mergeCell ref="M80:O80"/>
    <mergeCell ref="Q80:AA80"/>
    <mergeCell ref="V75:W75"/>
    <mergeCell ref="B76:AA76"/>
    <mergeCell ref="C77:K77"/>
    <mergeCell ref="M77:O77"/>
    <mergeCell ref="Q77:AA77"/>
    <mergeCell ref="C78:K78"/>
    <mergeCell ref="M78:O78"/>
    <mergeCell ref="Q78:AA78"/>
    <mergeCell ref="AB42:AC43"/>
    <mergeCell ref="A58:A59"/>
    <mergeCell ref="B58:AA59"/>
    <mergeCell ref="A50:A51"/>
    <mergeCell ref="B50:AA51"/>
    <mergeCell ref="A52:A53"/>
    <mergeCell ref="B52:AA53"/>
    <mergeCell ref="A44:A45"/>
    <mergeCell ref="B44:AA45"/>
    <mergeCell ref="U47:AC47"/>
    <mergeCell ref="A48:A49"/>
    <mergeCell ref="B48:AA49"/>
    <mergeCell ref="A56:A57"/>
    <mergeCell ref="B56:AA57"/>
    <mergeCell ref="AB44:AC45"/>
    <mergeCell ref="AB48:AC49"/>
    <mergeCell ref="AB50:AC51"/>
    <mergeCell ref="AB52:AC53"/>
    <mergeCell ref="AB56:AC57"/>
    <mergeCell ref="AB58:AC59"/>
    <mergeCell ref="C21:G22"/>
    <mergeCell ref="H21:J22"/>
    <mergeCell ref="K21:S22"/>
    <mergeCell ref="T21:V22"/>
    <mergeCell ref="W21:AC22"/>
    <mergeCell ref="A11:B26"/>
    <mergeCell ref="C11:G11"/>
    <mergeCell ref="H11:AC12"/>
    <mergeCell ref="C12:G12"/>
    <mergeCell ref="C13:G14"/>
    <mergeCell ref="H13:AC14"/>
    <mergeCell ref="U41:AC41"/>
    <mergeCell ref="A42:A43"/>
    <mergeCell ref="B42:AA43"/>
    <mergeCell ref="X25:AA26"/>
    <mergeCell ref="AB25:AB26"/>
    <mergeCell ref="AC25:AC26"/>
    <mergeCell ref="A28:V29"/>
    <mergeCell ref="W28:AC29"/>
    <mergeCell ref="A30:V31"/>
    <mergeCell ref="W30:AC31"/>
    <mergeCell ref="Q23:R24"/>
    <mergeCell ref="S23:S24"/>
    <mergeCell ref="T23:AC24"/>
    <mergeCell ref="C25:G26"/>
    <mergeCell ref="H25:K26"/>
    <mergeCell ref="L25:N26"/>
    <mergeCell ref="O25:O26"/>
    <mergeCell ref="M23:M24"/>
    <mergeCell ref="N23:O24"/>
    <mergeCell ref="P23:P24"/>
    <mergeCell ref="B34:AC36"/>
    <mergeCell ref="K1067:K1068"/>
    <mergeCell ref="L1067:L1068"/>
    <mergeCell ref="M1067:M1068"/>
    <mergeCell ref="N1067:N1068"/>
    <mergeCell ref="O1067:O1068"/>
    <mergeCell ref="P1067:P1068"/>
    <mergeCell ref="Q1067:Q1068"/>
    <mergeCell ref="G1058:G1059"/>
    <mergeCell ref="H1058:H1059"/>
    <mergeCell ref="I1058:I1059"/>
    <mergeCell ref="J1058:J1059"/>
    <mergeCell ref="A1:AC1"/>
    <mergeCell ref="A2:AC2"/>
    <mergeCell ref="A4:G4"/>
    <mergeCell ref="A5:J6"/>
    <mergeCell ref="K5:AC6"/>
    <mergeCell ref="A8:B9"/>
    <mergeCell ref="C8:G8"/>
    <mergeCell ref="H8:AC8"/>
    <mergeCell ref="C9:G9"/>
    <mergeCell ref="H9:AC9"/>
    <mergeCell ref="A32:AC32"/>
    <mergeCell ref="G1025:G1026"/>
    <mergeCell ref="C1028:F1028"/>
    <mergeCell ref="R1028:S1028"/>
    <mergeCell ref="K1025:K1026"/>
    <mergeCell ref="L1025:L1026"/>
    <mergeCell ref="U1028:V1028"/>
    <mergeCell ref="H19:AC20"/>
    <mergeCell ref="T1041:U1041"/>
    <mergeCell ref="Q1058:Q1059"/>
    <mergeCell ref="R1058:S1059"/>
    <mergeCell ref="C1116:D1116"/>
    <mergeCell ref="F1116:G1116"/>
    <mergeCell ref="J1116:K1116"/>
    <mergeCell ref="M1116:N1116"/>
    <mergeCell ref="Q1116:R1116"/>
    <mergeCell ref="T1116:U1116"/>
    <mergeCell ref="B1108:W1108"/>
    <mergeCell ref="C1107:D1107"/>
    <mergeCell ref="M1104:N1104"/>
    <mergeCell ref="Q1104:R1104"/>
    <mergeCell ref="T1104:U1104"/>
    <mergeCell ref="C15:G17"/>
    <mergeCell ref="H15:AC17"/>
    <mergeCell ref="C18:G20"/>
    <mergeCell ref="H18:N18"/>
    <mergeCell ref="P25:S26"/>
    <mergeCell ref="T25:V26"/>
    <mergeCell ref="W25:W26"/>
    <mergeCell ref="C23:G24"/>
    <mergeCell ref="H23:J24"/>
    <mergeCell ref="K23:L24"/>
    <mergeCell ref="U1078:V1078"/>
    <mergeCell ref="O1063:S1064"/>
    <mergeCell ref="T1063:U1064"/>
    <mergeCell ref="V1063:V1064"/>
    <mergeCell ref="B1065:W1065"/>
    <mergeCell ref="C1066:V1066"/>
    <mergeCell ref="C1067:F1068"/>
    <mergeCell ref="G1067:G1068"/>
    <mergeCell ref="B1085:W1085"/>
    <mergeCell ref="C1088:L1088"/>
    <mergeCell ref="M1088:O1088"/>
    <mergeCell ref="C1089:L1089"/>
    <mergeCell ref="M1089:O1089"/>
    <mergeCell ref="C1070:F1070"/>
    <mergeCell ref="R1070:S1070"/>
    <mergeCell ref="U1070:V1070"/>
    <mergeCell ref="C1078:F1078"/>
    <mergeCell ref="R1078:S1078"/>
    <mergeCell ref="C1095:D1095"/>
    <mergeCell ref="F1095:G1095"/>
    <mergeCell ref="J1095:K1095"/>
    <mergeCell ref="C1104:D1104"/>
    <mergeCell ref="F1104:G1104"/>
    <mergeCell ref="J1104:K1104"/>
    <mergeCell ref="B1071:W1071"/>
    <mergeCell ref="O1072:S1073"/>
    <mergeCell ref="T1072:U1073"/>
    <mergeCell ref="V1072:V1073"/>
    <mergeCell ref="B1074:W1074"/>
    <mergeCell ref="J1076:J1077"/>
    <mergeCell ref="K1076:K1077"/>
    <mergeCell ref="L1076:L1077"/>
    <mergeCell ref="M1076:M1077"/>
    <mergeCell ref="N1076:N1077"/>
    <mergeCell ref="O1076:O1077"/>
    <mergeCell ref="Q1095:R1095"/>
    <mergeCell ref="T1095:U1095"/>
    <mergeCell ref="B1096:W1096"/>
    <mergeCell ref="C1099:L1099"/>
    <mergeCell ref="M1099:O1099"/>
    <mergeCell ref="C1101:L1101"/>
    <mergeCell ref="M1101:O1101"/>
    <mergeCell ref="M1095:N1095"/>
    <mergeCell ref="T1058:V1059"/>
    <mergeCell ref="Q1044:R1044"/>
    <mergeCell ref="T1044:U1044"/>
    <mergeCell ref="B1045:W1045"/>
    <mergeCell ref="J997:K997"/>
    <mergeCell ref="M997:N997"/>
    <mergeCell ref="Q997:R997"/>
    <mergeCell ref="T997:U997"/>
    <mergeCell ref="C1000:D1000"/>
    <mergeCell ref="F1000:G1000"/>
    <mergeCell ref="J1000:K1000"/>
    <mergeCell ref="U1061:V1061"/>
    <mergeCell ref="B1051:AA1052"/>
    <mergeCell ref="B1054:AA1055"/>
    <mergeCell ref="R1061:S1061"/>
    <mergeCell ref="T1011:U1011"/>
    <mergeCell ref="C997:D997"/>
    <mergeCell ref="F997:G997"/>
    <mergeCell ref="C1005:L1005"/>
    <mergeCell ref="M1005:O1005"/>
    <mergeCell ref="F1011:G1011"/>
    <mergeCell ref="T1000:U1000"/>
    <mergeCell ref="F1044:G1044"/>
    <mergeCell ref="B1048:AA1049"/>
    <mergeCell ref="B1046:AA1047"/>
    <mergeCell ref="B1033:AA1033"/>
    <mergeCell ref="M1044:N1044"/>
    <mergeCell ref="R1027:S1027"/>
    <mergeCell ref="U1027:V1027"/>
    <mergeCell ref="P1025:P1026"/>
    <mergeCell ref="C1024:V1024"/>
    <mergeCell ref="A286:A287"/>
    <mergeCell ref="B286:AA287"/>
    <mergeCell ref="Q1025:Q1026"/>
    <mergeCell ref="R1025:S1026"/>
    <mergeCell ref="C1025:F1026"/>
    <mergeCell ref="B990:W990"/>
    <mergeCell ref="A355:A356"/>
    <mergeCell ref="B355:AA356"/>
    <mergeCell ref="A361:A362"/>
    <mergeCell ref="A445:A446"/>
    <mergeCell ref="C992:L992"/>
    <mergeCell ref="A359:A360"/>
    <mergeCell ref="B359:AA360"/>
    <mergeCell ref="B390:AA391"/>
    <mergeCell ref="A376:A377"/>
    <mergeCell ref="B376:AA377"/>
    <mergeCell ref="B394:AA394"/>
    <mergeCell ref="A395:A396"/>
    <mergeCell ref="B395:AA396"/>
    <mergeCell ref="A386:A387"/>
    <mergeCell ref="B386:AA387"/>
    <mergeCell ref="B445:AA446"/>
    <mergeCell ref="B447:AA448"/>
    <mergeCell ref="B449:AA450"/>
    <mergeCell ref="A388:A389"/>
    <mergeCell ref="B384:AA385"/>
    <mergeCell ref="A409:A410"/>
    <mergeCell ref="B409:AA410"/>
    <mergeCell ref="A411:A412"/>
    <mergeCell ref="B411:AA412"/>
    <mergeCell ref="A405:A406"/>
    <mergeCell ref="B405:AA406"/>
    <mergeCell ref="A268:A269"/>
    <mergeCell ref="B268:AA269"/>
    <mergeCell ref="A270:A271"/>
    <mergeCell ref="B270:AA271"/>
    <mergeCell ref="A272:A273"/>
    <mergeCell ref="B272:AA273"/>
    <mergeCell ref="A274:A275"/>
    <mergeCell ref="B274:AA275"/>
    <mergeCell ref="A276:A277"/>
    <mergeCell ref="B276:AA277"/>
    <mergeCell ref="B284:AA285"/>
    <mergeCell ref="A280:A281"/>
    <mergeCell ref="B280:AA281"/>
    <mergeCell ref="A282:A283"/>
    <mergeCell ref="B282:AA283"/>
    <mergeCell ref="A284:A285"/>
    <mergeCell ref="AB280:AC281"/>
    <mergeCell ref="AB282:AC283"/>
    <mergeCell ref="AB284:AC285"/>
    <mergeCell ref="AB278:AC279"/>
    <mergeCell ref="A288:A289"/>
    <mergeCell ref="B288:AA289"/>
    <mergeCell ref="A290:A291"/>
    <mergeCell ref="B290:AA291"/>
    <mergeCell ref="A345:A346"/>
    <mergeCell ref="B345:AA346"/>
    <mergeCell ref="A347:A348"/>
    <mergeCell ref="B347:AA348"/>
    <mergeCell ref="A292:A293"/>
    <mergeCell ref="B292:AA293"/>
    <mergeCell ref="C295:AA295"/>
    <mergeCell ref="B294:AA294"/>
    <mergeCell ref="C296:AA296"/>
    <mergeCell ref="C297:AA297"/>
    <mergeCell ref="C298:AA298"/>
    <mergeCell ref="C299:AA299"/>
    <mergeCell ref="C300:AA300"/>
    <mergeCell ref="A294:A300"/>
    <mergeCell ref="A332:A333"/>
    <mergeCell ref="B332:AA333"/>
    <mergeCell ref="A336:A337"/>
    <mergeCell ref="B336:AA337"/>
    <mergeCell ref="B342:AA342"/>
    <mergeCell ref="A320:A321"/>
    <mergeCell ref="B320:AA321"/>
    <mergeCell ref="A334:A335"/>
    <mergeCell ref="B334:AA335"/>
    <mergeCell ref="C309:AA309"/>
    <mergeCell ref="B310:B315"/>
    <mergeCell ref="A343:A344"/>
    <mergeCell ref="E313:AA313"/>
    <mergeCell ref="E314:AA314"/>
    <mergeCell ref="B473:AA473"/>
    <mergeCell ref="B478:AA479"/>
    <mergeCell ref="A482:A483"/>
    <mergeCell ref="A494:A495"/>
    <mergeCell ref="A498:A499"/>
    <mergeCell ref="B482:AA483"/>
    <mergeCell ref="B361:AA362"/>
    <mergeCell ref="A363:A364"/>
    <mergeCell ref="B363:AA364"/>
    <mergeCell ref="A378:A379"/>
    <mergeCell ref="B378:AA379"/>
    <mergeCell ref="A369:A370"/>
    <mergeCell ref="B369:AA370"/>
    <mergeCell ref="B372:AA372"/>
    <mergeCell ref="B373:AA373"/>
    <mergeCell ref="A365:A366"/>
    <mergeCell ref="B365:AA366"/>
    <mergeCell ref="A367:A368"/>
    <mergeCell ref="B367:AA368"/>
    <mergeCell ref="A390:A391"/>
    <mergeCell ref="B388:AA389"/>
    <mergeCell ref="A380:A381"/>
    <mergeCell ref="B380:AA381"/>
    <mergeCell ref="A384:A385"/>
    <mergeCell ref="A443:A444"/>
    <mergeCell ref="B443:AA444"/>
    <mergeCell ref="A437:A438"/>
    <mergeCell ref="B437:AA438"/>
    <mergeCell ref="A439:A440"/>
    <mergeCell ref="B439:AA440"/>
    <mergeCell ref="A455:A456"/>
    <mergeCell ref="A457:A458"/>
    <mergeCell ref="B989:AA989"/>
    <mergeCell ref="O986:S987"/>
    <mergeCell ref="C982:F982"/>
    <mergeCell ref="R982:S982"/>
    <mergeCell ref="O984:S985"/>
    <mergeCell ref="T984:U985"/>
    <mergeCell ref="V984:V985"/>
    <mergeCell ref="J978:J979"/>
    <mergeCell ref="U982:V982"/>
    <mergeCell ref="C994:L994"/>
    <mergeCell ref="M1000:N1000"/>
    <mergeCell ref="Q1000:R1000"/>
    <mergeCell ref="A407:A408"/>
    <mergeCell ref="B407:AA408"/>
    <mergeCell ref="A399:A400"/>
    <mergeCell ref="B399:AA400"/>
    <mergeCell ref="A403:A404"/>
    <mergeCell ref="B403:AA404"/>
    <mergeCell ref="A468:A469"/>
    <mergeCell ref="B468:AA469"/>
    <mergeCell ref="A472:A477"/>
    <mergeCell ref="B472:AA472"/>
    <mergeCell ref="A441:A442"/>
    <mergeCell ref="A542:A543"/>
    <mergeCell ref="B542:AA543"/>
    <mergeCell ref="A544:A545"/>
    <mergeCell ref="C475:AA475"/>
    <mergeCell ref="C476:AA476"/>
    <mergeCell ref="C477:AA477"/>
    <mergeCell ref="B544:AA545"/>
    <mergeCell ref="A526:A527"/>
    <mergeCell ref="A533:A534"/>
    <mergeCell ref="A583:A584"/>
    <mergeCell ref="B583:AA584"/>
    <mergeCell ref="A571:A572"/>
    <mergeCell ref="AB532:AC532"/>
    <mergeCell ref="AB533:AC534"/>
    <mergeCell ref="A524:A525"/>
    <mergeCell ref="AB528:AC529"/>
    <mergeCell ref="AB530:AC530"/>
    <mergeCell ref="AB531:AC531"/>
    <mergeCell ref="A496:A497"/>
    <mergeCell ref="B496:AA497"/>
    <mergeCell ref="B484:AA485"/>
    <mergeCell ref="A484:A488"/>
    <mergeCell ref="C486:AA486"/>
    <mergeCell ref="A960:A961"/>
    <mergeCell ref="A956:A957"/>
    <mergeCell ref="A958:A959"/>
    <mergeCell ref="B571:AA572"/>
    <mergeCell ref="A575:A576"/>
    <mergeCell ref="B575:AA576"/>
    <mergeCell ref="A565:A566"/>
    <mergeCell ref="B565:AA566"/>
    <mergeCell ref="A567:A568"/>
    <mergeCell ref="B567:AA568"/>
    <mergeCell ref="A597:A598"/>
    <mergeCell ref="B597:AA598"/>
    <mergeCell ref="A601:A602"/>
    <mergeCell ref="B601:AA602"/>
    <mergeCell ref="A591:A592"/>
    <mergeCell ref="B591:AA592"/>
    <mergeCell ref="A595:A596"/>
    <mergeCell ref="B595:AA596"/>
    <mergeCell ref="A504:A505"/>
    <mergeCell ref="B504:AA505"/>
    <mergeCell ref="B516:AA517"/>
    <mergeCell ref="B518:AA519"/>
    <mergeCell ref="B520:AA521"/>
    <mergeCell ref="B522:AA523"/>
    <mergeCell ref="B524:AA525"/>
    <mergeCell ref="B528:AA529"/>
    <mergeCell ref="B533:AA534"/>
    <mergeCell ref="A510:A511"/>
    <mergeCell ref="B510:AA511"/>
    <mergeCell ref="A514:A515"/>
    <mergeCell ref="A516:A517"/>
    <mergeCell ref="A518:A519"/>
    <mergeCell ref="A520:A521"/>
    <mergeCell ref="A522:A523"/>
    <mergeCell ref="A506:A507"/>
    <mergeCell ref="B506:AA507"/>
    <mergeCell ref="A508:A509"/>
    <mergeCell ref="B508:AA509"/>
    <mergeCell ref="A797:A802"/>
    <mergeCell ref="B797:AA797"/>
    <mergeCell ref="A750:A751"/>
    <mergeCell ref="B750:AA751"/>
    <mergeCell ref="A773:A774"/>
    <mergeCell ref="B773:AA774"/>
    <mergeCell ref="A793:A794"/>
    <mergeCell ref="B793:AA794"/>
    <mergeCell ref="A954:A955"/>
    <mergeCell ref="A786:A787"/>
    <mergeCell ref="A764:A765"/>
    <mergeCell ref="B764:AA765"/>
    <mergeCell ref="A762:A763"/>
    <mergeCell ref="A780:A781"/>
    <mergeCell ref="B780:AA781"/>
    <mergeCell ref="A783:A784"/>
    <mergeCell ref="A927:A928"/>
    <mergeCell ref="A925:A926"/>
    <mergeCell ref="A907:A908"/>
    <mergeCell ref="B907:AA908"/>
    <mergeCell ref="A909:A910"/>
    <mergeCell ref="B909:AA910"/>
    <mergeCell ref="AE859:AU860"/>
    <mergeCell ref="A861:A862"/>
    <mergeCell ref="B861:AA862"/>
    <mergeCell ref="A1303:A1304"/>
    <mergeCell ref="B1303:AA1304"/>
    <mergeCell ref="A1314:A1315"/>
    <mergeCell ref="B1314:AA1315"/>
    <mergeCell ref="A1134:A1135"/>
    <mergeCell ref="A931:A932"/>
    <mergeCell ref="B931:AA932"/>
    <mergeCell ref="A934:A935"/>
    <mergeCell ref="B934:AA935"/>
    <mergeCell ref="A936:A937"/>
    <mergeCell ref="B936:AA937"/>
    <mergeCell ref="A940:A941"/>
    <mergeCell ref="A942:A943"/>
    <mergeCell ref="AB925:AC926"/>
    <mergeCell ref="AB927:AC928"/>
    <mergeCell ref="AB929:AC930"/>
    <mergeCell ref="AB931:AC932"/>
    <mergeCell ref="A933:AC933"/>
    <mergeCell ref="AB934:AC935"/>
    <mergeCell ref="AB936:AC937"/>
    <mergeCell ref="AB940:AC941"/>
    <mergeCell ref="A911:A915"/>
    <mergeCell ref="C913:AA913"/>
    <mergeCell ref="C1203:M1204"/>
    <mergeCell ref="N1203:N1204"/>
    <mergeCell ref="O1203:Q1204"/>
    <mergeCell ref="R1203:R1204"/>
    <mergeCell ref="T1203:Z1204"/>
    <mergeCell ref="B1291:AA1292"/>
    <mergeCell ref="AB1173:AC1174"/>
    <mergeCell ref="AB1175:AC1176"/>
    <mergeCell ref="AB1177:AC1178"/>
    <mergeCell ref="AB1179:AC1180"/>
    <mergeCell ref="AB1181:AC1182"/>
    <mergeCell ref="A1225:A1226"/>
    <mergeCell ref="B1225:AA1226"/>
    <mergeCell ref="A1227:A1230"/>
    <mergeCell ref="B1227:AA1228"/>
    <mergeCell ref="I1213:I1214"/>
    <mergeCell ref="L1213:O1214"/>
    <mergeCell ref="P1213:Q1214"/>
    <mergeCell ref="R1213:R1214"/>
    <mergeCell ref="A1221:A1224"/>
    <mergeCell ref="B1221:AA1222"/>
    <mergeCell ref="A1206:A1207"/>
    <mergeCell ref="B1206:AA1207"/>
    <mergeCell ref="A1208:A1215"/>
    <mergeCell ref="B1208:AA1208"/>
    <mergeCell ref="C1209:F1211"/>
    <mergeCell ref="G1209:Z1211"/>
    <mergeCell ref="C1213:F1214"/>
    <mergeCell ref="G1213:H1214"/>
    <mergeCell ref="C253:AA253"/>
    <mergeCell ref="A1173:A1174"/>
    <mergeCell ref="B1173:AA1174"/>
    <mergeCell ref="A1175:A1176"/>
    <mergeCell ref="B1175:AA1176"/>
    <mergeCell ref="A1177:A1178"/>
    <mergeCell ref="B1177:AA1178"/>
    <mergeCell ref="A1179:A1180"/>
    <mergeCell ref="B1179:AA1180"/>
    <mergeCell ref="A1181:A1182"/>
    <mergeCell ref="B1181:AA1182"/>
    <mergeCell ref="B441:AA442"/>
    <mergeCell ref="C716:AA716"/>
    <mergeCell ref="B371:AA371"/>
    <mergeCell ref="A884:A885"/>
    <mergeCell ref="B884:AA885"/>
    <mergeCell ref="B833:AA834"/>
    <mergeCell ref="D900:AA900"/>
    <mergeCell ref="D898:AA898"/>
    <mergeCell ref="B878:AA878"/>
    <mergeCell ref="A833:A837"/>
    <mergeCell ref="A847:A848"/>
    <mergeCell ref="B847:AA848"/>
    <mergeCell ref="A849:A850"/>
    <mergeCell ref="B849:AA850"/>
    <mergeCell ref="B867:AA867"/>
    <mergeCell ref="B868:AA868"/>
    <mergeCell ref="B956:AA957"/>
    <mergeCell ref="B742:AA743"/>
    <mergeCell ref="B786:AA787"/>
    <mergeCell ref="B807:AA808"/>
    <mergeCell ref="A775:A776"/>
    <mergeCell ref="AB62:AC63"/>
    <mergeCell ref="AB64:AC65"/>
    <mergeCell ref="AB66:AC67"/>
    <mergeCell ref="AB68:AC69"/>
    <mergeCell ref="A70:AC70"/>
    <mergeCell ref="AB71:AC86"/>
    <mergeCell ref="AB87:AC94"/>
    <mergeCell ref="AB96:AC99"/>
    <mergeCell ref="AB100:AC101"/>
    <mergeCell ref="A95:AC95"/>
    <mergeCell ref="AB106:AC107"/>
    <mergeCell ref="AB110:AC111"/>
    <mergeCell ref="AB112:AC112"/>
    <mergeCell ref="AB115:AC116"/>
    <mergeCell ref="AB117:AC118"/>
    <mergeCell ref="AB119:AC119"/>
    <mergeCell ref="AB123:AC123"/>
    <mergeCell ref="A71:A86"/>
    <mergeCell ref="B71:AA71"/>
    <mergeCell ref="B72:AA72"/>
    <mergeCell ref="B73:AA73"/>
    <mergeCell ref="C75:K75"/>
    <mergeCell ref="L75:M75"/>
    <mergeCell ref="O75:P75"/>
    <mergeCell ref="S75:T75"/>
    <mergeCell ref="A66:A67"/>
    <mergeCell ref="B66:AA67"/>
    <mergeCell ref="A68:A69"/>
    <mergeCell ref="B68:AA69"/>
    <mergeCell ref="A62:A63"/>
    <mergeCell ref="B62:AA63"/>
    <mergeCell ref="A64:A65"/>
    <mergeCell ref="AB223:AC224"/>
    <mergeCell ref="AB225:AC226"/>
    <mergeCell ref="AB227:AC228"/>
    <mergeCell ref="AB229:AC230"/>
    <mergeCell ref="AB231:AC232"/>
    <mergeCell ref="AB233:AC234"/>
    <mergeCell ref="AB235:AC236"/>
    <mergeCell ref="AB237:AC238"/>
    <mergeCell ref="AB239:AC239"/>
    <mergeCell ref="AB240:AC240"/>
    <mergeCell ref="AB241:AC241"/>
    <mergeCell ref="AB242:AC242"/>
    <mergeCell ref="AB243:AC243"/>
    <mergeCell ref="AB244:AC244"/>
    <mergeCell ref="AB245:AC246"/>
    <mergeCell ref="AB247:AC247"/>
    <mergeCell ref="AB248:AC248"/>
    <mergeCell ref="AB286:AC287"/>
    <mergeCell ref="AB288:AC289"/>
    <mergeCell ref="AB290:AC291"/>
    <mergeCell ref="AB292:AC293"/>
    <mergeCell ref="AB301:AC302"/>
    <mergeCell ref="AB303:AC304"/>
    <mergeCell ref="AB305:AC306"/>
    <mergeCell ref="AB307:AC307"/>
    <mergeCell ref="AB309:AC309"/>
    <mergeCell ref="AB310:AC310"/>
    <mergeCell ref="AB311:AC311"/>
    <mergeCell ref="AB312:AC312"/>
    <mergeCell ref="AB313:AC313"/>
    <mergeCell ref="AB314:AC314"/>
    <mergeCell ref="AB315:AC315"/>
    <mergeCell ref="AB249:AC249"/>
    <mergeCell ref="AB250:AC250"/>
    <mergeCell ref="AB251:AC251"/>
    <mergeCell ref="AB252:AC252"/>
    <mergeCell ref="AB253:AC253"/>
    <mergeCell ref="AB254:AC255"/>
    <mergeCell ref="AB256:AC257"/>
    <mergeCell ref="AB258:AC259"/>
    <mergeCell ref="AB260:AC261"/>
    <mergeCell ref="AB264:AC265"/>
    <mergeCell ref="AB266:AC267"/>
    <mergeCell ref="AB268:AC269"/>
    <mergeCell ref="AB270:AC271"/>
    <mergeCell ref="AB272:AC273"/>
    <mergeCell ref="AB274:AC275"/>
    <mergeCell ref="AB276:AC277"/>
    <mergeCell ref="AB316:AC317"/>
    <mergeCell ref="AB318:AC319"/>
    <mergeCell ref="AB320:AC321"/>
    <mergeCell ref="AB322:AC323"/>
    <mergeCell ref="AB324:AC325"/>
    <mergeCell ref="AB326:AC327"/>
    <mergeCell ref="AB328:AC329"/>
    <mergeCell ref="AB330:AC331"/>
    <mergeCell ref="AB332:AC333"/>
    <mergeCell ref="AB334:AC335"/>
    <mergeCell ref="AB336:AC337"/>
    <mergeCell ref="AB294:AC294"/>
    <mergeCell ref="AB295:AC295"/>
    <mergeCell ref="AB296:AC296"/>
    <mergeCell ref="AB297:AC297"/>
    <mergeCell ref="AB298:AC298"/>
    <mergeCell ref="AB299:AC299"/>
    <mergeCell ref="AB300:AC300"/>
    <mergeCell ref="AB386:AC387"/>
    <mergeCell ref="AB388:AC389"/>
    <mergeCell ref="AB390:AC391"/>
    <mergeCell ref="AB394:AC394"/>
    <mergeCell ref="AB395:AC396"/>
    <mergeCell ref="AB399:AC400"/>
    <mergeCell ref="AB403:AC404"/>
    <mergeCell ref="AB405:AC406"/>
    <mergeCell ref="AB407:AC408"/>
    <mergeCell ref="AB409:AC410"/>
    <mergeCell ref="AB411:AC412"/>
    <mergeCell ref="AB415:AC416"/>
    <mergeCell ref="AB417:AC417"/>
    <mergeCell ref="AB418:AC418"/>
    <mergeCell ref="AB419:AC419"/>
    <mergeCell ref="AB345:AC346"/>
    <mergeCell ref="AB347:AC348"/>
    <mergeCell ref="AB351:AC352"/>
    <mergeCell ref="AB355:AC356"/>
    <mergeCell ref="AB359:AC360"/>
    <mergeCell ref="AB361:AC362"/>
    <mergeCell ref="AB363:AC364"/>
    <mergeCell ref="AB365:AC366"/>
    <mergeCell ref="AB367:AC368"/>
    <mergeCell ref="AB369:AC370"/>
    <mergeCell ref="AB372:AC372"/>
    <mergeCell ref="AB373:AC373"/>
    <mergeCell ref="AB376:AC377"/>
    <mergeCell ref="AB378:AC379"/>
    <mergeCell ref="AB380:AC381"/>
    <mergeCell ref="AB384:AC385"/>
    <mergeCell ref="AB371:AC371"/>
    <mergeCell ref="AB478:AC479"/>
    <mergeCell ref="AB472:AC477"/>
    <mergeCell ref="AB482:AC483"/>
    <mergeCell ref="AB484:AC485"/>
    <mergeCell ref="AB486:AC486"/>
    <mergeCell ref="AB487:AC487"/>
    <mergeCell ref="AB488:AC488"/>
    <mergeCell ref="AB489:AC490"/>
    <mergeCell ref="AB491:AC491"/>
    <mergeCell ref="AB492:AC492"/>
    <mergeCell ref="AB493:AC493"/>
    <mergeCell ref="AB437:AC438"/>
    <mergeCell ref="AB439:AC440"/>
    <mergeCell ref="AB441:AC442"/>
    <mergeCell ref="AB443:AC444"/>
    <mergeCell ref="AB445:AC446"/>
    <mergeCell ref="AB447:AC448"/>
    <mergeCell ref="AB449:AC450"/>
    <mergeCell ref="AB451:AC452"/>
    <mergeCell ref="AB453:AC454"/>
    <mergeCell ref="AB455:AC456"/>
    <mergeCell ref="AB457:AC458"/>
    <mergeCell ref="AB459:AC460"/>
    <mergeCell ref="AB464:AC465"/>
    <mergeCell ref="AB466:AC467"/>
    <mergeCell ref="AB468:AC469"/>
    <mergeCell ref="AB463:AC463"/>
    <mergeCell ref="AB462:AC462"/>
    <mergeCell ref="AB461:AC461"/>
    <mergeCell ref="AB494:AC495"/>
    <mergeCell ref="AB496:AC497"/>
    <mergeCell ref="AB498:AC499"/>
    <mergeCell ref="AB502:AC503"/>
    <mergeCell ref="AB504:AC505"/>
    <mergeCell ref="AB506:AC507"/>
    <mergeCell ref="AB508:AC509"/>
    <mergeCell ref="AB510:AC511"/>
    <mergeCell ref="AB514:AC515"/>
    <mergeCell ref="AB516:AC517"/>
    <mergeCell ref="AB518:AC519"/>
    <mergeCell ref="AB520:AC521"/>
    <mergeCell ref="AB522:AC523"/>
    <mergeCell ref="AB524:AC525"/>
    <mergeCell ref="AB526:AC527"/>
    <mergeCell ref="B502:AA503"/>
    <mergeCell ref="C487:AA487"/>
    <mergeCell ref="C488:AA488"/>
    <mergeCell ref="B494:AA495"/>
    <mergeCell ref="B498:AA499"/>
    <mergeCell ref="AB563:AC564"/>
    <mergeCell ref="AB565:AC566"/>
    <mergeCell ref="AB567:AC568"/>
    <mergeCell ref="AB571:AC572"/>
    <mergeCell ref="AB575:AC576"/>
    <mergeCell ref="AB583:AC584"/>
    <mergeCell ref="A579:A580"/>
    <mergeCell ref="B579:AA580"/>
    <mergeCell ref="AB579:AC580"/>
    <mergeCell ref="A581:A582"/>
    <mergeCell ref="B581:AA582"/>
    <mergeCell ref="AB581:AC582"/>
    <mergeCell ref="AB585:AC586"/>
    <mergeCell ref="AB535:AC536"/>
    <mergeCell ref="AB537:AC538"/>
    <mergeCell ref="AB539:AC539"/>
    <mergeCell ref="AB542:AC543"/>
    <mergeCell ref="AB544:AC545"/>
    <mergeCell ref="AB546:AC547"/>
    <mergeCell ref="AB548:AC549"/>
    <mergeCell ref="AB552:AC553"/>
    <mergeCell ref="AB554:AC554"/>
    <mergeCell ref="AB555:AC555"/>
    <mergeCell ref="AB556:AC556"/>
    <mergeCell ref="AB557:AC557"/>
    <mergeCell ref="AB558:AC558"/>
    <mergeCell ref="AB559:AC560"/>
    <mergeCell ref="A548:A549"/>
    <mergeCell ref="B548:AA549"/>
    <mergeCell ref="B563:AA564"/>
    <mergeCell ref="A546:A547"/>
    <mergeCell ref="B546:AA547"/>
    <mergeCell ref="AB587:AC588"/>
    <mergeCell ref="AB589:AC590"/>
    <mergeCell ref="AB591:AC592"/>
    <mergeCell ref="AB595:AC596"/>
    <mergeCell ref="AB597:AC598"/>
    <mergeCell ref="AB601:AC602"/>
    <mergeCell ref="B611:AA612"/>
    <mergeCell ref="AB641:AC642"/>
    <mergeCell ref="C696:AA696"/>
    <mergeCell ref="AB643:AC644"/>
    <mergeCell ref="AB645:AC646"/>
    <mergeCell ref="AB649:AC650"/>
    <mergeCell ref="AB651:AC651"/>
    <mergeCell ref="AB652:AC652"/>
    <mergeCell ref="AB653:AC653"/>
    <mergeCell ref="AB654:AC654"/>
    <mergeCell ref="AB655:AC655"/>
    <mergeCell ref="AB656:AC656"/>
    <mergeCell ref="AB657:AC657"/>
    <mergeCell ref="AB658:AC658"/>
    <mergeCell ref="AB659:AC659"/>
    <mergeCell ref="AB660:AC660"/>
    <mergeCell ref="AB661:AC661"/>
    <mergeCell ref="AB662:AC662"/>
    <mergeCell ref="AB663:AC663"/>
    <mergeCell ref="AB664:AC664"/>
    <mergeCell ref="B649:AA650"/>
    <mergeCell ref="B669:AA670"/>
    <mergeCell ref="B673:AA674"/>
    <mergeCell ref="B687:AA688"/>
    <mergeCell ref="AB665:AC665"/>
    <mergeCell ref="AB666:AC666"/>
    <mergeCell ref="AB687:AC688"/>
    <mergeCell ref="AB627:AC627"/>
    <mergeCell ref="AB628:AC628"/>
    <mergeCell ref="AB631:AC632"/>
    <mergeCell ref="AB635:AC636"/>
    <mergeCell ref="AB637:AC638"/>
    <mergeCell ref="AB639:AC640"/>
    <mergeCell ref="A708:A709"/>
    <mergeCell ref="B708:AA709"/>
    <mergeCell ref="AB708:AC709"/>
    <mergeCell ref="AB710:AC711"/>
    <mergeCell ref="AB712:AC712"/>
    <mergeCell ref="C713:AA713"/>
    <mergeCell ref="A675:A680"/>
    <mergeCell ref="A671:A672"/>
    <mergeCell ref="B671:AA672"/>
    <mergeCell ref="AB697:AC697"/>
    <mergeCell ref="AB698:AC698"/>
    <mergeCell ref="AB699:AC699"/>
    <mergeCell ref="AB700:AC700"/>
    <mergeCell ref="AB701:AC701"/>
    <mergeCell ref="AB702:AC702"/>
    <mergeCell ref="A669:A670"/>
    <mergeCell ref="B683:AA684"/>
    <mergeCell ref="C657:AA657"/>
    <mergeCell ref="C654:AA654"/>
    <mergeCell ref="A687:A688"/>
    <mergeCell ref="A649:A650"/>
    <mergeCell ref="A686:AC686"/>
    <mergeCell ref="A683:A684"/>
    <mergeCell ref="A659:A668"/>
    <mergeCell ref="B659:AA659"/>
    <mergeCell ref="AB713:AC713"/>
    <mergeCell ref="AB714:AC714"/>
    <mergeCell ref="AB715:AC715"/>
    <mergeCell ref="AB716:AC716"/>
    <mergeCell ref="AB691:AC692"/>
    <mergeCell ref="AB693:AC694"/>
    <mergeCell ref="AB695:AC695"/>
    <mergeCell ref="AB696:AC696"/>
    <mergeCell ref="AB717:AC717"/>
    <mergeCell ref="AB718:AC718"/>
    <mergeCell ref="AB719:AC720"/>
    <mergeCell ref="AB721:AC722"/>
    <mergeCell ref="AB727:AC728"/>
    <mergeCell ref="AB729:AC730"/>
    <mergeCell ref="AB734:AC735"/>
    <mergeCell ref="AB737:AC738"/>
    <mergeCell ref="AB740:AC741"/>
    <mergeCell ref="AB742:AC743"/>
    <mergeCell ref="AB745:AC746"/>
    <mergeCell ref="AB747:AC748"/>
    <mergeCell ref="AB750:AC751"/>
    <mergeCell ref="A733:AC733"/>
    <mergeCell ref="A736:AC736"/>
    <mergeCell ref="A739:AC739"/>
    <mergeCell ref="A744:AC744"/>
    <mergeCell ref="A749:AC749"/>
    <mergeCell ref="AB754:AC755"/>
    <mergeCell ref="B734:AA735"/>
    <mergeCell ref="A740:A741"/>
    <mergeCell ref="B740:AA741"/>
    <mergeCell ref="AB756:AC757"/>
    <mergeCell ref="AB758:AC759"/>
    <mergeCell ref="AB760:AC761"/>
    <mergeCell ref="A745:A746"/>
    <mergeCell ref="B745:AA746"/>
    <mergeCell ref="AB762:AC763"/>
    <mergeCell ref="B762:AA763"/>
    <mergeCell ref="AB764:AC765"/>
    <mergeCell ref="AB766:AC767"/>
    <mergeCell ref="AB768:AC768"/>
    <mergeCell ref="AB769:AC769"/>
    <mergeCell ref="AB770:AC770"/>
    <mergeCell ref="C768:AA768"/>
    <mergeCell ref="C769:AA769"/>
    <mergeCell ref="C770:AA770"/>
    <mergeCell ref="AB773:AC774"/>
    <mergeCell ref="AB775:AC776"/>
    <mergeCell ref="AB780:AC781"/>
    <mergeCell ref="AB783:AC784"/>
    <mergeCell ref="AB786:AC787"/>
    <mergeCell ref="B783:AA784"/>
    <mergeCell ref="AB803:AC804"/>
    <mergeCell ref="B789:AA790"/>
    <mergeCell ref="B775:AA776"/>
    <mergeCell ref="AB805:AC806"/>
    <mergeCell ref="AB807:AC808"/>
    <mergeCell ref="B803:AA804"/>
    <mergeCell ref="AB809:AC810"/>
    <mergeCell ref="AB811:AC811"/>
    <mergeCell ref="AB812:AC812"/>
    <mergeCell ref="A813:A814"/>
    <mergeCell ref="A815:A816"/>
    <mergeCell ref="B813:AA814"/>
    <mergeCell ref="B815:AA816"/>
    <mergeCell ref="AB813:AC814"/>
    <mergeCell ref="AB815:AC816"/>
    <mergeCell ref="AB789:AC790"/>
    <mergeCell ref="AB793:AC794"/>
    <mergeCell ref="A795:A796"/>
    <mergeCell ref="B795:AA796"/>
    <mergeCell ref="AB795:AC796"/>
    <mergeCell ref="C798:AA798"/>
    <mergeCell ref="C799:AA799"/>
    <mergeCell ref="C800:AA800"/>
    <mergeCell ref="C801:AA801"/>
    <mergeCell ref="C802:AA802"/>
    <mergeCell ref="AB797:AC797"/>
    <mergeCell ref="AB798:AC798"/>
    <mergeCell ref="AB799:AC799"/>
    <mergeCell ref="AB800:AC800"/>
    <mergeCell ref="AB801:AC801"/>
    <mergeCell ref="AB802:AC802"/>
    <mergeCell ref="A809:A812"/>
    <mergeCell ref="B809:AA810"/>
    <mergeCell ref="A803:A804"/>
    <mergeCell ref="A789:A790"/>
    <mergeCell ref="AB847:AC848"/>
    <mergeCell ref="AB849:AC850"/>
    <mergeCell ref="A821:A822"/>
    <mergeCell ref="B821:AA822"/>
    <mergeCell ref="B823:AA824"/>
    <mergeCell ref="A823:A824"/>
    <mergeCell ref="A825:A826"/>
    <mergeCell ref="B825:AA826"/>
    <mergeCell ref="A827:A828"/>
    <mergeCell ref="B827:AA828"/>
    <mergeCell ref="AB817:AC818"/>
    <mergeCell ref="AB819:AC820"/>
    <mergeCell ref="AB821:AC822"/>
    <mergeCell ref="AB823:AC824"/>
    <mergeCell ref="AB825:AC826"/>
    <mergeCell ref="AB827:AC828"/>
    <mergeCell ref="A831:A832"/>
    <mergeCell ref="B831:AA832"/>
    <mergeCell ref="AB831:AC832"/>
    <mergeCell ref="A817:A818"/>
    <mergeCell ref="B817:AA818"/>
    <mergeCell ref="A819:A820"/>
    <mergeCell ref="B819:AA820"/>
    <mergeCell ref="AB871:AC871"/>
    <mergeCell ref="AB872:AC872"/>
    <mergeCell ref="AB873:AC873"/>
    <mergeCell ref="AB874:AC874"/>
    <mergeCell ref="C852:AA852"/>
    <mergeCell ref="C853:AA853"/>
    <mergeCell ref="C854:AA854"/>
    <mergeCell ref="C855:AA855"/>
    <mergeCell ref="AB851:AC851"/>
    <mergeCell ref="AB852:AC852"/>
    <mergeCell ref="AB853:AC853"/>
    <mergeCell ref="AB854:AC854"/>
    <mergeCell ref="AB855:AC855"/>
    <mergeCell ref="A779:AC779"/>
    <mergeCell ref="A782:AC782"/>
    <mergeCell ref="A785:AC785"/>
    <mergeCell ref="A788:AC788"/>
    <mergeCell ref="C811:AA811"/>
    <mergeCell ref="C812:AA812"/>
    <mergeCell ref="A841:AC841"/>
    <mergeCell ref="A846:AC846"/>
    <mergeCell ref="AB833:AC834"/>
    <mergeCell ref="AB835:AC835"/>
    <mergeCell ref="AB836:AC836"/>
    <mergeCell ref="AB837:AC837"/>
    <mergeCell ref="AB838:AC838"/>
    <mergeCell ref="A842:A843"/>
    <mergeCell ref="B842:AA843"/>
    <mergeCell ref="A844:A845"/>
    <mergeCell ref="B844:AA845"/>
    <mergeCell ref="AB842:AC843"/>
    <mergeCell ref="AB844:AC845"/>
    <mergeCell ref="AB878:AC878"/>
    <mergeCell ref="AB879:AC879"/>
    <mergeCell ref="AB880:AC880"/>
    <mergeCell ref="AB881:AC881"/>
    <mergeCell ref="C879:AA879"/>
    <mergeCell ref="C880:AA880"/>
    <mergeCell ref="C881:AA881"/>
    <mergeCell ref="B876:AA877"/>
    <mergeCell ref="AB876:AC877"/>
    <mergeCell ref="A876:A877"/>
    <mergeCell ref="A878:A881"/>
    <mergeCell ref="AB884:AC885"/>
    <mergeCell ref="AB886:AC887"/>
    <mergeCell ref="AB888:AC889"/>
    <mergeCell ref="AB890:AC891"/>
    <mergeCell ref="A858:AC858"/>
    <mergeCell ref="AB859:AC860"/>
    <mergeCell ref="AB861:AC862"/>
    <mergeCell ref="AB863:AC864"/>
    <mergeCell ref="A865:AC865"/>
    <mergeCell ref="A875:AC875"/>
    <mergeCell ref="AB866:AC868"/>
    <mergeCell ref="A866:A868"/>
    <mergeCell ref="A869:A874"/>
    <mergeCell ref="C870:AA870"/>
    <mergeCell ref="C871:AA871"/>
    <mergeCell ref="C872:AA872"/>
    <mergeCell ref="C873:AA873"/>
    <mergeCell ref="C874:AA874"/>
    <mergeCell ref="B869:AA869"/>
    <mergeCell ref="AB869:AC869"/>
    <mergeCell ref="AB870:AC870"/>
    <mergeCell ref="AB892:AC895"/>
    <mergeCell ref="AB896:AC900"/>
    <mergeCell ref="AB901:AC902"/>
    <mergeCell ref="AB903:AC904"/>
    <mergeCell ref="AB907:AC908"/>
    <mergeCell ref="AB909:AC910"/>
    <mergeCell ref="AB911:AC911"/>
    <mergeCell ref="AB912:AC912"/>
    <mergeCell ref="AB913:AC913"/>
    <mergeCell ref="AB914:AC914"/>
    <mergeCell ref="AB915:AC915"/>
    <mergeCell ref="C920:AA920"/>
    <mergeCell ref="C921:AA921"/>
    <mergeCell ref="C922:AA922"/>
    <mergeCell ref="C923:AA923"/>
    <mergeCell ref="A918:AC918"/>
    <mergeCell ref="A924:AC924"/>
    <mergeCell ref="AB919:AC919"/>
    <mergeCell ref="AB920:AC920"/>
    <mergeCell ref="AB921:AC921"/>
    <mergeCell ref="AB922:AC922"/>
    <mergeCell ref="AB923:AC923"/>
    <mergeCell ref="A919:A923"/>
    <mergeCell ref="B919:AA919"/>
    <mergeCell ref="C914:AA914"/>
    <mergeCell ref="C915:AA915"/>
    <mergeCell ref="B911:AA911"/>
    <mergeCell ref="C912:AA912"/>
    <mergeCell ref="B903:AA904"/>
    <mergeCell ref="A901:A902"/>
    <mergeCell ref="AB962:AC962"/>
    <mergeCell ref="AB963:AC963"/>
    <mergeCell ref="AB964:AC964"/>
    <mergeCell ref="AB965:AC965"/>
    <mergeCell ref="AB966:AC966"/>
    <mergeCell ref="AB967:AC967"/>
    <mergeCell ref="AB968:AC969"/>
    <mergeCell ref="A970:AC970"/>
    <mergeCell ref="AB971:AC973"/>
    <mergeCell ref="A1017:AC1017"/>
    <mergeCell ref="AB1018:AC1020"/>
    <mergeCell ref="AB942:AC943"/>
    <mergeCell ref="AB944:AC944"/>
    <mergeCell ref="AB945:AC945"/>
    <mergeCell ref="AB946:AC946"/>
    <mergeCell ref="AB947:AC947"/>
    <mergeCell ref="AB948:AC948"/>
    <mergeCell ref="A951:AC951"/>
    <mergeCell ref="AB952:AC953"/>
    <mergeCell ref="AB954:AC955"/>
    <mergeCell ref="AB956:AC957"/>
    <mergeCell ref="AB958:AC959"/>
    <mergeCell ref="AB960:AC961"/>
    <mergeCell ref="C963:AA963"/>
    <mergeCell ref="C964:AA964"/>
    <mergeCell ref="C965:AA965"/>
    <mergeCell ref="C966:AA966"/>
    <mergeCell ref="B944:AA944"/>
    <mergeCell ref="C945:AA945"/>
    <mergeCell ref="C946:AA946"/>
    <mergeCell ref="A952:A953"/>
    <mergeCell ref="B954:AA955"/>
    <mergeCell ref="AB1046:AC1047"/>
    <mergeCell ref="Q1036:AA1036"/>
    <mergeCell ref="AB1048:AC1049"/>
    <mergeCell ref="A1050:AC1050"/>
    <mergeCell ref="AB1051:AC1053"/>
    <mergeCell ref="AB1121:AC1122"/>
    <mergeCell ref="AB1123:AC1124"/>
    <mergeCell ref="C967:AA967"/>
    <mergeCell ref="B968:AA969"/>
    <mergeCell ref="B971:AA972"/>
    <mergeCell ref="A968:A969"/>
    <mergeCell ref="B1062:W1062"/>
    <mergeCell ref="C1061:F1061"/>
    <mergeCell ref="I1076:I1077"/>
    <mergeCell ref="C1036:L1036"/>
    <mergeCell ref="N1036:O1036"/>
    <mergeCell ref="A1051:A1083"/>
    <mergeCell ref="A1084:A1124"/>
    <mergeCell ref="N1058:N1059"/>
    <mergeCell ref="Q1041:R1041"/>
    <mergeCell ref="A962:A967"/>
    <mergeCell ref="A971:A1016"/>
    <mergeCell ref="M992:O992"/>
    <mergeCell ref="C977:V977"/>
    <mergeCell ref="C978:F979"/>
    <mergeCell ref="G978:G979"/>
    <mergeCell ref="H978:H979"/>
    <mergeCell ref="M994:O994"/>
    <mergeCell ref="C1004:L1004"/>
    <mergeCell ref="M1004:O1004"/>
    <mergeCell ref="M1011:N1011"/>
    <mergeCell ref="B983:W983"/>
    <mergeCell ref="AB1149:AC1150"/>
    <mergeCell ref="AB1151:AC1152"/>
    <mergeCell ref="A1149:A1150"/>
    <mergeCell ref="B1149:AA1150"/>
    <mergeCell ref="A1151:A1152"/>
    <mergeCell ref="B1151:AA1152"/>
    <mergeCell ref="A1142:A1143"/>
    <mergeCell ref="B1142:AA1143"/>
    <mergeCell ref="B1252:AA1253"/>
    <mergeCell ref="O1272:Q1273"/>
    <mergeCell ref="R1272:R1273"/>
    <mergeCell ref="AB1190:AC1205"/>
    <mergeCell ref="AB1206:AC1207"/>
    <mergeCell ref="AB1208:AC1215"/>
    <mergeCell ref="A1220:AC1220"/>
    <mergeCell ref="AB1221:AC1224"/>
    <mergeCell ref="A1190:A1205"/>
    <mergeCell ref="B1190:AA1191"/>
    <mergeCell ref="AB1243:AC1244"/>
    <mergeCell ref="AB1245:AC1246"/>
    <mergeCell ref="AB1248:AC1249"/>
    <mergeCell ref="AB1250:AC1251"/>
    <mergeCell ref="AB1252:AC1253"/>
    <mergeCell ref="AB1254:AC1255"/>
    <mergeCell ref="A1247:AC1247"/>
    <mergeCell ref="AB1258:AC1286"/>
    <mergeCell ref="B1241:AA1242"/>
    <mergeCell ref="A1243:A1244"/>
    <mergeCell ref="B1243:AA1244"/>
    <mergeCell ref="A1236:A1237"/>
    <mergeCell ref="B1236:AA1237"/>
    <mergeCell ref="A1239:A1240"/>
    <mergeCell ref="B1239:AA1240"/>
    <mergeCell ref="A1231:A1232"/>
    <mergeCell ref="B1231:AA1232"/>
    <mergeCell ref="A1234:A1235"/>
    <mergeCell ref="B1234:AA1235"/>
    <mergeCell ref="A1254:A1255"/>
    <mergeCell ref="B1254:AA1255"/>
    <mergeCell ref="A1258:A1286"/>
    <mergeCell ref="B1258:AA1259"/>
    <mergeCell ref="A1241:A1242"/>
    <mergeCell ref="B1260:AA1260"/>
    <mergeCell ref="B1261:AA1261"/>
    <mergeCell ref="D1262:AA1262"/>
    <mergeCell ref="D1263:AA1263"/>
    <mergeCell ref="A1250:A1251"/>
    <mergeCell ref="B1250:AA1251"/>
    <mergeCell ref="A1252:A1253"/>
    <mergeCell ref="A1245:A1246"/>
    <mergeCell ref="B1245:AA1246"/>
    <mergeCell ref="A1248:A1249"/>
    <mergeCell ref="B1248:AA1249"/>
    <mergeCell ref="C1276:M1277"/>
    <mergeCell ref="N1276:N1277"/>
    <mergeCell ref="O1276:Q1277"/>
    <mergeCell ref="R1276:R1277"/>
    <mergeCell ref="C1278:M1279"/>
    <mergeCell ref="N1278:N1279"/>
    <mergeCell ref="O1278:Q1279"/>
    <mergeCell ref="R1278:R1279"/>
    <mergeCell ref="C1272:M1273"/>
    <mergeCell ref="N1272:N1273"/>
    <mergeCell ref="C1274:M1275"/>
    <mergeCell ref="A151:A152"/>
    <mergeCell ref="B151:AA152"/>
    <mergeCell ref="AB151:AC152"/>
    <mergeCell ref="AB1225:AC1226"/>
    <mergeCell ref="AB1227:AC1230"/>
    <mergeCell ref="AB1231:AC1232"/>
    <mergeCell ref="A1233:AC1233"/>
    <mergeCell ref="A1238:AC1238"/>
    <mergeCell ref="AB1234:AC1235"/>
    <mergeCell ref="AB1236:AC1237"/>
    <mergeCell ref="AB1239:AC1240"/>
    <mergeCell ref="AB1241:AC1242"/>
    <mergeCell ref="AB1314:AC1315"/>
    <mergeCell ref="AB1316:AC1317"/>
    <mergeCell ref="AB1318:AC1319"/>
    <mergeCell ref="C1296:AA1296"/>
    <mergeCell ref="C1297:AA1297"/>
    <mergeCell ref="C1298:AA1298"/>
    <mergeCell ref="AB1287:AC1288"/>
    <mergeCell ref="AB1291:AC1292"/>
    <mergeCell ref="AB1293:AC1294"/>
    <mergeCell ref="AB1295:AC1295"/>
    <mergeCell ref="AB1296:AC1296"/>
    <mergeCell ref="AB1297:AC1297"/>
    <mergeCell ref="AB1298:AC1298"/>
    <mergeCell ref="AB1299:AC1300"/>
    <mergeCell ref="AB1303:AC1304"/>
    <mergeCell ref="AB1305:AC1305"/>
    <mergeCell ref="AB1306:AC1306"/>
    <mergeCell ref="AB1307:AC1307"/>
    <mergeCell ref="AB1308:AC1308"/>
    <mergeCell ref="AB1309:AC1309"/>
  </mergeCells>
  <phoneticPr fontId="23"/>
  <printOptions horizontalCentered="1"/>
  <pageMargins left="0.39370078740157483" right="0.39370078740157483" top="0.70866141732283472" bottom="0.27559055118110237" header="0.27559055118110237" footer="0"/>
  <pageSetup paperSize="9" scale="89" fitToHeight="0" orientation="portrait" verticalDpi="0" r:id="rId1"/>
  <headerFooter alignWithMargins="0">
    <oddFooter>&amp;C&amp;"MS UI Gothic,標準"&amp;10&amp;P&amp;R&amp;"ＭＳ Ｐゴシック,標準"&amp;9綾瀬市小規模多機能型居宅介護運営状況点検書</oddFooter>
  </headerFooter>
  <rowBreaks count="33" manualBreakCount="33">
    <brk id="38" min="1" max="31" man="1"/>
    <brk id="69" max="30" man="1"/>
    <brk id="102" min="1" max="31" man="1"/>
    <brk id="155" min="1" max="31" man="1"/>
    <brk id="201" max="30" man="1"/>
    <brk id="244" max="30" man="1"/>
    <brk id="279" max="30" man="1"/>
    <brk id="306" max="30" man="1"/>
    <brk id="327" max="30" man="1"/>
    <brk id="349" max="30" man="1"/>
    <brk id="392" max="30" man="1"/>
    <brk id="435" max="30" man="1"/>
    <brk id="470" min="1" max="31" man="1"/>
    <brk id="512" max="30" man="1"/>
    <brk id="558" max="30" man="1"/>
    <brk id="599" max="30" man="1"/>
    <brk id="647" min="1" max="31" man="1"/>
    <brk id="689" max="30" man="1"/>
    <brk id="705" max="31" man="1"/>
    <brk id="723" min="1" max="31" man="1"/>
    <brk id="765" max="30" man="1"/>
    <brk id="808" max="30" man="1"/>
    <brk id="839" max="30" man="1"/>
    <brk id="864" max="30" man="1"/>
    <brk id="882" min="1" max="31" man="1"/>
    <brk id="923" max="30" man="1"/>
    <brk id="969" max="30" man="1"/>
    <brk id="1016" max="30" man="1"/>
    <brk id="1049" max="30" man="1"/>
    <brk id="1083" max="30" man="1"/>
    <brk id="1186" min="1" max="31" man="1"/>
    <brk id="1237" max="30" man="1"/>
    <brk id="1256"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BS122"/>
  <sheetViews>
    <sheetView view="pageBreakPreview" topLeftCell="A27" zoomScale="90" zoomScaleNormal="85" zoomScaleSheetLayoutView="90" workbookViewId="0">
      <selection activeCell="K19" sqref="K19"/>
    </sheetView>
  </sheetViews>
  <sheetFormatPr defaultColWidth="9" defaultRowHeight="18.75"/>
  <cols>
    <col min="1" max="1" width="1.375" style="44" customWidth="1"/>
    <col min="2" max="3" width="9" style="44"/>
    <col min="4" max="4" width="40.625" style="44" customWidth="1"/>
    <col min="5" max="16384" width="9" style="44"/>
  </cols>
  <sheetData>
    <row r="1" spans="2:11">
      <c r="B1" s="44" t="s">
        <v>136</v>
      </c>
      <c r="D1" s="101"/>
      <c r="E1" s="101"/>
      <c r="F1" s="101"/>
    </row>
    <row r="2" spans="2:11" s="67" customFormat="1" ht="20.25" customHeight="1">
      <c r="B2" s="102" t="s">
        <v>152</v>
      </c>
      <c r="C2" s="102"/>
      <c r="D2" s="101"/>
      <c r="E2" s="101"/>
      <c r="F2" s="101"/>
    </row>
    <row r="3" spans="2:11" s="67" customFormat="1" ht="20.25" customHeight="1">
      <c r="B3" s="102"/>
      <c r="C3" s="102"/>
      <c r="D3" s="101"/>
      <c r="E3" s="101"/>
      <c r="F3" s="101"/>
    </row>
    <row r="4" spans="2:11" s="67" customFormat="1" ht="20.25" customHeight="1">
      <c r="B4" s="164"/>
      <c r="C4" s="101" t="s">
        <v>169</v>
      </c>
      <c r="D4" s="101"/>
      <c r="F4" s="1104" t="s">
        <v>170</v>
      </c>
      <c r="G4" s="1104"/>
      <c r="H4" s="1104"/>
      <c r="I4" s="1104"/>
      <c r="J4" s="1104"/>
      <c r="K4" s="1104"/>
    </row>
    <row r="5" spans="2:11" s="67" customFormat="1" ht="20.25" customHeight="1">
      <c r="B5" s="165"/>
      <c r="C5" s="101" t="s">
        <v>171</v>
      </c>
      <c r="D5" s="101"/>
      <c r="F5" s="1104"/>
      <c r="G5" s="1104"/>
      <c r="H5" s="1104"/>
      <c r="I5" s="1104"/>
      <c r="J5" s="1104"/>
      <c r="K5" s="1104"/>
    </row>
    <row r="6" spans="2:11" s="67" customFormat="1" ht="20.25" customHeight="1">
      <c r="B6" s="104" t="s">
        <v>159</v>
      </c>
      <c r="C6" s="101"/>
      <c r="D6" s="101"/>
      <c r="E6" s="103"/>
      <c r="F6" s="101"/>
    </row>
    <row r="7" spans="2:11" s="67" customFormat="1" ht="20.25" customHeight="1">
      <c r="B7" s="102"/>
      <c r="C7" s="102"/>
      <c r="D7" s="101"/>
      <c r="E7" s="103"/>
      <c r="F7" s="101"/>
    </row>
    <row r="8" spans="2:11" s="67" customFormat="1" ht="20.25" customHeight="1">
      <c r="B8" s="101" t="s">
        <v>137</v>
      </c>
      <c r="C8" s="102"/>
      <c r="D8" s="101"/>
      <c r="E8" s="103"/>
      <c r="F8" s="101"/>
    </row>
    <row r="9" spans="2:11" s="67" customFormat="1" ht="20.25" customHeight="1">
      <c r="B9" s="102"/>
      <c r="C9" s="102"/>
      <c r="D9" s="101"/>
      <c r="E9" s="101"/>
      <c r="F9" s="101"/>
    </row>
    <row r="10" spans="2:11" s="173" customFormat="1" ht="20.25" customHeight="1">
      <c r="B10" s="171" t="s">
        <v>180</v>
      </c>
      <c r="C10" s="172"/>
      <c r="D10" s="171"/>
      <c r="E10" s="171"/>
      <c r="F10" s="171"/>
    </row>
    <row r="11" spans="2:11" s="173" customFormat="1" ht="20.25" customHeight="1">
      <c r="B11" s="171"/>
      <c r="C11" s="172"/>
      <c r="D11" s="171"/>
      <c r="E11" s="171"/>
      <c r="F11" s="171"/>
    </row>
    <row r="12" spans="2:11" s="173" customFormat="1" ht="20.25" customHeight="1">
      <c r="B12" s="171" t="s">
        <v>181</v>
      </c>
      <c r="C12" s="172"/>
      <c r="D12" s="171"/>
    </row>
    <row r="13" spans="2:11" s="67" customFormat="1" ht="20.25" customHeight="1">
      <c r="B13" s="101"/>
      <c r="C13" s="102"/>
      <c r="D13" s="101"/>
    </row>
    <row r="14" spans="2:11" s="67" customFormat="1" ht="20.25" customHeight="1">
      <c r="B14" s="101" t="s">
        <v>182</v>
      </c>
      <c r="C14" s="102"/>
      <c r="D14" s="101"/>
    </row>
    <row r="15" spans="2:11" s="67" customFormat="1" ht="20.25" customHeight="1">
      <c r="B15" s="101"/>
      <c r="C15" s="102"/>
      <c r="D15" s="101"/>
    </row>
    <row r="16" spans="2:11" s="67" customFormat="1" ht="20.25" customHeight="1">
      <c r="B16" s="101" t="s">
        <v>220</v>
      </c>
      <c r="C16" s="102"/>
      <c r="D16" s="101"/>
    </row>
    <row r="17" spans="2:5" s="67" customFormat="1" ht="20.25" customHeight="1">
      <c r="B17" s="101"/>
      <c r="C17" s="102"/>
      <c r="D17" s="101"/>
    </row>
    <row r="18" spans="2:5" s="67" customFormat="1" ht="20.25" customHeight="1">
      <c r="B18" s="101" t="s">
        <v>221</v>
      </c>
      <c r="C18" s="102"/>
      <c r="D18" s="101"/>
    </row>
    <row r="19" spans="2:5" s="67" customFormat="1" ht="20.25" customHeight="1">
      <c r="B19" s="101"/>
      <c r="C19" s="102"/>
      <c r="D19" s="101"/>
    </row>
    <row r="20" spans="2:5" s="67" customFormat="1" ht="20.25" customHeight="1">
      <c r="B20" s="101" t="s">
        <v>222</v>
      </c>
      <c r="C20" s="102"/>
      <c r="D20" s="101"/>
    </row>
    <row r="21" spans="2:5" s="67" customFormat="1" ht="20.25" customHeight="1">
      <c r="B21" s="102"/>
      <c r="C21" s="102"/>
      <c r="D21" s="101"/>
    </row>
    <row r="22" spans="2:5" s="67" customFormat="1" ht="20.25" customHeight="1">
      <c r="B22" s="101" t="s">
        <v>231</v>
      </c>
      <c r="C22" s="102"/>
      <c r="D22" s="101"/>
    </row>
    <row r="23" spans="2:5" s="67" customFormat="1" ht="20.25" customHeight="1">
      <c r="B23" s="101" t="s">
        <v>174</v>
      </c>
      <c r="C23" s="102"/>
      <c r="D23" s="101"/>
    </row>
    <row r="24" spans="2:5" s="67" customFormat="1" ht="20.25" customHeight="1">
      <c r="B24" s="102"/>
      <c r="C24" s="102"/>
      <c r="D24" s="101"/>
    </row>
    <row r="25" spans="2:5" s="67" customFormat="1" ht="17.25" customHeight="1">
      <c r="B25" s="101" t="s">
        <v>223</v>
      </c>
      <c r="C25" s="101"/>
      <c r="D25" s="101"/>
    </row>
    <row r="26" spans="2:5" s="67" customFormat="1" ht="17.25" customHeight="1">
      <c r="B26" s="101" t="s">
        <v>138</v>
      </c>
      <c r="C26" s="101"/>
      <c r="D26" s="101"/>
    </row>
    <row r="27" spans="2:5" s="67" customFormat="1" ht="17.25" customHeight="1">
      <c r="B27" s="101"/>
      <c r="C27" s="101"/>
      <c r="D27" s="101"/>
    </row>
    <row r="28" spans="2:5" s="67" customFormat="1" ht="17.25" customHeight="1">
      <c r="B28" s="101"/>
      <c r="C28" s="68" t="s">
        <v>21</v>
      </c>
      <c r="D28" s="68" t="s">
        <v>3</v>
      </c>
    </row>
    <row r="29" spans="2:5" s="67" customFormat="1" ht="17.25" customHeight="1">
      <c r="B29" s="101"/>
      <c r="C29" s="68">
        <v>1</v>
      </c>
      <c r="D29" s="105" t="s">
        <v>93</v>
      </c>
    </row>
    <row r="30" spans="2:5" s="67" customFormat="1" ht="17.25" customHeight="1">
      <c r="B30" s="101"/>
      <c r="C30" s="68">
        <v>2</v>
      </c>
      <c r="D30" s="105" t="s">
        <v>103</v>
      </c>
      <c r="E30" s="67" t="s">
        <v>151</v>
      </c>
    </row>
    <row r="31" spans="2:5" s="67" customFormat="1" ht="17.25" customHeight="1">
      <c r="B31" s="101"/>
      <c r="C31" s="68">
        <v>3</v>
      </c>
      <c r="D31" s="105" t="s">
        <v>94</v>
      </c>
    </row>
    <row r="32" spans="2:5" s="67" customFormat="1" ht="17.25" customHeight="1">
      <c r="B32" s="101"/>
      <c r="C32" s="68">
        <v>4</v>
      </c>
      <c r="D32" s="105" t="s">
        <v>99</v>
      </c>
      <c r="E32" s="67" t="s">
        <v>148</v>
      </c>
    </row>
    <row r="33" spans="2:25" s="67" customFormat="1" ht="17.25" customHeight="1">
      <c r="B33" s="101"/>
      <c r="C33" s="103"/>
      <c r="D33" s="101"/>
    </row>
    <row r="34" spans="2:25" s="67" customFormat="1" ht="17.25" customHeight="1">
      <c r="B34" s="101" t="s">
        <v>224</v>
      </c>
      <c r="C34" s="101"/>
      <c r="D34" s="101"/>
    </row>
    <row r="35" spans="2:25" s="67" customFormat="1" ht="17.25" customHeight="1">
      <c r="B35" s="101" t="s">
        <v>139</v>
      </c>
      <c r="C35" s="101"/>
      <c r="D35" s="101"/>
    </row>
    <row r="36" spans="2:25" s="67" customFormat="1" ht="17.25" customHeight="1">
      <c r="B36" s="101"/>
      <c r="C36" s="101"/>
      <c r="D36" s="101"/>
      <c r="G36" s="106"/>
      <c r="H36" s="106"/>
      <c r="J36" s="106"/>
      <c r="K36" s="106"/>
      <c r="L36" s="106"/>
      <c r="M36" s="106"/>
      <c r="N36" s="106"/>
      <c r="O36" s="106"/>
      <c r="R36" s="106"/>
      <c r="S36" s="106"/>
      <c r="T36" s="106"/>
      <c r="W36" s="106"/>
      <c r="X36" s="106"/>
      <c r="Y36" s="106"/>
    </row>
    <row r="37" spans="2:25" s="67" customFormat="1" ht="17.25" customHeight="1">
      <c r="B37" s="101"/>
      <c r="C37" s="68" t="s">
        <v>4</v>
      </c>
      <c r="D37" s="68" t="s">
        <v>5</v>
      </c>
      <c r="G37" s="106"/>
      <c r="H37" s="106"/>
      <c r="J37" s="106"/>
      <c r="K37" s="106"/>
      <c r="L37" s="106"/>
      <c r="M37" s="106"/>
      <c r="N37" s="106"/>
      <c r="O37" s="106"/>
      <c r="R37" s="106"/>
      <c r="S37" s="106"/>
      <c r="T37" s="106"/>
      <c r="W37" s="106"/>
      <c r="X37" s="106"/>
      <c r="Y37" s="106"/>
    </row>
    <row r="38" spans="2:25" s="67" customFormat="1" ht="17.25" customHeight="1">
      <c r="B38" s="101"/>
      <c r="C38" s="68" t="s">
        <v>6</v>
      </c>
      <c r="D38" s="105" t="s">
        <v>140</v>
      </c>
      <c r="G38" s="106"/>
      <c r="H38" s="106"/>
      <c r="J38" s="106"/>
      <c r="K38" s="106"/>
      <c r="L38" s="106"/>
      <c r="M38" s="106"/>
      <c r="N38" s="106"/>
      <c r="O38" s="106"/>
      <c r="R38" s="106"/>
      <c r="S38" s="106"/>
      <c r="T38" s="106"/>
      <c r="W38" s="106"/>
      <c r="X38" s="106"/>
      <c r="Y38" s="106"/>
    </row>
    <row r="39" spans="2:25" s="67" customFormat="1" ht="17.25" customHeight="1">
      <c r="B39" s="101"/>
      <c r="C39" s="68" t="s">
        <v>7</v>
      </c>
      <c r="D39" s="105" t="s">
        <v>141</v>
      </c>
      <c r="G39" s="106"/>
      <c r="H39" s="106"/>
      <c r="J39" s="106"/>
      <c r="K39" s="106"/>
      <c r="L39" s="106"/>
      <c r="M39" s="106"/>
      <c r="N39" s="106"/>
      <c r="O39" s="106"/>
      <c r="R39" s="106"/>
      <c r="S39" s="106"/>
      <c r="T39" s="106"/>
      <c r="W39" s="106"/>
      <c r="X39" s="106"/>
      <c r="Y39" s="106"/>
    </row>
    <row r="40" spans="2:25" s="67" customFormat="1" ht="17.25" customHeight="1">
      <c r="B40" s="101"/>
      <c r="C40" s="68" t="s">
        <v>8</v>
      </c>
      <c r="D40" s="105" t="s">
        <v>142</v>
      </c>
      <c r="G40" s="106"/>
      <c r="H40" s="106"/>
      <c r="J40" s="106"/>
      <c r="K40" s="106"/>
      <c r="L40" s="106"/>
      <c r="M40" s="106"/>
      <c r="N40" s="106"/>
      <c r="O40" s="106"/>
      <c r="R40" s="106"/>
      <c r="S40" s="106"/>
      <c r="T40" s="106"/>
      <c r="W40" s="106"/>
      <c r="X40" s="106"/>
      <c r="Y40" s="106"/>
    </row>
    <row r="41" spans="2:25" s="67" customFormat="1" ht="17.25" customHeight="1">
      <c r="B41" s="101"/>
      <c r="C41" s="68" t="s">
        <v>9</v>
      </c>
      <c r="D41" s="105" t="s">
        <v>160</v>
      </c>
      <c r="G41" s="106"/>
      <c r="H41" s="106"/>
      <c r="J41" s="106"/>
      <c r="K41" s="106"/>
      <c r="L41" s="106"/>
      <c r="M41" s="106"/>
      <c r="N41" s="106"/>
      <c r="O41" s="106"/>
      <c r="R41" s="106"/>
      <c r="S41" s="106"/>
      <c r="T41" s="106"/>
      <c r="W41" s="106"/>
      <c r="X41" s="106"/>
      <c r="Y41" s="106"/>
    </row>
    <row r="42" spans="2:25" s="67" customFormat="1" ht="17.25" customHeight="1">
      <c r="B42" s="101"/>
      <c r="C42" s="101"/>
      <c r="D42" s="101"/>
      <c r="G42" s="106"/>
      <c r="H42" s="106"/>
      <c r="J42" s="106"/>
      <c r="K42" s="106"/>
      <c r="L42" s="106"/>
      <c r="M42" s="106"/>
      <c r="N42" s="106"/>
      <c r="O42" s="106"/>
      <c r="R42" s="106"/>
      <c r="S42" s="106"/>
      <c r="T42" s="106"/>
      <c r="W42" s="106"/>
      <c r="X42" s="106"/>
      <c r="Y42" s="106"/>
    </row>
    <row r="43" spans="2:25" s="67" customFormat="1" ht="17.25" customHeight="1">
      <c r="B43" s="101"/>
      <c r="C43" s="107" t="s">
        <v>10</v>
      </c>
      <c r="D43" s="101"/>
      <c r="G43" s="106"/>
      <c r="H43" s="106"/>
      <c r="J43" s="106"/>
      <c r="K43" s="106"/>
      <c r="L43" s="106"/>
      <c r="M43" s="106"/>
      <c r="N43" s="106"/>
      <c r="O43" s="106"/>
      <c r="R43" s="106"/>
      <c r="S43" s="106"/>
      <c r="T43" s="106"/>
      <c r="W43" s="106"/>
      <c r="X43" s="106"/>
      <c r="Y43" s="106"/>
    </row>
    <row r="44" spans="2:25" s="67" customFormat="1" ht="17.25" customHeight="1">
      <c r="C44" s="101" t="s">
        <v>143</v>
      </c>
      <c r="F44" s="107"/>
      <c r="G44" s="106"/>
      <c r="H44" s="106"/>
      <c r="J44" s="106"/>
      <c r="K44" s="106"/>
      <c r="L44" s="106"/>
      <c r="M44" s="106"/>
      <c r="N44" s="106"/>
      <c r="O44" s="106"/>
      <c r="R44" s="106"/>
      <c r="S44" s="106"/>
      <c r="T44" s="106"/>
      <c r="W44" s="106"/>
      <c r="X44" s="106"/>
      <c r="Y44" s="106"/>
    </row>
    <row r="45" spans="2:25" s="67" customFormat="1" ht="17.25" customHeight="1">
      <c r="C45" s="101" t="s">
        <v>161</v>
      </c>
      <c r="F45" s="101"/>
      <c r="G45" s="106"/>
      <c r="H45" s="106"/>
      <c r="J45" s="106"/>
      <c r="K45" s="106"/>
      <c r="L45" s="106"/>
      <c r="M45" s="106"/>
      <c r="N45" s="106"/>
      <c r="O45" s="106"/>
      <c r="R45" s="106"/>
      <c r="S45" s="106"/>
      <c r="T45" s="106"/>
      <c r="W45" s="106"/>
      <c r="X45" s="106"/>
      <c r="Y45" s="106"/>
    </row>
    <row r="46" spans="2:25" s="67" customFormat="1" ht="17.25" customHeight="1">
      <c r="B46" s="101"/>
      <c r="C46" s="101"/>
      <c r="D46" s="101"/>
      <c r="E46" s="107"/>
      <c r="F46" s="106"/>
      <c r="G46" s="106"/>
      <c r="H46" s="106"/>
      <c r="J46" s="106"/>
      <c r="K46" s="106"/>
      <c r="L46" s="106"/>
      <c r="M46" s="106"/>
      <c r="N46" s="106"/>
      <c r="O46" s="106"/>
      <c r="R46" s="106"/>
      <c r="S46" s="106"/>
      <c r="T46" s="106"/>
      <c r="W46" s="106"/>
      <c r="X46" s="106"/>
      <c r="Y46" s="106"/>
    </row>
    <row r="47" spans="2:25" s="67" customFormat="1" ht="17.25" customHeight="1">
      <c r="B47" s="101" t="s">
        <v>225</v>
      </c>
      <c r="C47" s="101"/>
      <c r="D47" s="101"/>
    </row>
    <row r="48" spans="2:25" s="67" customFormat="1" ht="17.25" customHeight="1">
      <c r="B48" s="101" t="s">
        <v>144</v>
      </c>
      <c r="C48" s="101"/>
      <c r="D48" s="101"/>
    </row>
    <row r="49" spans="2:51" s="67" customFormat="1" ht="17.25" customHeight="1">
      <c r="B49" s="108" t="s">
        <v>149</v>
      </c>
      <c r="E49" s="106"/>
      <c r="F49" s="106"/>
      <c r="G49" s="106"/>
      <c r="H49" s="106"/>
      <c r="I49" s="106"/>
      <c r="J49" s="106"/>
      <c r="K49" s="106"/>
      <c r="L49" s="106"/>
      <c r="M49" s="106"/>
      <c r="N49" s="106"/>
      <c r="O49" s="106"/>
      <c r="P49" s="106"/>
      <c r="Q49" s="106"/>
      <c r="R49" s="106"/>
      <c r="S49" s="106"/>
      <c r="T49" s="106"/>
      <c r="U49" s="106"/>
      <c r="Y49" s="106"/>
      <c r="Z49" s="106"/>
      <c r="AA49" s="106"/>
      <c r="AB49" s="106"/>
      <c r="AD49" s="106"/>
      <c r="AE49" s="106"/>
      <c r="AF49" s="106"/>
      <c r="AG49" s="106"/>
      <c r="AH49" s="106"/>
      <c r="AI49" s="109"/>
      <c r="AJ49" s="106"/>
      <c r="AK49" s="106"/>
      <c r="AL49" s="106"/>
      <c r="AM49" s="106"/>
      <c r="AN49" s="106"/>
      <c r="AO49" s="106"/>
      <c r="AP49" s="106"/>
      <c r="AQ49" s="106"/>
      <c r="AR49" s="106"/>
      <c r="AS49" s="106"/>
      <c r="AT49" s="106"/>
      <c r="AU49" s="106"/>
      <c r="AV49" s="106"/>
      <c r="AW49" s="106"/>
      <c r="AX49" s="106"/>
      <c r="AY49" s="109"/>
    </row>
    <row r="50" spans="2:51" s="67" customFormat="1" ht="17.25" customHeight="1"/>
    <row r="51" spans="2:51" s="67" customFormat="1" ht="17.25" customHeight="1">
      <c r="B51" s="101" t="s">
        <v>226</v>
      </c>
      <c r="C51" s="101"/>
    </row>
    <row r="52" spans="2:51" s="67" customFormat="1" ht="17.25" customHeight="1">
      <c r="B52" s="101"/>
      <c r="C52" s="101"/>
    </row>
    <row r="53" spans="2:51" s="67" customFormat="1" ht="17.25" customHeight="1">
      <c r="B53" s="101" t="s">
        <v>227</v>
      </c>
      <c r="C53" s="101"/>
    </row>
    <row r="54" spans="2:51" s="67" customFormat="1" ht="17.25" customHeight="1">
      <c r="B54" s="101" t="s">
        <v>145</v>
      </c>
      <c r="C54" s="101"/>
    </row>
    <row r="55" spans="2:51" s="67" customFormat="1" ht="17.25" customHeight="1">
      <c r="B55" s="101"/>
      <c r="C55" s="101"/>
    </row>
    <row r="56" spans="2:51" s="67" customFormat="1" ht="17.25" customHeight="1">
      <c r="B56" s="101" t="s">
        <v>228</v>
      </c>
      <c r="C56" s="101"/>
    </row>
    <row r="57" spans="2:51" s="67" customFormat="1" ht="17.25" customHeight="1">
      <c r="B57" s="101" t="s">
        <v>146</v>
      </c>
      <c r="C57" s="101"/>
    </row>
    <row r="58" spans="2:51" s="67" customFormat="1" ht="17.25" customHeight="1">
      <c r="B58" s="101"/>
      <c r="C58" s="101"/>
    </row>
    <row r="59" spans="2:51" s="67" customFormat="1" ht="17.25" customHeight="1">
      <c r="B59" s="101" t="s">
        <v>229</v>
      </c>
      <c r="C59" s="101"/>
      <c r="D59" s="101"/>
    </row>
    <row r="60" spans="2:51" s="67" customFormat="1" ht="17.25" customHeight="1">
      <c r="B60" s="101"/>
      <c r="C60" s="101"/>
      <c r="D60" s="101"/>
    </row>
    <row r="61" spans="2:51" s="67" customFormat="1" ht="17.25" customHeight="1">
      <c r="B61" s="67" t="s">
        <v>230</v>
      </c>
      <c r="D61" s="101"/>
    </row>
    <row r="62" spans="2:51" s="67" customFormat="1" ht="17.25" customHeight="1">
      <c r="B62" s="67" t="s">
        <v>147</v>
      </c>
      <c r="D62" s="101"/>
    </row>
    <row r="63" spans="2:51" s="67" customFormat="1" ht="17.25" customHeight="1"/>
    <row r="64" spans="2:51" s="67" customFormat="1" ht="17.25" customHeight="1">
      <c r="B64" s="67" t="s">
        <v>232</v>
      </c>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row>
    <row r="65" spans="2:71" s="67" customFormat="1" ht="17.25" customHeight="1">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row>
    <row r="66" spans="2:71" s="67" customFormat="1" ht="17.25" customHeight="1">
      <c r="B66" s="67" t="s">
        <v>233</v>
      </c>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row>
    <row r="67" spans="2:71" s="67" customFormat="1" ht="17.25" customHeight="1">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row>
    <row r="68" spans="2:71" s="67" customFormat="1" ht="17.25" customHeight="1">
      <c r="B68" s="67" t="s">
        <v>234</v>
      </c>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row>
    <row r="69" spans="2:71" s="67" customFormat="1" ht="17.25" customHeight="1">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row>
    <row r="70" spans="2:71" s="67" customFormat="1" ht="17.25" customHeight="1">
      <c r="B70" s="67" t="s">
        <v>235</v>
      </c>
      <c r="E70" s="110"/>
      <c r="F70" s="110"/>
      <c r="G70" s="110"/>
      <c r="H70" s="110"/>
      <c r="I70" s="110"/>
      <c r="J70" s="110"/>
      <c r="K70" s="110"/>
      <c r="L70" s="115"/>
      <c r="M70" s="67" t="s">
        <v>150</v>
      </c>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row>
    <row r="71" spans="2:71" s="67" customFormat="1" ht="17.25" customHeight="1">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row>
    <row r="72" spans="2:71" s="67" customFormat="1" ht="17.25" customHeight="1">
      <c r="B72" s="67" t="s">
        <v>238</v>
      </c>
      <c r="BL72" s="111"/>
      <c r="BM72" s="112"/>
      <c r="BN72" s="111"/>
      <c r="BO72" s="111"/>
      <c r="BP72" s="111"/>
      <c r="BQ72" s="113"/>
      <c r="BR72" s="114"/>
      <c r="BS72" s="114"/>
    </row>
    <row r="73" spans="2:71" s="67" customFormat="1" ht="17.25" customHeight="1">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row>
    <row r="74" spans="2:71" s="67" customFormat="1" ht="17.25" customHeight="1">
      <c r="B74" s="67" t="s">
        <v>239</v>
      </c>
      <c r="BL74" s="111"/>
      <c r="BM74" s="112"/>
      <c r="BN74" s="111"/>
      <c r="BO74" s="111"/>
      <c r="BP74" s="111"/>
      <c r="BQ74" s="113"/>
      <c r="BR74" s="114"/>
      <c r="BS74" s="114"/>
    </row>
    <row r="75" spans="2:71" s="67" customFormat="1" ht="17.25" customHeight="1">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row>
    <row r="76" spans="2:71" ht="17.25" customHeight="1">
      <c r="B76" s="67" t="s">
        <v>236</v>
      </c>
    </row>
    <row r="77" spans="2:71" s="67" customFormat="1" ht="17.25" customHeight="1">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row>
    <row r="78" spans="2:71" ht="17.25" customHeight="1">
      <c r="B78" s="67" t="s">
        <v>237</v>
      </c>
    </row>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sheetData>
  <sheetProtection sheet="1" objects="1" scenarios="1" selectLockedCells="1"/>
  <mergeCells count="1">
    <mergeCell ref="F4:K5"/>
  </mergeCells>
  <phoneticPr fontId="2"/>
  <pageMargins left="0.70866141732283472" right="0.70866141732283472" top="0.74803149606299213" bottom="0.35433070866141736" header="0.31496062992125984" footer="0.31496062992125984"/>
  <pageSetup paperSize="9" scale="37"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CCFFCC"/>
    <pageSetUpPr fitToPage="1"/>
  </sheetPr>
  <dimension ref="B1:BL128"/>
  <sheetViews>
    <sheetView showGridLines="0" view="pageBreakPreview" zoomScaleNormal="55" zoomScaleSheetLayoutView="100" workbookViewId="0">
      <selection activeCell="T24" sqref="T24"/>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2:64" s="6" customFormat="1" ht="20.25" customHeight="1">
      <c r="C1" s="5" t="s">
        <v>20</v>
      </c>
      <c r="D1" s="5"/>
      <c r="E1" s="5"/>
      <c r="F1" s="5"/>
      <c r="G1" s="5"/>
      <c r="J1" s="8" t="s">
        <v>0</v>
      </c>
      <c r="M1" s="5"/>
      <c r="N1" s="5"/>
      <c r="O1" s="5"/>
      <c r="P1" s="5"/>
      <c r="Q1" s="5"/>
      <c r="R1" s="5"/>
      <c r="S1" s="5"/>
      <c r="T1" s="5"/>
      <c r="AP1" s="10" t="s">
        <v>32</v>
      </c>
      <c r="AQ1" s="1187" t="s">
        <v>128</v>
      </c>
      <c r="AR1" s="1188"/>
      <c r="AS1" s="1188"/>
      <c r="AT1" s="1188"/>
      <c r="AU1" s="1188"/>
      <c r="AV1" s="1188"/>
      <c r="AW1" s="1188"/>
      <c r="AX1" s="1188"/>
      <c r="AY1" s="1188"/>
      <c r="AZ1" s="1188"/>
      <c r="BA1" s="1188"/>
      <c r="BB1" s="1188"/>
      <c r="BC1" s="1188"/>
      <c r="BD1" s="1188"/>
      <c r="BE1" s="1188"/>
      <c r="BF1" s="1188"/>
      <c r="BG1" s="10" t="s">
        <v>2</v>
      </c>
    </row>
    <row r="2" spans="2:64" s="9" customFormat="1" ht="20.25" customHeight="1">
      <c r="G2" s="8"/>
      <c r="J2" s="8"/>
      <c r="K2" s="8"/>
      <c r="M2" s="10"/>
      <c r="N2" s="10"/>
      <c r="O2" s="10"/>
      <c r="P2" s="10"/>
      <c r="Q2" s="10"/>
      <c r="R2" s="10"/>
      <c r="S2" s="10"/>
      <c r="T2" s="10"/>
      <c r="Y2" s="39" t="s">
        <v>29</v>
      </c>
      <c r="Z2" s="1223">
        <v>6</v>
      </c>
      <c r="AA2" s="1223"/>
      <c r="AB2" s="39" t="s">
        <v>30</v>
      </c>
      <c r="AC2" s="1224">
        <f>IF(Z2=0,"",YEAR(DATE(2018+Z2,1,1)))</f>
        <v>2024</v>
      </c>
      <c r="AD2" s="1224"/>
      <c r="AE2" s="40" t="s">
        <v>31</v>
      </c>
      <c r="AF2" s="40" t="s">
        <v>1</v>
      </c>
      <c r="AG2" s="1223">
        <v>10</v>
      </c>
      <c r="AH2" s="1223"/>
      <c r="AI2" s="40" t="s">
        <v>26</v>
      </c>
      <c r="AP2" s="10" t="s">
        <v>33</v>
      </c>
      <c r="AQ2" s="1189"/>
      <c r="AR2" s="1189"/>
      <c r="AS2" s="1189"/>
      <c r="AT2" s="1189"/>
      <c r="AU2" s="1189"/>
      <c r="AV2" s="1189"/>
      <c r="AW2" s="1189"/>
      <c r="AX2" s="1189"/>
      <c r="AY2" s="1189"/>
      <c r="AZ2" s="1189"/>
      <c r="BA2" s="1189"/>
      <c r="BB2" s="1189"/>
      <c r="BC2" s="1189"/>
      <c r="BD2" s="1189"/>
      <c r="BE2" s="1189"/>
      <c r="BF2" s="1189"/>
      <c r="BG2" s="10" t="s">
        <v>2</v>
      </c>
      <c r="BH2" s="10"/>
      <c r="BI2" s="10"/>
      <c r="BJ2" s="10"/>
    </row>
    <row r="3" spans="2:64" s="9" customFormat="1" ht="20.25" customHeight="1">
      <c r="G3" s="8"/>
      <c r="J3" s="8"/>
      <c r="L3" s="10"/>
      <c r="M3" s="10"/>
      <c r="N3" s="10"/>
      <c r="O3" s="10"/>
      <c r="P3" s="10"/>
      <c r="Q3" s="10"/>
      <c r="R3" s="10"/>
      <c r="Z3" s="35"/>
      <c r="AA3" s="35"/>
      <c r="AB3" s="35"/>
      <c r="AC3" s="36"/>
      <c r="AD3" s="35"/>
      <c r="BA3" s="37" t="s">
        <v>22</v>
      </c>
      <c r="BB3" s="1200" t="s">
        <v>185</v>
      </c>
      <c r="BC3" s="1201"/>
      <c r="BD3" s="1201"/>
      <c r="BE3" s="1202"/>
      <c r="BF3" s="10"/>
    </row>
    <row r="4" spans="2:64" customFormat="1" ht="20.25" customHeight="1">
      <c r="BA4" s="37" t="s">
        <v>178</v>
      </c>
      <c r="BB4" s="1200" t="s">
        <v>198</v>
      </c>
      <c r="BC4" s="1201"/>
      <c r="BD4" s="1201"/>
      <c r="BE4" s="1202"/>
    </row>
    <row r="5" spans="2:64" s="9" customFormat="1" ht="9" customHeight="1">
      <c r="G5" s="8"/>
      <c r="J5" s="8"/>
      <c r="L5" s="10"/>
      <c r="M5" s="10"/>
      <c r="N5" s="10"/>
      <c r="O5" s="10"/>
      <c r="P5" s="10"/>
      <c r="Q5" s="10"/>
      <c r="R5" s="10"/>
      <c r="Z5" s="34"/>
      <c r="AA5" s="34"/>
      <c r="AG5" s="6"/>
      <c r="AH5" s="6"/>
      <c r="AI5" s="6"/>
      <c r="AJ5" s="6"/>
      <c r="AK5" s="6"/>
      <c r="AL5" s="6"/>
      <c r="AM5" s="6"/>
      <c r="AN5" s="6"/>
      <c r="AO5" s="6"/>
      <c r="AP5" s="6"/>
      <c r="AQ5" s="6"/>
      <c r="AR5" s="6"/>
      <c r="AS5" s="6"/>
      <c r="AT5" s="6"/>
      <c r="AU5" s="6"/>
      <c r="AV5" s="6"/>
      <c r="AW5" s="6"/>
      <c r="AX5" s="6"/>
      <c r="AY5" s="6"/>
      <c r="AZ5" s="6"/>
      <c r="BA5" s="6"/>
      <c r="BB5" s="6"/>
      <c r="BC5" s="6"/>
      <c r="BD5" s="6"/>
      <c r="BE5" s="38"/>
      <c r="BF5" s="38"/>
    </row>
    <row r="6" spans="2:64" s="9" customFormat="1" ht="21" customHeight="1">
      <c r="B6" s="5"/>
      <c r="C6" s="6"/>
      <c r="D6" s="6"/>
      <c r="E6" s="6"/>
      <c r="F6" s="6"/>
      <c r="G6" s="6"/>
      <c r="H6" s="92"/>
      <c r="I6" s="92"/>
      <c r="J6" s="92"/>
      <c r="K6" s="90"/>
      <c r="L6" s="92"/>
      <c r="M6" s="92"/>
      <c r="N6" s="92"/>
      <c r="AG6" s="6"/>
      <c r="AH6" s="6" t="s">
        <v>179</v>
      </c>
      <c r="AI6" s="6"/>
      <c r="AJ6" s="6"/>
      <c r="AK6" s="6"/>
      <c r="AL6" s="6"/>
      <c r="AM6" s="6"/>
      <c r="AN6" s="6"/>
      <c r="AO6" s="6"/>
      <c r="AP6" s="6"/>
      <c r="AQ6" s="6"/>
      <c r="AR6" s="6"/>
      <c r="AT6" s="1209">
        <v>8</v>
      </c>
      <c r="AU6" s="1210"/>
      <c r="AV6" s="2" t="s">
        <v>23</v>
      </c>
      <c r="AW6" s="6"/>
      <c r="AX6" s="1209">
        <v>40</v>
      </c>
      <c r="AY6" s="1210"/>
      <c r="AZ6" s="2" t="s">
        <v>24</v>
      </c>
      <c r="BA6" s="6"/>
      <c r="BB6" s="1209">
        <v>160</v>
      </c>
      <c r="BC6" s="1210"/>
      <c r="BD6" s="2" t="s">
        <v>25</v>
      </c>
      <c r="BE6" s="6"/>
      <c r="BF6" s="38"/>
    </row>
    <row r="7" spans="2:64" s="9" customFormat="1" ht="21" customHeight="1">
      <c r="B7" s="5"/>
      <c r="C7" s="91"/>
      <c r="D7" s="91"/>
      <c r="E7" s="91"/>
      <c r="F7" s="91"/>
      <c r="G7" s="92"/>
      <c r="H7" s="92"/>
      <c r="I7" s="92"/>
      <c r="J7" s="92"/>
      <c r="K7" s="92"/>
      <c r="L7" s="92"/>
      <c r="M7" s="92"/>
      <c r="N7" s="92"/>
      <c r="AG7" s="6"/>
      <c r="AH7" s="6"/>
      <c r="AI7" s="6"/>
      <c r="AJ7" s="6"/>
      <c r="AK7" s="6"/>
      <c r="AL7" s="6"/>
      <c r="AM7" s="6"/>
      <c r="AN7" s="6"/>
      <c r="AO7" s="6"/>
      <c r="AP7" s="6"/>
      <c r="AQ7" s="6"/>
      <c r="AR7" s="6"/>
      <c r="AS7" s="6"/>
      <c r="AT7" s="6"/>
      <c r="AU7" s="6"/>
      <c r="AV7" s="6"/>
      <c r="AW7" s="6"/>
      <c r="AX7" s="6"/>
      <c r="AY7" s="6"/>
      <c r="AZ7" s="6"/>
      <c r="BA7" s="6"/>
      <c r="BB7" s="6"/>
      <c r="BC7" s="6"/>
      <c r="BD7" s="6"/>
      <c r="BE7" s="38"/>
      <c r="BF7" s="38"/>
    </row>
    <row r="8" spans="2:64" s="9" customFormat="1" ht="21" customHeight="1">
      <c r="B8" s="5"/>
      <c r="C8" s="91"/>
      <c r="D8" s="91"/>
      <c r="E8" s="91"/>
      <c r="F8" s="91"/>
      <c r="G8" s="92"/>
      <c r="H8" s="92"/>
      <c r="I8" s="92"/>
      <c r="J8" s="92"/>
      <c r="K8" s="92"/>
      <c r="L8" s="92"/>
      <c r="M8" s="92"/>
      <c r="N8" s="92"/>
      <c r="AG8" s="6"/>
      <c r="AH8" s="6"/>
      <c r="AI8" s="6"/>
      <c r="AJ8" s="6"/>
      <c r="AK8" s="6"/>
      <c r="AL8" s="6"/>
      <c r="AM8" s="6"/>
      <c r="AN8" s="6"/>
      <c r="AO8" s="6"/>
      <c r="AP8" s="6"/>
      <c r="AQ8" s="6"/>
      <c r="AR8" s="6"/>
      <c r="AS8" s="6"/>
      <c r="AT8" s="1110"/>
      <c r="AU8" s="1110"/>
      <c r="AV8" s="6"/>
      <c r="AW8" s="6"/>
      <c r="AX8" s="6"/>
      <c r="AY8" s="6" t="s">
        <v>28</v>
      </c>
      <c r="AZ8" s="6"/>
      <c r="BA8" s="6"/>
      <c r="BB8" s="1107">
        <f>DAY(EOMONTH(DATE(AC2,AG2,1),0))</f>
        <v>31</v>
      </c>
      <c r="BC8" s="1108"/>
      <c r="BD8" s="6" t="s">
        <v>27</v>
      </c>
      <c r="BE8" s="38"/>
      <c r="BF8" s="38"/>
    </row>
    <row r="9" spans="2:64" s="9" customFormat="1" ht="21" customHeight="1">
      <c r="B9" s="5"/>
      <c r="C9" s="91"/>
      <c r="D9" s="91"/>
      <c r="E9" s="91"/>
      <c r="F9" s="91"/>
      <c r="G9" s="92"/>
      <c r="H9" s="92"/>
      <c r="I9" s="92"/>
      <c r="J9" s="92"/>
      <c r="K9" s="92"/>
      <c r="L9" s="92"/>
      <c r="M9" s="92"/>
      <c r="N9" s="92"/>
      <c r="AG9" s="6"/>
      <c r="AH9" s="6"/>
      <c r="AI9" s="6"/>
      <c r="AJ9" s="6"/>
      <c r="AK9" s="6"/>
      <c r="AL9" s="6"/>
      <c r="AM9" s="6"/>
      <c r="AN9" s="6"/>
      <c r="AO9" s="6"/>
      <c r="AP9" s="6"/>
      <c r="AQ9" s="6"/>
      <c r="AR9" s="6"/>
      <c r="AS9" s="6"/>
      <c r="AT9" s="6"/>
      <c r="AU9" s="6"/>
      <c r="AV9" s="6"/>
      <c r="AW9" s="6"/>
      <c r="AX9" s="6"/>
      <c r="AY9" s="6"/>
      <c r="AZ9" s="6"/>
      <c r="BA9" s="6"/>
      <c r="BB9" s="6"/>
      <c r="BC9" s="6"/>
      <c r="BD9" s="6"/>
      <c r="BE9" s="38"/>
      <c r="BF9" s="38"/>
    </row>
    <row r="10" spans="2:64" s="9" customFormat="1" ht="21" customHeight="1">
      <c r="B10" s="94"/>
      <c r="C10" s="90"/>
      <c r="D10" s="90"/>
      <c r="E10" s="90"/>
      <c r="F10" s="90"/>
      <c r="G10" s="92"/>
      <c r="H10" s="92"/>
      <c r="I10" s="92"/>
      <c r="J10" s="92"/>
      <c r="K10" s="92"/>
      <c r="L10" s="92"/>
      <c r="M10" s="92"/>
      <c r="N10" s="92"/>
      <c r="AG10" s="87"/>
      <c r="AH10" s="6" t="s">
        <v>199</v>
      </c>
      <c r="AI10" s="6"/>
      <c r="AJ10" s="6"/>
      <c r="AK10" s="6"/>
      <c r="AL10" s="6"/>
      <c r="AM10" s="6"/>
      <c r="AN10" s="1109">
        <f ca="1">AY77/BB6</f>
        <v>0</v>
      </c>
      <c r="AO10" s="1109"/>
      <c r="AP10" s="6" t="s">
        <v>200</v>
      </c>
      <c r="AQ10" s="6"/>
      <c r="AR10" s="6"/>
      <c r="AS10" s="6"/>
      <c r="AT10" s="1112"/>
      <c r="AU10" s="1112"/>
      <c r="AV10" s="6"/>
      <c r="AW10" s="90"/>
      <c r="AX10" s="6"/>
      <c r="AY10" s="6"/>
      <c r="AZ10" s="6"/>
      <c r="BA10" s="6"/>
      <c r="BB10" s="1211"/>
      <c r="BC10" s="1211"/>
      <c r="BD10" s="6"/>
      <c r="BE10" s="6"/>
      <c r="BF10" s="6"/>
      <c r="BJ10" s="10"/>
      <c r="BK10" s="10"/>
      <c r="BL10" s="10"/>
    </row>
    <row r="11" spans="2:64" s="9" customFormat="1" ht="21" customHeight="1">
      <c r="B11" s="94"/>
      <c r="C11" s="89"/>
      <c r="D11" s="89"/>
      <c r="E11" s="89"/>
      <c r="F11" s="89"/>
      <c r="G11" s="89"/>
      <c r="H11" s="89"/>
      <c r="I11" s="89"/>
      <c r="J11" s="89"/>
      <c r="K11" s="89"/>
      <c r="L11" s="89"/>
      <c r="M11" s="89"/>
      <c r="N11" s="89"/>
      <c r="AG11" s="91"/>
      <c r="AH11" s="6"/>
      <c r="AI11" s="6"/>
      <c r="AJ11" s="87"/>
      <c r="AK11" s="6"/>
      <c r="AL11" s="6"/>
      <c r="AM11" s="6"/>
      <c r="AN11" s="6"/>
      <c r="AO11" s="6"/>
      <c r="AP11" s="6"/>
      <c r="AQ11" s="91"/>
      <c r="AR11" s="91"/>
      <c r="AS11" s="91"/>
      <c r="AT11" s="6"/>
      <c r="AU11" s="6"/>
      <c r="AV11" s="6"/>
      <c r="AW11" s="6"/>
      <c r="AX11" s="6"/>
      <c r="AY11" s="6"/>
      <c r="AZ11" s="6"/>
      <c r="BA11" s="6"/>
      <c r="BB11" s="6"/>
      <c r="BC11" s="6"/>
      <c r="BD11" s="6"/>
      <c r="BE11" s="6"/>
      <c r="BF11" s="6"/>
      <c r="BJ11" s="10"/>
      <c r="BK11" s="10"/>
      <c r="BL11" s="10"/>
    </row>
    <row r="12" spans="2:64" s="9" customFormat="1" ht="21" customHeight="1">
      <c r="B12" s="94"/>
      <c r="C12" s="90"/>
      <c r="D12" s="90"/>
      <c r="E12" s="90"/>
      <c r="F12" s="90"/>
      <c r="G12" s="90"/>
      <c r="H12" s="90"/>
      <c r="I12" s="90"/>
      <c r="J12" s="90"/>
      <c r="K12" s="90"/>
      <c r="L12" s="92"/>
      <c r="M12" s="92"/>
      <c r="N12" s="92"/>
      <c r="O12" s="90"/>
      <c r="P12" s="92"/>
      <c r="Q12" s="92"/>
      <c r="R12" s="92"/>
      <c r="S12" s="38"/>
      <c r="T12" s="1229"/>
      <c r="U12" s="1229"/>
      <c r="V12" s="5"/>
      <c r="Z12" s="91"/>
      <c r="AA12" s="88"/>
      <c r="AB12" s="5"/>
      <c r="AC12" s="91"/>
      <c r="AD12" s="91"/>
      <c r="AE12" s="91"/>
      <c r="AG12" s="87"/>
      <c r="AH12" s="6" t="s">
        <v>202</v>
      </c>
      <c r="AI12" s="6"/>
      <c r="AJ12" s="6"/>
      <c r="AK12" s="6"/>
      <c r="AL12" s="6"/>
      <c r="AM12" s="6"/>
      <c r="AN12" s="91"/>
      <c r="AO12" s="91"/>
      <c r="AQ12" s="6" t="s">
        <v>203</v>
      </c>
      <c r="AR12" s="6"/>
      <c r="AS12" s="91"/>
      <c r="AT12" s="91"/>
      <c r="AU12" s="6"/>
      <c r="AV12" s="6"/>
      <c r="AW12" s="6"/>
      <c r="AY12" s="6"/>
      <c r="AZ12" s="93" t="s">
        <v>120</v>
      </c>
      <c r="BA12" s="88"/>
      <c r="BB12" s="5"/>
      <c r="BC12" s="91"/>
      <c r="BD12" s="91"/>
      <c r="BE12" s="91"/>
      <c r="BF12" s="34"/>
      <c r="BJ12" s="10"/>
      <c r="BK12" s="10"/>
      <c r="BL12" s="10"/>
    </row>
    <row r="13" spans="2:64" s="9" customFormat="1" ht="21" customHeight="1">
      <c r="B13" s="5" t="s">
        <v>201</v>
      </c>
      <c r="C13" s="6"/>
      <c r="D13" s="6"/>
      <c r="E13" s="6"/>
      <c r="F13" s="6"/>
      <c r="G13" s="6"/>
      <c r="H13" s="6"/>
      <c r="I13" s="6"/>
      <c r="J13" s="6"/>
      <c r="K13" s="91"/>
      <c r="L13" s="87"/>
      <c r="M13" s="6"/>
      <c r="N13" s="6"/>
      <c r="O13" s="91"/>
      <c r="P13" s="6"/>
      <c r="Q13" s="6"/>
      <c r="R13" s="6"/>
      <c r="S13" s="6"/>
      <c r="T13" s="6"/>
      <c r="U13" s="6"/>
      <c r="Z13" s="6"/>
      <c r="AA13" s="6"/>
      <c r="AB13" s="6"/>
      <c r="AC13" s="6"/>
      <c r="AD13" s="6"/>
      <c r="AE13" s="6"/>
      <c r="AG13" s="91"/>
      <c r="AH13" s="91"/>
      <c r="AI13" s="5" t="s">
        <v>115</v>
      </c>
      <c r="AJ13" s="91"/>
      <c r="AK13" s="91"/>
      <c r="AL13" s="6"/>
      <c r="AM13" s="6"/>
      <c r="AN13" s="1111"/>
      <c r="AO13" s="1111"/>
      <c r="AP13" s="6" t="s">
        <v>118</v>
      </c>
      <c r="AR13" s="6" t="s">
        <v>119</v>
      </c>
      <c r="AS13" s="91"/>
      <c r="AT13" s="91"/>
      <c r="AU13" s="6"/>
      <c r="AV13" s="1109">
        <f>(SUM(AR17:BC17))/12</f>
        <v>0</v>
      </c>
      <c r="AW13" s="1109"/>
      <c r="AX13" s="6" t="s">
        <v>118</v>
      </c>
      <c r="AZ13" s="6" t="s">
        <v>121</v>
      </c>
      <c r="BA13" s="6"/>
      <c r="BB13" s="6"/>
      <c r="BC13" s="6"/>
      <c r="BD13" s="1111"/>
      <c r="BE13" s="1111"/>
      <c r="BF13" s="6" t="s">
        <v>118</v>
      </c>
      <c r="BG13" s="8"/>
      <c r="BJ13" s="10"/>
      <c r="BK13" s="10"/>
      <c r="BL13" s="10"/>
    </row>
    <row r="14" spans="2:64" s="9" customFormat="1" ht="21" customHeight="1">
      <c r="B14" s="5" t="s">
        <v>122</v>
      </c>
      <c r="C14" s="6"/>
      <c r="D14" s="6"/>
      <c r="E14" s="6"/>
      <c r="F14" s="6"/>
      <c r="G14" s="6"/>
      <c r="H14" s="6"/>
      <c r="I14" s="6"/>
      <c r="J14" s="1206">
        <v>0.29166666666666669</v>
      </c>
      <c r="K14" s="1207"/>
      <c r="L14" s="1208"/>
      <c r="M14" s="90" t="s">
        <v>17</v>
      </c>
      <c r="N14" s="1206">
        <v>0.83333333333333337</v>
      </c>
      <c r="O14" s="1207"/>
      <c r="P14" s="1208"/>
      <c r="Q14" s="1"/>
      <c r="R14" s="1"/>
      <c r="S14" s="1"/>
      <c r="T14" s="1"/>
      <c r="U14" s="1"/>
      <c r="V14" s="1"/>
      <c r="Z14" s="90"/>
      <c r="AA14" s="1"/>
      <c r="AB14" s="1"/>
      <c r="AC14" s="90"/>
      <c r="AD14" s="91"/>
      <c r="AE14" s="91"/>
      <c r="AF14" s="34"/>
      <c r="AG14" s="5"/>
      <c r="AH14" s="90"/>
      <c r="AI14" s="92" t="s">
        <v>116</v>
      </c>
      <c r="AJ14" s="92"/>
      <c r="AK14" s="92"/>
      <c r="AL14" s="38"/>
      <c r="AM14" s="88"/>
      <c r="AN14" s="1111"/>
      <c r="AO14" s="1111"/>
      <c r="AP14" s="6" t="s">
        <v>118</v>
      </c>
      <c r="AR14" s="3"/>
      <c r="AS14" s="88"/>
      <c r="AT14" s="5"/>
      <c r="AU14" s="91"/>
      <c r="AV14" s="91"/>
      <c r="AW14" s="91"/>
      <c r="AX14" s="34"/>
      <c r="AY14" s="93"/>
      <c r="AZ14" s="88"/>
      <c r="BA14" s="5"/>
      <c r="BB14" s="91"/>
      <c r="BC14" s="91"/>
      <c r="BD14" s="91"/>
      <c r="BE14" s="34"/>
      <c r="BF14" s="6"/>
      <c r="BJ14" s="10"/>
      <c r="BK14" s="10"/>
      <c r="BL14" s="10"/>
    </row>
    <row r="15" spans="2:64" s="9" customFormat="1" ht="21" customHeight="1">
      <c r="B15" s="5" t="s">
        <v>123</v>
      </c>
      <c r="C15" s="6"/>
      <c r="D15" s="6"/>
      <c r="E15" s="6"/>
      <c r="F15" s="6"/>
      <c r="G15" s="6"/>
      <c r="H15" s="6"/>
      <c r="I15" s="6"/>
      <c r="J15" s="1206">
        <v>0.83333333333333337</v>
      </c>
      <c r="K15" s="1207"/>
      <c r="L15" s="1208"/>
      <c r="M15" s="90" t="s">
        <v>17</v>
      </c>
      <c r="N15" s="1206">
        <v>0.29166666666666669</v>
      </c>
      <c r="O15" s="1207"/>
      <c r="P15" s="1208"/>
      <c r="Q15" s="1"/>
      <c r="R15" s="1"/>
      <c r="S15" s="1"/>
      <c r="T15" s="1"/>
      <c r="U15" s="1"/>
      <c r="V15" s="1"/>
      <c r="Z15" s="92"/>
      <c r="AA15" s="3"/>
      <c r="AB15" s="3"/>
      <c r="AC15" s="92"/>
      <c r="AD15" s="87"/>
      <c r="AE15" s="87"/>
      <c r="AG15" s="6"/>
      <c r="AH15" s="89"/>
      <c r="AI15" s="94" t="s">
        <v>117</v>
      </c>
      <c r="AJ15" s="89"/>
      <c r="AK15" s="89"/>
      <c r="AL15" s="6"/>
      <c r="AM15" s="6"/>
      <c r="AN15" s="1111"/>
      <c r="AO15" s="1111"/>
      <c r="AP15" s="6" t="s">
        <v>118</v>
      </c>
      <c r="AR15" s="3" t="s">
        <v>213</v>
      </c>
      <c r="AS15" s="192"/>
      <c r="AT15" s="192"/>
      <c r="AU15" s="192"/>
      <c r="AV15" s="192"/>
      <c r="AW15" s="192"/>
      <c r="AX15" s="192"/>
      <c r="AY15" s="192"/>
      <c r="AZ15" s="192"/>
      <c r="BA15" s="192"/>
      <c r="BB15" s="192"/>
      <c r="BC15" s="192"/>
      <c r="BD15" s="191"/>
      <c r="BE15" s="6"/>
      <c r="BF15" s="6"/>
      <c r="BJ15" s="10"/>
      <c r="BK15" s="10"/>
      <c r="BL15" s="10"/>
    </row>
    <row r="16" spans="2:64" ht="22.5" customHeight="1">
      <c r="AR16" s="189" t="s">
        <v>186</v>
      </c>
      <c r="AS16" s="189" t="s">
        <v>187</v>
      </c>
      <c r="AT16" s="189" t="s">
        <v>188</v>
      </c>
      <c r="AU16" s="189" t="s">
        <v>189</v>
      </c>
      <c r="AV16" s="189" t="s">
        <v>190</v>
      </c>
      <c r="AW16" s="189" t="s">
        <v>191</v>
      </c>
      <c r="AX16" s="189" t="s">
        <v>192</v>
      </c>
      <c r="AY16" s="189" t="s">
        <v>193</v>
      </c>
      <c r="AZ16" s="189" t="s">
        <v>194</v>
      </c>
      <c r="BA16" s="189" t="s">
        <v>195</v>
      </c>
      <c r="BB16" s="189" t="s">
        <v>196</v>
      </c>
      <c r="BC16" s="189" t="s">
        <v>197</v>
      </c>
    </row>
    <row r="17" spans="2:62" ht="23.25" customHeight="1">
      <c r="AR17" s="190"/>
      <c r="AS17" s="190"/>
      <c r="AT17" s="190"/>
      <c r="AU17" s="190"/>
      <c r="AV17" s="190"/>
      <c r="AW17" s="190"/>
      <c r="AX17" s="190"/>
      <c r="AY17" s="190"/>
      <c r="AZ17" s="190"/>
      <c r="BA17" s="190"/>
      <c r="BB17" s="190"/>
      <c r="BC17" s="190"/>
    </row>
    <row r="18" spans="2:62" ht="12" customHeight="1" thickBot="1">
      <c r="C18" s="3"/>
      <c r="D18" s="3"/>
      <c r="E18" s="3"/>
      <c r="F18" s="3"/>
      <c r="G18" s="3"/>
      <c r="Z18" s="3"/>
      <c r="AQ18" s="3"/>
      <c r="BH18" s="4"/>
      <c r="BI18" s="4"/>
      <c r="BJ18" s="4"/>
    </row>
    <row r="19" spans="2:62" ht="21.6" customHeight="1">
      <c r="B19" s="1217" t="s">
        <v>21</v>
      </c>
      <c r="C19" s="1190" t="s">
        <v>204</v>
      </c>
      <c r="D19" s="1174"/>
      <c r="E19" s="1191"/>
      <c r="F19" s="31"/>
      <c r="G19" s="1220" t="s">
        <v>205</v>
      </c>
      <c r="H19" s="1173" t="s">
        <v>206</v>
      </c>
      <c r="I19" s="1174"/>
      <c r="J19" s="1174"/>
      <c r="K19" s="1191"/>
      <c r="L19" s="1173" t="s">
        <v>207</v>
      </c>
      <c r="M19" s="1174"/>
      <c r="N19" s="1191"/>
      <c r="O19" s="1173" t="s">
        <v>124</v>
      </c>
      <c r="P19" s="1174"/>
      <c r="Q19" s="1174"/>
      <c r="R19" s="1174"/>
      <c r="S19" s="1175"/>
      <c r="T19" s="117"/>
      <c r="U19" s="118"/>
      <c r="V19" s="118"/>
      <c r="W19" s="118"/>
      <c r="X19" s="118"/>
      <c r="Y19" s="118"/>
      <c r="Z19" s="118"/>
      <c r="AA19" s="118"/>
      <c r="AB19" s="118"/>
      <c r="AC19" s="118"/>
      <c r="AD19" s="118"/>
      <c r="AE19" s="118"/>
      <c r="AF19" s="118"/>
      <c r="AG19" s="118"/>
      <c r="AH19" s="118" t="s">
        <v>208</v>
      </c>
      <c r="AI19" s="118"/>
      <c r="AJ19" s="118"/>
      <c r="AK19" s="118"/>
      <c r="AL19" s="118"/>
      <c r="AM19" s="118" t="s">
        <v>158</v>
      </c>
      <c r="AN19" s="118"/>
      <c r="AO19" s="120"/>
      <c r="AP19" s="121" t="s">
        <v>157</v>
      </c>
      <c r="AQ19" s="118"/>
      <c r="AR19" s="118"/>
      <c r="AS19" s="118"/>
      <c r="AT19" s="118"/>
      <c r="AU19" s="118"/>
      <c r="AV19" s="118"/>
      <c r="AW19" s="118"/>
      <c r="AX19" s="119"/>
      <c r="AY19" s="1212" t="str">
        <f>IF(BB3="４週","(13)1～4週の勤務時間数合計","(13)1か月の勤務時間数　合計")</f>
        <v>(13)1か月の勤務時間数　合計</v>
      </c>
      <c r="AZ19" s="1175"/>
      <c r="BA19" s="1190" t="s">
        <v>209</v>
      </c>
      <c r="BB19" s="1175"/>
      <c r="BC19" s="1190" t="s">
        <v>210</v>
      </c>
      <c r="BD19" s="1174"/>
      <c r="BE19" s="1174"/>
      <c r="BF19" s="1174"/>
      <c r="BG19" s="1175"/>
    </row>
    <row r="20" spans="2:62" ht="20.25" customHeight="1">
      <c r="B20" s="1218"/>
      <c r="C20" s="1192"/>
      <c r="D20" s="1177"/>
      <c r="E20" s="1193"/>
      <c r="F20" s="32"/>
      <c r="G20" s="1221"/>
      <c r="H20" s="1176"/>
      <c r="I20" s="1177"/>
      <c r="J20" s="1177"/>
      <c r="K20" s="1193"/>
      <c r="L20" s="1176"/>
      <c r="M20" s="1177"/>
      <c r="N20" s="1193"/>
      <c r="O20" s="1176"/>
      <c r="P20" s="1177"/>
      <c r="Q20" s="1177"/>
      <c r="R20" s="1177"/>
      <c r="S20" s="1178"/>
      <c r="T20" s="1215" t="s">
        <v>11</v>
      </c>
      <c r="U20" s="1215"/>
      <c r="V20" s="1215"/>
      <c r="W20" s="1215"/>
      <c r="X20" s="1215"/>
      <c r="Y20" s="1215"/>
      <c r="Z20" s="1216"/>
      <c r="AA20" s="1214" t="s">
        <v>12</v>
      </c>
      <c r="AB20" s="1215"/>
      <c r="AC20" s="1215"/>
      <c r="AD20" s="1215"/>
      <c r="AE20" s="1215"/>
      <c r="AF20" s="1215"/>
      <c r="AG20" s="1216"/>
      <c r="AH20" s="1214" t="s">
        <v>13</v>
      </c>
      <c r="AI20" s="1215"/>
      <c r="AJ20" s="1215"/>
      <c r="AK20" s="1215"/>
      <c r="AL20" s="1215"/>
      <c r="AM20" s="1215"/>
      <c r="AN20" s="1216"/>
      <c r="AO20" s="1214" t="s">
        <v>14</v>
      </c>
      <c r="AP20" s="1215"/>
      <c r="AQ20" s="1215"/>
      <c r="AR20" s="1215"/>
      <c r="AS20" s="1215"/>
      <c r="AT20" s="1215"/>
      <c r="AU20" s="1216"/>
      <c r="AV20" s="1214" t="s">
        <v>15</v>
      </c>
      <c r="AW20" s="1215"/>
      <c r="AX20" s="1215"/>
      <c r="AY20" s="1213"/>
      <c r="AZ20" s="1178"/>
      <c r="BA20" s="1192"/>
      <c r="BB20" s="1178"/>
      <c r="BC20" s="1192"/>
      <c r="BD20" s="1177"/>
      <c r="BE20" s="1177"/>
      <c r="BF20" s="1177"/>
      <c r="BG20" s="1178"/>
    </row>
    <row r="21" spans="2:62" ht="21.75" customHeight="1">
      <c r="B21" s="1218"/>
      <c r="C21" s="1192"/>
      <c r="D21" s="1177"/>
      <c r="E21" s="1193"/>
      <c r="F21" s="32"/>
      <c r="G21" s="1221"/>
      <c r="H21" s="1176"/>
      <c r="I21" s="1177"/>
      <c r="J21" s="1177"/>
      <c r="K21" s="1193"/>
      <c r="L21" s="1176"/>
      <c r="M21" s="1177"/>
      <c r="N21" s="1193"/>
      <c r="O21" s="1176"/>
      <c r="P21" s="1177"/>
      <c r="Q21" s="1177"/>
      <c r="R21" s="1177"/>
      <c r="S21" s="1178"/>
      <c r="T21" s="7">
        <v>1</v>
      </c>
      <c r="U21" s="12">
        <v>2</v>
      </c>
      <c r="V21" s="12">
        <v>3</v>
      </c>
      <c r="W21" s="12">
        <v>4</v>
      </c>
      <c r="X21" s="12">
        <v>5</v>
      </c>
      <c r="Y21" s="12">
        <v>6</v>
      </c>
      <c r="Z21" s="13">
        <v>7</v>
      </c>
      <c r="AA21" s="11">
        <v>8</v>
      </c>
      <c r="AB21" s="12">
        <v>9</v>
      </c>
      <c r="AC21" s="12">
        <v>10</v>
      </c>
      <c r="AD21" s="12">
        <v>11</v>
      </c>
      <c r="AE21" s="12">
        <v>12</v>
      </c>
      <c r="AF21" s="12">
        <v>13</v>
      </c>
      <c r="AG21" s="13">
        <v>14</v>
      </c>
      <c r="AH21" s="7">
        <v>15</v>
      </c>
      <c r="AI21" s="12">
        <v>16</v>
      </c>
      <c r="AJ21" s="12">
        <v>17</v>
      </c>
      <c r="AK21" s="12">
        <v>18</v>
      </c>
      <c r="AL21" s="12">
        <v>19</v>
      </c>
      <c r="AM21" s="12">
        <v>20</v>
      </c>
      <c r="AN21" s="13">
        <v>21</v>
      </c>
      <c r="AO21" s="11">
        <v>22</v>
      </c>
      <c r="AP21" s="12">
        <v>23</v>
      </c>
      <c r="AQ21" s="12">
        <v>24</v>
      </c>
      <c r="AR21" s="12">
        <v>25</v>
      </c>
      <c r="AS21" s="12">
        <v>26</v>
      </c>
      <c r="AT21" s="12">
        <v>27</v>
      </c>
      <c r="AU21" s="13">
        <v>28</v>
      </c>
      <c r="AV21" s="11">
        <f>IF($BB$3="歴月",IF(DAY(DATE($AC$2,$AG$2,29))=29,29,""),"")</f>
        <v>29</v>
      </c>
      <c r="AW21" s="12">
        <f>IF($BB$3="歴月",IF(DAY(DATE($AC$2,$AG$2,30))=30,30,""),"")</f>
        <v>30</v>
      </c>
      <c r="AX21" s="13">
        <f>IF($BB$3="歴月",IF(DAY(DATE($AC$2,$AG$2,31))=31,31,""),"")</f>
        <v>31</v>
      </c>
      <c r="AY21" s="1213"/>
      <c r="AZ21" s="1178"/>
      <c r="BA21" s="1192"/>
      <c r="BB21" s="1178"/>
      <c r="BC21" s="1192"/>
      <c r="BD21" s="1177"/>
      <c r="BE21" s="1177"/>
      <c r="BF21" s="1177"/>
      <c r="BG21" s="1178"/>
    </row>
    <row r="22" spans="2:62" ht="21.75" hidden="1" customHeight="1">
      <c r="B22" s="1218"/>
      <c r="C22" s="1192"/>
      <c r="D22" s="1177"/>
      <c r="E22" s="1193"/>
      <c r="F22" s="32"/>
      <c r="G22" s="1221"/>
      <c r="H22" s="1176"/>
      <c r="I22" s="1177"/>
      <c r="J22" s="1177"/>
      <c r="K22" s="1193"/>
      <c r="L22" s="1176"/>
      <c r="M22" s="1177"/>
      <c r="N22" s="1193"/>
      <c r="O22" s="1176"/>
      <c r="P22" s="1177"/>
      <c r="Q22" s="1177"/>
      <c r="R22" s="1177"/>
      <c r="S22" s="1178"/>
      <c r="T22" s="7">
        <f>WEEKDAY(DATE($AC$2,$AG$2,1))</f>
        <v>3</v>
      </c>
      <c r="U22" s="12">
        <f>WEEKDAY(DATE($AC$2,$AG$2,2))</f>
        <v>4</v>
      </c>
      <c r="V22" s="12">
        <f>WEEKDAY(DATE($AC$2,$AG$2,3))</f>
        <v>5</v>
      </c>
      <c r="W22" s="12">
        <f>WEEKDAY(DATE($AC$2,$AG$2,4))</f>
        <v>6</v>
      </c>
      <c r="X22" s="12">
        <f>WEEKDAY(DATE($AC$2,$AG$2,5))</f>
        <v>7</v>
      </c>
      <c r="Y22" s="12">
        <f>WEEKDAY(DATE($AC$2,$AG$2,6))</f>
        <v>1</v>
      </c>
      <c r="Z22" s="13">
        <f>WEEKDAY(DATE($AC$2,$AG$2,7))</f>
        <v>2</v>
      </c>
      <c r="AA22" s="11">
        <f>WEEKDAY(DATE($AC$2,$AG$2,8))</f>
        <v>3</v>
      </c>
      <c r="AB22" s="12">
        <f>WEEKDAY(DATE($AC$2,$AG$2,9))</f>
        <v>4</v>
      </c>
      <c r="AC22" s="12">
        <f>WEEKDAY(DATE($AC$2,$AG$2,10))</f>
        <v>5</v>
      </c>
      <c r="AD22" s="12">
        <f>WEEKDAY(DATE($AC$2,$AG$2,11))</f>
        <v>6</v>
      </c>
      <c r="AE22" s="12">
        <f>WEEKDAY(DATE($AC$2,$AG$2,12))</f>
        <v>7</v>
      </c>
      <c r="AF22" s="12">
        <f>WEEKDAY(DATE($AC$2,$AG$2,13))</f>
        <v>1</v>
      </c>
      <c r="AG22" s="13">
        <f>WEEKDAY(DATE($AC$2,$AG$2,14))</f>
        <v>2</v>
      </c>
      <c r="AH22" s="11">
        <f>WEEKDAY(DATE($AC$2,$AG$2,15))</f>
        <v>3</v>
      </c>
      <c r="AI22" s="12">
        <f>WEEKDAY(DATE($AC$2,$AG$2,16))</f>
        <v>4</v>
      </c>
      <c r="AJ22" s="12">
        <f>WEEKDAY(DATE($AC$2,$AG$2,17))</f>
        <v>5</v>
      </c>
      <c r="AK22" s="12">
        <f>WEEKDAY(DATE($AC$2,$AG$2,18))</f>
        <v>6</v>
      </c>
      <c r="AL22" s="12">
        <f>WEEKDAY(DATE($AC$2,$AG$2,19))</f>
        <v>7</v>
      </c>
      <c r="AM22" s="12">
        <f>WEEKDAY(DATE($AC$2,$AG$2,20))</f>
        <v>1</v>
      </c>
      <c r="AN22" s="13">
        <f>WEEKDAY(DATE($AC$2,$AG$2,21))</f>
        <v>2</v>
      </c>
      <c r="AO22" s="11">
        <f>WEEKDAY(DATE($AC$2,$AG$2,22))</f>
        <v>3</v>
      </c>
      <c r="AP22" s="12">
        <f>WEEKDAY(DATE($AC$2,$AG$2,23))</f>
        <v>4</v>
      </c>
      <c r="AQ22" s="12">
        <f>WEEKDAY(DATE($AC$2,$AG$2,24))</f>
        <v>5</v>
      </c>
      <c r="AR22" s="12">
        <f>WEEKDAY(DATE($AC$2,$AG$2,25))</f>
        <v>6</v>
      </c>
      <c r="AS22" s="12">
        <f>WEEKDAY(DATE($AC$2,$AG$2,26))</f>
        <v>7</v>
      </c>
      <c r="AT22" s="12">
        <f>WEEKDAY(DATE($AC$2,$AG$2,27))</f>
        <v>1</v>
      </c>
      <c r="AU22" s="13">
        <f>WEEKDAY(DATE($AC$2,$AG$2,28))</f>
        <v>2</v>
      </c>
      <c r="AV22" s="11">
        <f>IF(AV21=29,WEEKDAY(DATE($AC$2,$AG$2,29)),0)</f>
        <v>3</v>
      </c>
      <c r="AW22" s="12">
        <f>IF(AW21=30,WEEKDAY(DATE($AC$2,$AG$2,30)),0)</f>
        <v>4</v>
      </c>
      <c r="AX22" s="13">
        <f>IF(AX21=31,WEEKDAY(DATE($AC$2,$AG$2,31)),0)</f>
        <v>5</v>
      </c>
      <c r="AY22" s="1213"/>
      <c r="AZ22" s="1178"/>
      <c r="BA22" s="1192"/>
      <c r="BB22" s="1178"/>
      <c r="BC22" s="1192"/>
      <c r="BD22" s="1177"/>
      <c r="BE22" s="1177"/>
      <c r="BF22" s="1177"/>
      <c r="BG22" s="1178"/>
    </row>
    <row r="23" spans="2:62" ht="21.75" customHeight="1" thickBot="1">
      <c r="B23" s="1219"/>
      <c r="C23" s="1194"/>
      <c r="D23" s="1180"/>
      <c r="E23" s="1195"/>
      <c r="F23" s="33"/>
      <c r="G23" s="1222"/>
      <c r="H23" s="1179"/>
      <c r="I23" s="1180"/>
      <c r="J23" s="1180"/>
      <c r="K23" s="1195"/>
      <c r="L23" s="1179"/>
      <c r="M23" s="1180"/>
      <c r="N23" s="1195"/>
      <c r="O23" s="1179"/>
      <c r="P23" s="1180"/>
      <c r="Q23" s="1180"/>
      <c r="R23" s="1180"/>
      <c r="S23" s="1118"/>
      <c r="T23" s="46" t="str">
        <f>IF(T22=1,"日",IF(T22=2,"月",IF(T22=3,"火",IF(T22=4,"水",IF(T22=5,"木",IF(T22=6,"金","土"))))))</f>
        <v>火</v>
      </c>
      <c r="U23" s="42" t="str">
        <f t="shared" ref="U23:AU23" si="0">IF(U22=1,"日",IF(U22=2,"月",IF(U22=3,"火",IF(U22=4,"水",IF(U22=5,"木",IF(U22=6,"金","土"))))))</f>
        <v>水</v>
      </c>
      <c r="V23" s="42" t="str">
        <f t="shared" si="0"/>
        <v>木</v>
      </c>
      <c r="W23" s="42" t="str">
        <f t="shared" si="0"/>
        <v>金</v>
      </c>
      <c r="X23" s="42" t="str">
        <f t="shared" si="0"/>
        <v>土</v>
      </c>
      <c r="Y23" s="42" t="str">
        <f t="shared" si="0"/>
        <v>日</v>
      </c>
      <c r="Z23" s="43" t="str">
        <f t="shared" si="0"/>
        <v>月</v>
      </c>
      <c r="AA23" s="41" t="str">
        <f>IF(AA22=1,"日",IF(AA22=2,"月",IF(AA22=3,"火",IF(AA22=4,"水",IF(AA22=5,"木",IF(AA22=6,"金","土"))))))</f>
        <v>火</v>
      </c>
      <c r="AB23" s="42" t="str">
        <f t="shared" si="0"/>
        <v>水</v>
      </c>
      <c r="AC23" s="42" t="str">
        <f t="shared" si="0"/>
        <v>木</v>
      </c>
      <c r="AD23" s="42" t="str">
        <f t="shared" si="0"/>
        <v>金</v>
      </c>
      <c r="AE23" s="42" t="str">
        <f t="shared" si="0"/>
        <v>土</v>
      </c>
      <c r="AF23" s="42" t="str">
        <f t="shared" si="0"/>
        <v>日</v>
      </c>
      <c r="AG23" s="43" t="str">
        <f t="shared" si="0"/>
        <v>月</v>
      </c>
      <c r="AH23" s="41" t="str">
        <f>IF(AH22=1,"日",IF(AH22=2,"月",IF(AH22=3,"火",IF(AH22=4,"水",IF(AH22=5,"木",IF(AH22=6,"金","土"))))))</f>
        <v>火</v>
      </c>
      <c r="AI23" s="42" t="str">
        <f t="shared" si="0"/>
        <v>水</v>
      </c>
      <c r="AJ23" s="42" t="str">
        <f t="shared" si="0"/>
        <v>木</v>
      </c>
      <c r="AK23" s="42" t="str">
        <f t="shared" si="0"/>
        <v>金</v>
      </c>
      <c r="AL23" s="42" t="str">
        <f t="shared" si="0"/>
        <v>土</v>
      </c>
      <c r="AM23" s="42" t="str">
        <f t="shared" si="0"/>
        <v>日</v>
      </c>
      <c r="AN23" s="43" t="str">
        <f t="shared" si="0"/>
        <v>月</v>
      </c>
      <c r="AO23" s="41" t="str">
        <f>IF(AO22=1,"日",IF(AO22=2,"月",IF(AO22=3,"火",IF(AO22=4,"水",IF(AO22=5,"木",IF(AO22=6,"金","土"))))))</f>
        <v>火</v>
      </c>
      <c r="AP23" s="42" t="str">
        <f t="shared" si="0"/>
        <v>水</v>
      </c>
      <c r="AQ23" s="42" t="str">
        <f t="shared" si="0"/>
        <v>木</v>
      </c>
      <c r="AR23" s="42" t="str">
        <f t="shared" si="0"/>
        <v>金</v>
      </c>
      <c r="AS23" s="42" t="str">
        <f t="shared" si="0"/>
        <v>土</v>
      </c>
      <c r="AT23" s="42" t="str">
        <f t="shared" si="0"/>
        <v>日</v>
      </c>
      <c r="AU23" s="43" t="str">
        <f t="shared" si="0"/>
        <v>月</v>
      </c>
      <c r="AV23" s="42" t="str">
        <f>IF(AV22=1,"日",IF(AV22=2,"月",IF(AV22=3,"火",IF(AV22=4,"水",IF(AV22=5,"木",IF(AV22=6,"金",IF(AV22=0,"","土")))))))</f>
        <v>火</v>
      </c>
      <c r="AW23" s="42" t="str">
        <f>IF(AW22=1,"日",IF(AW22=2,"月",IF(AW22=3,"火",IF(AW22=4,"水",IF(AW22=5,"木",IF(AW22=6,"金",IF(AW22=0,"","土")))))))</f>
        <v>水</v>
      </c>
      <c r="AX23" s="42" t="str">
        <f>IF(AX22=1,"日",IF(AX22=2,"月",IF(AX22=3,"火",IF(AX22=4,"水",IF(AX22=5,"木",IF(AX22=6,"金",IF(AX22=0,"","土")))))))</f>
        <v>木</v>
      </c>
      <c r="AY23" s="1117"/>
      <c r="AZ23" s="1118"/>
      <c r="BA23" s="1194"/>
      <c r="BB23" s="1118"/>
      <c r="BC23" s="1194"/>
      <c r="BD23" s="1180"/>
      <c r="BE23" s="1180"/>
      <c r="BF23" s="1180"/>
      <c r="BG23" s="1118"/>
    </row>
    <row r="24" spans="2:62" ht="20.25" customHeight="1">
      <c r="B24" s="53"/>
      <c r="C24" s="1196"/>
      <c r="D24" s="1197"/>
      <c r="E24" s="1198"/>
      <c r="F24" s="135"/>
      <c r="G24" s="1205"/>
      <c r="H24" s="1199"/>
      <c r="I24" s="1197"/>
      <c r="J24" s="1197"/>
      <c r="K24" s="1198"/>
      <c r="L24" s="1226"/>
      <c r="M24" s="1227"/>
      <c r="N24" s="1228"/>
      <c r="O24" s="57" t="s">
        <v>18</v>
      </c>
      <c r="P24" s="23"/>
      <c r="Q24" s="23"/>
      <c r="R24" s="21"/>
      <c r="S24" s="58"/>
      <c r="T24" s="137"/>
      <c r="U24" s="144"/>
      <c r="V24" s="144"/>
      <c r="W24" s="144"/>
      <c r="X24" s="144"/>
      <c r="Y24" s="144"/>
      <c r="Z24" s="136"/>
      <c r="AA24" s="137"/>
      <c r="AB24" s="144"/>
      <c r="AC24" s="144"/>
      <c r="AD24" s="144"/>
      <c r="AE24" s="144"/>
      <c r="AF24" s="144"/>
      <c r="AG24" s="136"/>
      <c r="AH24" s="137"/>
      <c r="AI24" s="144"/>
      <c r="AJ24" s="144"/>
      <c r="AK24" s="144"/>
      <c r="AL24" s="144"/>
      <c r="AM24" s="144"/>
      <c r="AN24" s="136"/>
      <c r="AO24" s="137"/>
      <c r="AP24" s="144"/>
      <c r="AQ24" s="144"/>
      <c r="AR24" s="144"/>
      <c r="AS24" s="144"/>
      <c r="AT24" s="144"/>
      <c r="AU24" s="136"/>
      <c r="AV24" s="137"/>
      <c r="AW24" s="144"/>
      <c r="AX24" s="145"/>
      <c r="AY24" s="1203"/>
      <c r="AZ24" s="1204"/>
      <c r="BA24" s="1181"/>
      <c r="BB24" s="1182"/>
      <c r="BC24" s="1230"/>
      <c r="BD24" s="1227"/>
      <c r="BE24" s="1227"/>
      <c r="BF24" s="1227"/>
      <c r="BG24" s="1231"/>
    </row>
    <row r="25" spans="2:62" ht="20.25" customHeight="1">
      <c r="B25" s="54">
        <v>1</v>
      </c>
      <c r="C25" s="1150" t="s">
        <v>211</v>
      </c>
      <c r="D25" s="1128"/>
      <c r="E25" s="1129"/>
      <c r="F25" s="138"/>
      <c r="G25" s="1149"/>
      <c r="H25" s="1127"/>
      <c r="I25" s="1128"/>
      <c r="J25" s="1128"/>
      <c r="K25" s="1129"/>
      <c r="L25" s="1133"/>
      <c r="M25" s="1134"/>
      <c r="N25" s="1135"/>
      <c r="O25" s="24" t="s">
        <v>86</v>
      </c>
      <c r="P25" s="25"/>
      <c r="Q25" s="25"/>
      <c r="R25" s="20"/>
      <c r="S25" s="59"/>
      <c r="T25" s="124" t="str">
        <f>IF(T24="","",VLOOKUP(T24,'【要提出】シフト記号表（勤務時間帯）'!$C$5:$W$46,21,FALSE))</f>
        <v/>
      </c>
      <c r="U25" s="125" t="str">
        <f>IF(U24="","",VLOOKUP(U24,'【要提出】シフト記号表（勤務時間帯）'!$C$5:$W$46,21,FALSE))</f>
        <v/>
      </c>
      <c r="V25" s="125" t="str">
        <f>IF(V24="","",VLOOKUP(V24,'【要提出】シフト記号表（勤務時間帯）'!$C$5:$W$46,21,FALSE))</f>
        <v/>
      </c>
      <c r="W25" s="125" t="str">
        <f>IF(W24="","",VLOOKUP(W24,'【要提出】シフト記号表（勤務時間帯）'!$C$5:$W$46,21,FALSE))</f>
        <v/>
      </c>
      <c r="X25" s="125" t="str">
        <f>IF(X24="","",VLOOKUP(X24,'【要提出】シフト記号表（勤務時間帯）'!$C$5:$W$46,21,FALSE))</f>
        <v/>
      </c>
      <c r="Y25" s="125" t="str">
        <f>IF(Y24="","",VLOOKUP(Y24,'【要提出】シフト記号表（勤務時間帯）'!$C$5:$W$46,21,FALSE))</f>
        <v/>
      </c>
      <c r="Z25" s="126" t="str">
        <f>IF(Z24="","",VLOOKUP(Z24,'【要提出】シフト記号表（勤務時間帯）'!$C$5:$W$46,21,FALSE))</f>
        <v/>
      </c>
      <c r="AA25" s="124" t="str">
        <f>IF(AA24="","",VLOOKUP(AA24,'【要提出】シフト記号表（勤務時間帯）'!$C$5:$W$46,21,FALSE))</f>
        <v/>
      </c>
      <c r="AB25" s="125" t="str">
        <f>IF(AB24="","",VLOOKUP(AB24,'【要提出】シフト記号表（勤務時間帯）'!$C$5:$W$46,21,FALSE))</f>
        <v/>
      </c>
      <c r="AC25" s="125" t="str">
        <f>IF(AC24="","",VLOOKUP(AC24,'【要提出】シフト記号表（勤務時間帯）'!$C$5:$W$46,21,FALSE))</f>
        <v/>
      </c>
      <c r="AD25" s="125" t="str">
        <f>IF(AD24="","",VLOOKUP(AD24,'【要提出】シフト記号表（勤務時間帯）'!$C$5:$W$46,21,FALSE))</f>
        <v/>
      </c>
      <c r="AE25" s="125" t="str">
        <f>IF(AE24="","",VLOOKUP(AE24,'【要提出】シフト記号表（勤務時間帯）'!$C$5:$W$46,21,FALSE))</f>
        <v/>
      </c>
      <c r="AF25" s="125" t="str">
        <f>IF(AF24="","",VLOOKUP(AF24,'【要提出】シフト記号表（勤務時間帯）'!$C$5:$W$46,21,FALSE))</f>
        <v/>
      </c>
      <c r="AG25" s="126" t="str">
        <f>IF(AG24="","",VLOOKUP(AG24,'【要提出】シフト記号表（勤務時間帯）'!$C$5:$W$46,21,FALSE))</f>
        <v/>
      </c>
      <c r="AH25" s="124" t="str">
        <f>IF(AH24="","",VLOOKUP(AH24,'【要提出】シフト記号表（勤務時間帯）'!$C$5:$W$46,21,FALSE))</f>
        <v/>
      </c>
      <c r="AI25" s="125" t="str">
        <f>IF(AI24="","",VLOOKUP(AI24,'【要提出】シフト記号表（勤務時間帯）'!$C$5:$W$46,21,FALSE))</f>
        <v/>
      </c>
      <c r="AJ25" s="125" t="str">
        <f>IF(AJ24="","",VLOOKUP(AJ24,'【要提出】シフト記号表（勤務時間帯）'!$C$5:$W$46,21,FALSE))</f>
        <v/>
      </c>
      <c r="AK25" s="125" t="str">
        <f>IF(AK24="","",VLOOKUP(AK24,'【要提出】シフト記号表（勤務時間帯）'!$C$5:$W$46,21,FALSE))</f>
        <v/>
      </c>
      <c r="AL25" s="125" t="str">
        <f>IF(AL24="","",VLOOKUP(AL24,'【要提出】シフト記号表（勤務時間帯）'!$C$5:$W$46,21,FALSE))</f>
        <v/>
      </c>
      <c r="AM25" s="125" t="str">
        <f>IF(AM24="","",VLOOKUP(AM24,'【要提出】シフト記号表（勤務時間帯）'!$C$5:$W$46,21,FALSE))</f>
        <v/>
      </c>
      <c r="AN25" s="126" t="str">
        <f>IF(AN24="","",VLOOKUP(AN24,'【要提出】シフト記号表（勤務時間帯）'!$C$5:$W$46,21,FALSE))</f>
        <v/>
      </c>
      <c r="AO25" s="124" t="str">
        <f>IF(AO24="","",VLOOKUP(AO24,'【要提出】シフト記号表（勤務時間帯）'!$C$5:$W$46,21,FALSE))</f>
        <v/>
      </c>
      <c r="AP25" s="125" t="str">
        <f>IF(AP24="","",VLOOKUP(AP24,'【要提出】シフト記号表（勤務時間帯）'!$C$5:$W$46,21,FALSE))</f>
        <v/>
      </c>
      <c r="AQ25" s="125" t="str">
        <f>IF(AQ24="","",VLOOKUP(AQ24,'【要提出】シフト記号表（勤務時間帯）'!$C$5:$W$46,21,FALSE))</f>
        <v/>
      </c>
      <c r="AR25" s="125" t="str">
        <f>IF(AR24="","",VLOOKUP(AR24,'【要提出】シフト記号表（勤務時間帯）'!$C$5:$W$46,21,FALSE))</f>
        <v/>
      </c>
      <c r="AS25" s="125" t="str">
        <f>IF(AS24="","",VLOOKUP(AS24,'【要提出】シフト記号表（勤務時間帯）'!$C$5:$W$46,21,FALSE))</f>
        <v/>
      </c>
      <c r="AT25" s="125" t="str">
        <f>IF(AT24="","",VLOOKUP(AT24,'【要提出】シフト記号表（勤務時間帯）'!$C$5:$W$46,21,FALSE))</f>
        <v/>
      </c>
      <c r="AU25" s="126" t="str">
        <f>IF(AU24="","",VLOOKUP(AU24,'【要提出】シフト記号表（勤務時間帯）'!$C$5:$W$46,21,FALSE))</f>
        <v/>
      </c>
      <c r="AV25" s="124" t="str">
        <f>IF(AV24="","",VLOOKUP(AV24,'【要提出】シフト記号表（勤務時間帯）'!$C$5:$W$46,21,FALSE))</f>
        <v/>
      </c>
      <c r="AW25" s="125" t="str">
        <f>IF(AW24="","",VLOOKUP(AW24,'【要提出】シフト記号表（勤務時間帯）'!$C$5:$W$46,21,FALSE))</f>
        <v/>
      </c>
      <c r="AX25" s="127" t="str">
        <f>IF(AX24="","",VLOOKUP(AX24,'【要提出】シフト記号表（勤務時間帯）'!$C$5:$W$46,21,FALSE))</f>
        <v/>
      </c>
      <c r="AY25" s="1115">
        <f>IF($BB$3="４週",SUM(T25:AU25),IF($BB$3="歴月",SUM(T25:AX25),""))</f>
        <v>0</v>
      </c>
      <c r="AZ25" s="1116"/>
      <c r="BA25" s="1121">
        <f>IF($BB$3="４週",AY25/4,IF($BB$3="歴月",AY25/($BB$8/7),""))</f>
        <v>0</v>
      </c>
      <c r="BB25" s="1122"/>
      <c r="BC25" s="1232"/>
      <c r="BD25" s="1134"/>
      <c r="BE25" s="1134"/>
      <c r="BF25" s="1134"/>
      <c r="BG25" s="1233"/>
    </row>
    <row r="26" spans="2:62" ht="20.25" customHeight="1">
      <c r="B26" s="55"/>
      <c r="C26" s="1172"/>
      <c r="D26" s="1140"/>
      <c r="E26" s="1141"/>
      <c r="F26" s="139" t="str">
        <f>C25</f>
        <v>介護従業者_通いサービス</v>
      </c>
      <c r="G26" s="1171"/>
      <c r="H26" s="1139"/>
      <c r="I26" s="1140"/>
      <c r="J26" s="1140"/>
      <c r="K26" s="1141"/>
      <c r="L26" s="1136"/>
      <c r="M26" s="1137"/>
      <c r="N26" s="1138"/>
      <c r="O26" s="26" t="s">
        <v>87</v>
      </c>
      <c r="P26" s="27"/>
      <c r="Q26" s="27"/>
      <c r="R26" s="18"/>
      <c r="S26" s="60"/>
      <c r="T26" s="206" t="str">
        <f>IF(T24="","",VLOOKUP(T24,'【要提出】シフト記号表（勤務時間帯）'!$C$5:$Y$46,23,FALSE))</f>
        <v/>
      </c>
      <c r="U26" s="128" t="str">
        <f>IF(U24="","",VLOOKUP(U24,'【要提出】シフト記号表（勤務時間帯）'!$C$5:$Y$46,23,FALSE))</f>
        <v/>
      </c>
      <c r="V26" s="128" t="str">
        <f>IF(V24="","",VLOOKUP(V24,'【要提出】シフト記号表（勤務時間帯）'!$C$5:$Y$46,23,FALSE))</f>
        <v/>
      </c>
      <c r="W26" s="128" t="str">
        <f>IF(W24="","",VLOOKUP(W24,'【要提出】シフト記号表（勤務時間帯）'!$C$5:$Y$46,23,FALSE))</f>
        <v/>
      </c>
      <c r="X26" s="128" t="str">
        <f>IF(X24="","",VLOOKUP(X24,'【要提出】シフト記号表（勤務時間帯）'!$C$5:$Y$46,23,FALSE))</f>
        <v/>
      </c>
      <c r="Y26" s="128" t="str">
        <f>IF(Y24="","",VLOOKUP(Y24,'【要提出】シフト記号表（勤務時間帯）'!$C$5:$Y$46,23,FALSE))</f>
        <v/>
      </c>
      <c r="Z26" s="207" t="str">
        <f>IF(Z24="","",VLOOKUP(Z24,'【要提出】シフト記号表（勤務時間帯）'!$C$5:$Y$46,23,FALSE))</f>
        <v/>
      </c>
      <c r="AA26" s="206" t="str">
        <f>IF(AA24="","",VLOOKUP(AA24,'【要提出】シフト記号表（勤務時間帯）'!$C$5:$Y$46,23,FALSE))</f>
        <v/>
      </c>
      <c r="AB26" s="128" t="str">
        <f>IF(AB24="","",VLOOKUP(AB24,'【要提出】シフト記号表（勤務時間帯）'!$C$5:$Y$46,23,FALSE))</f>
        <v/>
      </c>
      <c r="AC26" s="128" t="str">
        <f>IF(AC24="","",VLOOKUP(AC24,'【要提出】シフト記号表（勤務時間帯）'!$C$5:$Y$46,23,FALSE))</f>
        <v/>
      </c>
      <c r="AD26" s="128" t="str">
        <f>IF(AD24="","",VLOOKUP(AD24,'【要提出】シフト記号表（勤務時間帯）'!$C$5:$Y$46,23,FALSE))</f>
        <v/>
      </c>
      <c r="AE26" s="128" t="str">
        <f>IF(AE24="","",VLOOKUP(AE24,'【要提出】シフト記号表（勤務時間帯）'!$C$5:$Y$46,23,FALSE))</f>
        <v/>
      </c>
      <c r="AF26" s="128" t="str">
        <f>IF(AF24="","",VLOOKUP(AF24,'【要提出】シフト記号表（勤務時間帯）'!$C$5:$Y$46,23,FALSE))</f>
        <v/>
      </c>
      <c r="AG26" s="207" t="str">
        <f>IF(AG24="","",VLOOKUP(AG24,'【要提出】シフト記号表（勤務時間帯）'!$C$5:$Y$46,23,FALSE))</f>
        <v/>
      </c>
      <c r="AH26" s="206" t="str">
        <f>IF(AH24="","",VLOOKUP(AH24,'【要提出】シフト記号表（勤務時間帯）'!$C$5:$Y$46,23,FALSE))</f>
        <v/>
      </c>
      <c r="AI26" s="128" t="str">
        <f>IF(AI24="","",VLOOKUP(AI24,'【要提出】シフト記号表（勤務時間帯）'!$C$5:$Y$46,23,FALSE))</f>
        <v/>
      </c>
      <c r="AJ26" s="128" t="str">
        <f>IF(AJ24="","",VLOOKUP(AJ24,'【要提出】シフト記号表（勤務時間帯）'!$C$5:$Y$46,23,FALSE))</f>
        <v/>
      </c>
      <c r="AK26" s="128" t="str">
        <f>IF(AK24="","",VLOOKUP(AK24,'【要提出】シフト記号表（勤務時間帯）'!$C$5:$Y$46,23,FALSE))</f>
        <v/>
      </c>
      <c r="AL26" s="128" t="str">
        <f>IF(AL24="","",VLOOKUP(AL24,'【要提出】シフト記号表（勤務時間帯）'!$C$5:$Y$46,23,FALSE))</f>
        <v/>
      </c>
      <c r="AM26" s="128" t="str">
        <f>IF(AM24="","",VLOOKUP(AM24,'【要提出】シフト記号表（勤務時間帯）'!$C$5:$Y$46,23,FALSE))</f>
        <v/>
      </c>
      <c r="AN26" s="207" t="str">
        <f>IF(AN24="","",VLOOKUP(AN24,'【要提出】シフト記号表（勤務時間帯）'!$C$5:$Y$46,23,FALSE))</f>
        <v/>
      </c>
      <c r="AO26" s="206" t="str">
        <f>IF(AO24="","",VLOOKUP(AO24,'【要提出】シフト記号表（勤務時間帯）'!$C$5:$Y$46,23,FALSE))</f>
        <v/>
      </c>
      <c r="AP26" s="128" t="str">
        <f>IF(AP24="","",VLOOKUP(AP24,'【要提出】シフト記号表（勤務時間帯）'!$C$5:$Y$46,23,FALSE))</f>
        <v/>
      </c>
      <c r="AQ26" s="128" t="str">
        <f>IF(AQ24="","",VLOOKUP(AQ24,'【要提出】シフト記号表（勤務時間帯）'!$C$5:$Y$46,23,FALSE))</f>
        <v/>
      </c>
      <c r="AR26" s="128" t="str">
        <f>IF(AR24="","",VLOOKUP(AR24,'【要提出】シフト記号表（勤務時間帯）'!$C$5:$Y$46,23,FALSE))</f>
        <v/>
      </c>
      <c r="AS26" s="128" t="str">
        <f>IF(AS24="","",VLOOKUP(AS24,'【要提出】シフト記号表（勤務時間帯）'!$C$5:$Y$46,23,FALSE))</f>
        <v/>
      </c>
      <c r="AT26" s="128" t="str">
        <f>IF(AT24="","",VLOOKUP(AT24,'【要提出】シフト記号表（勤務時間帯）'!$C$5:$Y$46,23,FALSE))</f>
        <v/>
      </c>
      <c r="AU26" s="207" t="str">
        <f>IF(AU24="","",VLOOKUP(AU24,'【要提出】シフト記号表（勤務時間帯）'!$C$5:$Y$46,23,FALSE))</f>
        <v/>
      </c>
      <c r="AV26" s="206" t="str">
        <f>IF(AV24="","",VLOOKUP(AV24,'【要提出】シフト記号表（勤務時間帯）'!$C$5:$Y$46,23,FALSE))</f>
        <v/>
      </c>
      <c r="AW26" s="128" t="str">
        <f>IF(AW24="","",VLOOKUP(AW24,'【要提出】シフト記号表（勤務時間帯）'!$C$5:$Y$46,23,FALSE))</f>
        <v/>
      </c>
      <c r="AX26" s="207" t="str">
        <f>IF(AX24="","",VLOOKUP(AX24,'【要提出】シフト記号表（勤務時間帯）'!$C$5:$Y$46,23,FALSE))</f>
        <v/>
      </c>
      <c r="AY26" s="1142" t="str">
        <f>IF($BB$3="計画",SUM(T26:AU26),IF($BB$3="実績",SUM(T26:AX26),""))</f>
        <v/>
      </c>
      <c r="AZ26" s="1143"/>
      <c r="BA26" s="1144" t="str">
        <f>IF($BB$3="計画",AY26/4,IF($BB$3="実績",(AY26/($BB$10/7)),""))</f>
        <v/>
      </c>
      <c r="BB26" s="1145"/>
      <c r="BC26" s="1234"/>
      <c r="BD26" s="1137"/>
      <c r="BE26" s="1137"/>
      <c r="BF26" s="1137"/>
      <c r="BG26" s="1235"/>
    </row>
    <row r="27" spans="2:62" ht="20.25" customHeight="1">
      <c r="B27" s="56"/>
      <c r="C27" s="1183"/>
      <c r="D27" s="1184"/>
      <c r="E27" s="1185"/>
      <c r="F27" s="140"/>
      <c r="G27" s="1225"/>
      <c r="H27" s="1186"/>
      <c r="I27" s="1184"/>
      <c r="J27" s="1184"/>
      <c r="K27" s="1185"/>
      <c r="L27" s="1130"/>
      <c r="M27" s="1131"/>
      <c r="N27" s="1132"/>
      <c r="O27" s="22" t="s">
        <v>18</v>
      </c>
      <c r="P27" s="28"/>
      <c r="Q27" s="28"/>
      <c r="R27" s="16"/>
      <c r="S27" s="61"/>
      <c r="T27" s="141"/>
      <c r="U27" s="142"/>
      <c r="V27" s="142"/>
      <c r="W27" s="142"/>
      <c r="X27" s="142"/>
      <c r="Y27" s="142"/>
      <c r="Z27" s="143"/>
      <c r="AA27" s="141"/>
      <c r="AB27" s="142"/>
      <c r="AC27" s="142"/>
      <c r="AD27" s="142"/>
      <c r="AE27" s="142"/>
      <c r="AF27" s="142"/>
      <c r="AG27" s="143"/>
      <c r="AH27" s="141"/>
      <c r="AI27" s="142"/>
      <c r="AJ27" s="142"/>
      <c r="AK27" s="142"/>
      <c r="AL27" s="142"/>
      <c r="AM27" s="142"/>
      <c r="AN27" s="143"/>
      <c r="AO27" s="141"/>
      <c r="AP27" s="142"/>
      <c r="AQ27" s="142"/>
      <c r="AR27" s="142"/>
      <c r="AS27" s="142"/>
      <c r="AT27" s="142"/>
      <c r="AU27" s="143"/>
      <c r="AV27" s="141"/>
      <c r="AW27" s="142"/>
      <c r="AX27" s="146"/>
      <c r="AY27" s="1125"/>
      <c r="AZ27" s="1126"/>
      <c r="BA27" s="1146"/>
      <c r="BB27" s="1147"/>
      <c r="BC27" s="1236"/>
      <c r="BD27" s="1131"/>
      <c r="BE27" s="1131"/>
      <c r="BF27" s="1131"/>
      <c r="BG27" s="1237"/>
    </row>
    <row r="28" spans="2:62" ht="20.25" customHeight="1">
      <c r="B28" s="54">
        <f>B25+1</f>
        <v>2</v>
      </c>
      <c r="C28" s="1150"/>
      <c r="D28" s="1128"/>
      <c r="E28" s="1129"/>
      <c r="F28" s="138"/>
      <c r="G28" s="1149"/>
      <c r="H28" s="1127"/>
      <c r="I28" s="1128"/>
      <c r="J28" s="1128"/>
      <c r="K28" s="1129"/>
      <c r="L28" s="1133"/>
      <c r="M28" s="1134"/>
      <c r="N28" s="1135"/>
      <c r="O28" s="24" t="s">
        <v>86</v>
      </c>
      <c r="P28" s="25"/>
      <c r="Q28" s="25"/>
      <c r="R28" s="20"/>
      <c r="S28" s="59"/>
      <c r="T28" s="124" t="str">
        <f>IF(T27="","",VLOOKUP(T27,'【要提出】シフト記号表（勤務時間帯）'!$C$5:$W$46,21,FALSE))</f>
        <v/>
      </c>
      <c r="U28" s="125" t="str">
        <f>IF(U27="","",VLOOKUP(U27,'【要提出】シフト記号表（勤務時間帯）'!$C$5:$W$46,21,FALSE))</f>
        <v/>
      </c>
      <c r="V28" s="125" t="str">
        <f>IF(V27="","",VLOOKUP(V27,'【要提出】シフト記号表（勤務時間帯）'!$C$5:$W$46,21,FALSE))</f>
        <v/>
      </c>
      <c r="W28" s="125" t="str">
        <f>IF(W27="","",VLOOKUP(W27,'【要提出】シフト記号表（勤務時間帯）'!$C$5:$W$46,21,FALSE))</f>
        <v/>
      </c>
      <c r="X28" s="125" t="str">
        <f>IF(X27="","",VLOOKUP(X27,'【要提出】シフト記号表（勤務時間帯）'!$C$5:$W$46,21,FALSE))</f>
        <v/>
      </c>
      <c r="Y28" s="125" t="str">
        <f>IF(Y27="","",VLOOKUP(Y27,'【要提出】シフト記号表（勤務時間帯）'!$C$5:$W$46,21,FALSE))</f>
        <v/>
      </c>
      <c r="Z28" s="126" t="str">
        <f>IF(Z27="","",VLOOKUP(Z27,'【要提出】シフト記号表（勤務時間帯）'!$C$5:$W$46,21,FALSE))</f>
        <v/>
      </c>
      <c r="AA28" s="124" t="str">
        <f>IF(AA27="","",VLOOKUP(AA27,'【要提出】シフト記号表（勤務時間帯）'!$C$5:$W$46,21,FALSE))</f>
        <v/>
      </c>
      <c r="AB28" s="125" t="str">
        <f>IF(AB27="","",VLOOKUP(AB27,'【要提出】シフト記号表（勤務時間帯）'!$C$5:$W$46,21,FALSE))</f>
        <v/>
      </c>
      <c r="AC28" s="125" t="str">
        <f>IF(AC27="","",VLOOKUP(AC27,'【要提出】シフト記号表（勤務時間帯）'!$C$5:$W$46,21,FALSE))</f>
        <v/>
      </c>
      <c r="AD28" s="125" t="str">
        <f>IF(AD27="","",VLOOKUP(AD27,'【要提出】シフト記号表（勤務時間帯）'!$C$5:$W$46,21,FALSE))</f>
        <v/>
      </c>
      <c r="AE28" s="125" t="str">
        <f>IF(AE27="","",VLOOKUP(AE27,'【要提出】シフト記号表（勤務時間帯）'!$C$5:$W$46,21,FALSE))</f>
        <v/>
      </c>
      <c r="AF28" s="125" t="str">
        <f>IF(AF27="","",VLOOKUP(AF27,'【要提出】シフト記号表（勤務時間帯）'!$C$5:$W$46,21,FALSE))</f>
        <v/>
      </c>
      <c r="AG28" s="126" t="str">
        <f>IF(AG27="","",VLOOKUP(AG27,'【要提出】シフト記号表（勤務時間帯）'!$C$5:$W$46,21,FALSE))</f>
        <v/>
      </c>
      <c r="AH28" s="124" t="str">
        <f>IF(AH27="","",VLOOKUP(AH27,'【要提出】シフト記号表（勤務時間帯）'!$C$5:$W$46,21,FALSE))</f>
        <v/>
      </c>
      <c r="AI28" s="125" t="str">
        <f>IF(AI27="","",VLOOKUP(AI27,'【要提出】シフト記号表（勤務時間帯）'!$C$5:$W$46,21,FALSE))</f>
        <v/>
      </c>
      <c r="AJ28" s="125" t="str">
        <f>IF(AJ27="","",VLOOKUP(AJ27,'【要提出】シフト記号表（勤務時間帯）'!$C$5:$W$46,21,FALSE))</f>
        <v/>
      </c>
      <c r="AK28" s="125" t="str">
        <f>IF(AK27="","",VLOOKUP(AK27,'【要提出】シフト記号表（勤務時間帯）'!$C$5:$W$46,21,FALSE))</f>
        <v/>
      </c>
      <c r="AL28" s="125" t="str">
        <f>IF(AL27="","",VLOOKUP(AL27,'【要提出】シフト記号表（勤務時間帯）'!$C$5:$W$46,21,FALSE))</f>
        <v/>
      </c>
      <c r="AM28" s="125" t="str">
        <f>IF(AM27="","",VLOOKUP(AM27,'【要提出】シフト記号表（勤務時間帯）'!$C$5:$W$46,21,FALSE))</f>
        <v/>
      </c>
      <c r="AN28" s="126" t="str">
        <f>IF(AN27="","",VLOOKUP(AN27,'【要提出】シフト記号表（勤務時間帯）'!$C$5:$W$46,21,FALSE))</f>
        <v/>
      </c>
      <c r="AO28" s="124" t="str">
        <f>IF(AO27="","",VLOOKUP(AO27,'【要提出】シフト記号表（勤務時間帯）'!$C$5:$W$46,21,FALSE))</f>
        <v/>
      </c>
      <c r="AP28" s="125" t="str">
        <f>IF(AP27="","",VLOOKUP(AP27,'【要提出】シフト記号表（勤務時間帯）'!$C$5:$W$46,21,FALSE))</f>
        <v/>
      </c>
      <c r="AQ28" s="125" t="str">
        <f>IF(AQ27="","",VLOOKUP(AQ27,'【要提出】シフト記号表（勤務時間帯）'!$C$5:$W$46,21,FALSE))</f>
        <v/>
      </c>
      <c r="AR28" s="125" t="str">
        <f>IF(AR27="","",VLOOKUP(AR27,'【要提出】シフト記号表（勤務時間帯）'!$C$5:$W$46,21,FALSE))</f>
        <v/>
      </c>
      <c r="AS28" s="125" t="str">
        <f>IF(AS27="","",VLOOKUP(AS27,'【要提出】シフト記号表（勤務時間帯）'!$C$5:$W$46,21,FALSE))</f>
        <v/>
      </c>
      <c r="AT28" s="125" t="str">
        <f>IF(AT27="","",VLOOKUP(AT27,'【要提出】シフト記号表（勤務時間帯）'!$C$5:$W$46,21,FALSE))</f>
        <v/>
      </c>
      <c r="AU28" s="126" t="str">
        <f>IF(AU27="","",VLOOKUP(AU27,'【要提出】シフト記号表（勤務時間帯）'!$C$5:$W$46,21,FALSE))</f>
        <v/>
      </c>
      <c r="AV28" s="124" t="str">
        <f>IF(AV27="","",VLOOKUP(AV27,'【要提出】シフト記号表（勤務時間帯）'!$C$5:$W$46,21,FALSE))</f>
        <v/>
      </c>
      <c r="AW28" s="125" t="str">
        <f>IF(AW27="","",VLOOKUP(AW27,'【要提出】シフト記号表（勤務時間帯）'!$C$5:$W$46,21,FALSE))</f>
        <v/>
      </c>
      <c r="AX28" s="127" t="str">
        <f>IF(AX27="","",VLOOKUP(AX27,'【要提出】シフト記号表（勤務時間帯）'!$C$5:$W$46,21,FALSE))</f>
        <v/>
      </c>
      <c r="AY28" s="1115">
        <f>IF($BB$3="４週",SUM(T28:AU28),IF($BB$3="歴月",SUM(T28:AX28),""))</f>
        <v>0</v>
      </c>
      <c r="AZ28" s="1116"/>
      <c r="BA28" s="1121">
        <f>IF($BB$3="４週",AY28/4,IF($BB$3="歴月",AY28/($BB$8/7),""))</f>
        <v>0</v>
      </c>
      <c r="BB28" s="1122"/>
      <c r="BC28" s="1232"/>
      <c r="BD28" s="1134"/>
      <c r="BE28" s="1134"/>
      <c r="BF28" s="1134"/>
      <c r="BG28" s="1233"/>
    </row>
    <row r="29" spans="2:62" ht="20.25" customHeight="1">
      <c r="B29" s="55"/>
      <c r="C29" s="1172"/>
      <c r="D29" s="1140"/>
      <c r="E29" s="1141"/>
      <c r="F29" s="139">
        <f>C28</f>
        <v>0</v>
      </c>
      <c r="G29" s="1171"/>
      <c r="H29" s="1139"/>
      <c r="I29" s="1140"/>
      <c r="J29" s="1140"/>
      <c r="K29" s="1141"/>
      <c r="L29" s="1136"/>
      <c r="M29" s="1137"/>
      <c r="N29" s="1138"/>
      <c r="O29" s="26" t="s">
        <v>87</v>
      </c>
      <c r="P29" s="27"/>
      <c r="Q29" s="27"/>
      <c r="R29" s="18"/>
      <c r="S29" s="60"/>
      <c r="T29" s="206" t="str">
        <f>IF(T27="","",VLOOKUP(T27,'【要提出】シフト記号表（勤務時間帯）'!$C$5:$Y$46,23,FALSE))</f>
        <v/>
      </c>
      <c r="U29" s="128" t="str">
        <f>IF(U27="","",VLOOKUP(U27,'【要提出】シフト記号表（勤務時間帯）'!$C$5:$Y$46,23,FALSE))</f>
        <v/>
      </c>
      <c r="V29" s="128" t="str">
        <f>IF(V27="","",VLOOKUP(V27,'【要提出】シフト記号表（勤務時間帯）'!$C$5:$Y$46,23,FALSE))</f>
        <v/>
      </c>
      <c r="W29" s="128" t="str">
        <f>IF(W27="","",VLOOKUP(W27,'【要提出】シフト記号表（勤務時間帯）'!$C$5:$Y$46,23,FALSE))</f>
        <v/>
      </c>
      <c r="X29" s="128" t="str">
        <f>IF(X27="","",VLOOKUP(X27,'【要提出】シフト記号表（勤務時間帯）'!$C$5:$Y$46,23,FALSE))</f>
        <v/>
      </c>
      <c r="Y29" s="128" t="str">
        <f>IF(Y27="","",VLOOKUP(Y27,'【要提出】シフト記号表（勤務時間帯）'!$C$5:$Y$46,23,FALSE))</f>
        <v/>
      </c>
      <c r="Z29" s="207" t="str">
        <f>IF(Z27="","",VLOOKUP(Z27,'【要提出】シフト記号表（勤務時間帯）'!$C$5:$Y$46,23,FALSE))</f>
        <v/>
      </c>
      <c r="AA29" s="206" t="str">
        <f>IF(AA27="","",VLOOKUP(AA27,'【要提出】シフト記号表（勤務時間帯）'!$C$5:$Y$46,23,FALSE))</f>
        <v/>
      </c>
      <c r="AB29" s="128" t="str">
        <f>IF(AB27="","",VLOOKUP(AB27,'【要提出】シフト記号表（勤務時間帯）'!$C$5:$Y$46,23,FALSE))</f>
        <v/>
      </c>
      <c r="AC29" s="128" t="str">
        <f>IF(AC27="","",VLOOKUP(AC27,'【要提出】シフト記号表（勤務時間帯）'!$C$5:$Y$46,23,FALSE))</f>
        <v/>
      </c>
      <c r="AD29" s="128" t="str">
        <f>IF(AD27="","",VLOOKUP(AD27,'【要提出】シフト記号表（勤務時間帯）'!$C$5:$Y$46,23,FALSE))</f>
        <v/>
      </c>
      <c r="AE29" s="128" t="str">
        <f>IF(AE27="","",VLOOKUP(AE27,'【要提出】シフト記号表（勤務時間帯）'!$C$5:$Y$46,23,FALSE))</f>
        <v/>
      </c>
      <c r="AF29" s="128" t="str">
        <f>IF(AF27="","",VLOOKUP(AF27,'【要提出】シフト記号表（勤務時間帯）'!$C$5:$Y$46,23,FALSE))</f>
        <v/>
      </c>
      <c r="AG29" s="207" t="str">
        <f>IF(AG27="","",VLOOKUP(AG27,'【要提出】シフト記号表（勤務時間帯）'!$C$5:$Y$46,23,FALSE))</f>
        <v/>
      </c>
      <c r="AH29" s="206" t="str">
        <f>IF(AH27="","",VLOOKUP(AH27,'【要提出】シフト記号表（勤務時間帯）'!$C$5:$Y$46,23,FALSE))</f>
        <v/>
      </c>
      <c r="AI29" s="128" t="str">
        <f>IF(AI27="","",VLOOKUP(AI27,'【要提出】シフト記号表（勤務時間帯）'!$C$5:$Y$46,23,FALSE))</f>
        <v/>
      </c>
      <c r="AJ29" s="128" t="str">
        <f>IF(AJ27="","",VLOOKUP(AJ27,'【要提出】シフト記号表（勤務時間帯）'!$C$5:$Y$46,23,FALSE))</f>
        <v/>
      </c>
      <c r="AK29" s="128" t="str">
        <f>IF(AK27="","",VLOOKUP(AK27,'【要提出】シフト記号表（勤務時間帯）'!$C$5:$Y$46,23,FALSE))</f>
        <v/>
      </c>
      <c r="AL29" s="128" t="str">
        <f>IF(AL27="","",VLOOKUP(AL27,'【要提出】シフト記号表（勤務時間帯）'!$C$5:$Y$46,23,FALSE))</f>
        <v/>
      </c>
      <c r="AM29" s="128" t="str">
        <f>IF(AM27="","",VLOOKUP(AM27,'【要提出】シフト記号表（勤務時間帯）'!$C$5:$Y$46,23,FALSE))</f>
        <v/>
      </c>
      <c r="AN29" s="207" t="str">
        <f>IF(AN27="","",VLOOKUP(AN27,'【要提出】シフト記号表（勤務時間帯）'!$C$5:$Y$46,23,FALSE))</f>
        <v/>
      </c>
      <c r="AO29" s="206" t="str">
        <f>IF(AO27="","",VLOOKUP(AO27,'【要提出】シフト記号表（勤務時間帯）'!$C$5:$Y$46,23,FALSE))</f>
        <v/>
      </c>
      <c r="AP29" s="128" t="str">
        <f>IF(AP27="","",VLOOKUP(AP27,'【要提出】シフト記号表（勤務時間帯）'!$C$5:$Y$46,23,FALSE))</f>
        <v/>
      </c>
      <c r="AQ29" s="128" t="str">
        <f>IF(AQ27="","",VLOOKUP(AQ27,'【要提出】シフト記号表（勤務時間帯）'!$C$5:$Y$46,23,FALSE))</f>
        <v/>
      </c>
      <c r="AR29" s="128" t="str">
        <f>IF(AR27="","",VLOOKUP(AR27,'【要提出】シフト記号表（勤務時間帯）'!$C$5:$Y$46,23,FALSE))</f>
        <v/>
      </c>
      <c r="AS29" s="128" t="str">
        <f>IF(AS27="","",VLOOKUP(AS27,'【要提出】シフト記号表（勤務時間帯）'!$C$5:$Y$46,23,FALSE))</f>
        <v/>
      </c>
      <c r="AT29" s="128" t="str">
        <f>IF(AT27="","",VLOOKUP(AT27,'【要提出】シフト記号表（勤務時間帯）'!$C$5:$Y$46,23,FALSE))</f>
        <v/>
      </c>
      <c r="AU29" s="207" t="str">
        <f>IF(AU27="","",VLOOKUP(AU27,'【要提出】シフト記号表（勤務時間帯）'!$C$5:$Y$46,23,FALSE))</f>
        <v/>
      </c>
      <c r="AV29" s="206" t="str">
        <f>IF(AV27="","",VLOOKUP(AV27,'【要提出】シフト記号表（勤務時間帯）'!$C$5:$Y$46,23,FALSE))</f>
        <v/>
      </c>
      <c r="AW29" s="128" t="str">
        <f>IF(AW27="","",VLOOKUP(AW27,'【要提出】シフト記号表（勤務時間帯）'!$C$5:$Y$46,23,FALSE))</f>
        <v/>
      </c>
      <c r="AX29" s="207" t="str">
        <f>IF(AX27="","",VLOOKUP(AX27,'【要提出】シフト記号表（勤務時間帯）'!$C$5:$Y$46,23,FALSE))</f>
        <v/>
      </c>
      <c r="AY29" s="1142" t="str">
        <f>IF($BB$3="計画",SUM(T29:AU29),IF($BB$3="実績",SUM(T29:AX29),""))</f>
        <v/>
      </c>
      <c r="AZ29" s="1143"/>
      <c r="BA29" s="1144" t="str">
        <f>IF($BB$3="計画",AY29/4,IF($BB$3="実績",(AY29/($BB$10/7)),""))</f>
        <v/>
      </c>
      <c r="BB29" s="1145"/>
      <c r="BC29" s="1234"/>
      <c r="BD29" s="1137"/>
      <c r="BE29" s="1137"/>
      <c r="BF29" s="1137"/>
      <c r="BG29" s="1235"/>
    </row>
    <row r="30" spans="2:62" ht="20.25" customHeight="1">
      <c r="B30" s="56"/>
      <c r="C30" s="1150"/>
      <c r="D30" s="1128"/>
      <c r="E30" s="1129"/>
      <c r="F30" s="138"/>
      <c r="G30" s="1148"/>
      <c r="H30" s="1127"/>
      <c r="I30" s="1128"/>
      <c r="J30" s="1128"/>
      <c r="K30" s="1129"/>
      <c r="L30" s="1130"/>
      <c r="M30" s="1131"/>
      <c r="N30" s="1132"/>
      <c r="O30" s="22" t="s">
        <v>18</v>
      </c>
      <c r="P30" s="28"/>
      <c r="Q30" s="28"/>
      <c r="R30" s="16"/>
      <c r="S30" s="61"/>
      <c r="T30" s="141"/>
      <c r="U30" s="142"/>
      <c r="V30" s="142"/>
      <c r="W30" s="142"/>
      <c r="X30" s="142"/>
      <c r="Y30" s="142"/>
      <c r="Z30" s="143"/>
      <c r="AA30" s="141"/>
      <c r="AB30" s="142"/>
      <c r="AC30" s="142"/>
      <c r="AD30" s="142"/>
      <c r="AE30" s="142"/>
      <c r="AF30" s="142"/>
      <c r="AG30" s="143"/>
      <c r="AH30" s="141"/>
      <c r="AI30" s="142"/>
      <c r="AJ30" s="142"/>
      <c r="AK30" s="142"/>
      <c r="AL30" s="142"/>
      <c r="AM30" s="142"/>
      <c r="AN30" s="143"/>
      <c r="AO30" s="141"/>
      <c r="AP30" s="142"/>
      <c r="AQ30" s="142"/>
      <c r="AR30" s="142"/>
      <c r="AS30" s="142"/>
      <c r="AT30" s="142"/>
      <c r="AU30" s="143"/>
      <c r="AV30" s="141"/>
      <c r="AW30" s="142"/>
      <c r="AX30" s="146"/>
      <c r="AY30" s="1125"/>
      <c r="AZ30" s="1126"/>
      <c r="BA30" s="1146"/>
      <c r="BB30" s="1147"/>
      <c r="BC30" s="1236"/>
      <c r="BD30" s="1131"/>
      <c r="BE30" s="1131"/>
      <c r="BF30" s="1131"/>
      <c r="BG30" s="1237"/>
    </row>
    <row r="31" spans="2:62" ht="20.25" customHeight="1">
      <c r="B31" s="54">
        <f>B28+1</f>
        <v>3</v>
      </c>
      <c r="C31" s="1150"/>
      <c r="D31" s="1128"/>
      <c r="E31" s="1129"/>
      <c r="F31" s="138"/>
      <c r="G31" s="1149"/>
      <c r="H31" s="1127"/>
      <c r="I31" s="1128"/>
      <c r="J31" s="1128"/>
      <c r="K31" s="1129"/>
      <c r="L31" s="1133"/>
      <c r="M31" s="1134"/>
      <c r="N31" s="1135"/>
      <c r="O31" s="24" t="s">
        <v>86</v>
      </c>
      <c r="P31" s="25"/>
      <c r="Q31" s="25"/>
      <c r="R31" s="20"/>
      <c r="S31" s="59"/>
      <c r="T31" s="124" t="str">
        <f>IF(T30="","",VLOOKUP(T30,'【要提出】シフト記号表（勤務時間帯）'!$C$5:$W$46,21,FALSE))</f>
        <v/>
      </c>
      <c r="U31" s="125" t="str">
        <f>IF(U30="","",VLOOKUP(U30,'【要提出】シフト記号表（勤務時間帯）'!$C$5:$W$46,21,FALSE))</f>
        <v/>
      </c>
      <c r="V31" s="125" t="str">
        <f>IF(V30="","",VLOOKUP(V30,'【要提出】シフト記号表（勤務時間帯）'!$C$5:$W$46,21,FALSE))</f>
        <v/>
      </c>
      <c r="W31" s="125" t="str">
        <f>IF(W30="","",VLOOKUP(W30,'【要提出】シフト記号表（勤務時間帯）'!$C$5:$W$46,21,FALSE))</f>
        <v/>
      </c>
      <c r="X31" s="125" t="str">
        <f>IF(X30="","",VLOOKUP(X30,'【要提出】シフト記号表（勤務時間帯）'!$C$5:$W$46,21,FALSE))</f>
        <v/>
      </c>
      <c r="Y31" s="125" t="str">
        <f>IF(Y30="","",VLOOKUP(Y30,'【要提出】シフト記号表（勤務時間帯）'!$C$5:$W$46,21,FALSE))</f>
        <v/>
      </c>
      <c r="Z31" s="126" t="str">
        <f>IF(Z30="","",VLOOKUP(Z30,'【要提出】シフト記号表（勤務時間帯）'!$C$5:$W$46,21,FALSE))</f>
        <v/>
      </c>
      <c r="AA31" s="124" t="str">
        <f>IF(AA30="","",VLOOKUP(AA30,'【要提出】シフト記号表（勤務時間帯）'!$C$5:$W$46,21,FALSE))</f>
        <v/>
      </c>
      <c r="AB31" s="125" t="str">
        <f>IF(AB30="","",VLOOKUP(AB30,'【要提出】シフト記号表（勤務時間帯）'!$C$5:$W$46,21,FALSE))</f>
        <v/>
      </c>
      <c r="AC31" s="125" t="str">
        <f>IF(AC30="","",VLOOKUP(AC30,'【要提出】シフト記号表（勤務時間帯）'!$C$5:$W$46,21,FALSE))</f>
        <v/>
      </c>
      <c r="AD31" s="125" t="str">
        <f>IF(AD30="","",VLOOKUP(AD30,'【要提出】シフト記号表（勤務時間帯）'!$C$5:$W$46,21,FALSE))</f>
        <v/>
      </c>
      <c r="AE31" s="125" t="str">
        <f>IF(AE30="","",VLOOKUP(AE30,'【要提出】シフト記号表（勤務時間帯）'!$C$5:$W$46,21,FALSE))</f>
        <v/>
      </c>
      <c r="AF31" s="125" t="str">
        <f>IF(AF30="","",VLOOKUP(AF30,'【要提出】シフト記号表（勤務時間帯）'!$C$5:$W$46,21,FALSE))</f>
        <v/>
      </c>
      <c r="AG31" s="126" t="str">
        <f>IF(AG30="","",VLOOKUP(AG30,'【要提出】シフト記号表（勤務時間帯）'!$C$5:$W$46,21,FALSE))</f>
        <v/>
      </c>
      <c r="AH31" s="124" t="str">
        <f>IF(AH30="","",VLOOKUP(AH30,'【要提出】シフト記号表（勤務時間帯）'!$C$5:$W$46,21,FALSE))</f>
        <v/>
      </c>
      <c r="AI31" s="125" t="str">
        <f>IF(AI30="","",VLOOKUP(AI30,'【要提出】シフト記号表（勤務時間帯）'!$C$5:$W$46,21,FALSE))</f>
        <v/>
      </c>
      <c r="AJ31" s="125" t="str">
        <f>IF(AJ30="","",VLOOKUP(AJ30,'【要提出】シフト記号表（勤務時間帯）'!$C$5:$W$46,21,FALSE))</f>
        <v/>
      </c>
      <c r="AK31" s="125" t="str">
        <f>IF(AK30="","",VLOOKUP(AK30,'【要提出】シフト記号表（勤務時間帯）'!$C$5:$W$46,21,FALSE))</f>
        <v/>
      </c>
      <c r="AL31" s="125" t="str">
        <f>IF(AL30="","",VLOOKUP(AL30,'【要提出】シフト記号表（勤務時間帯）'!$C$5:$W$46,21,FALSE))</f>
        <v/>
      </c>
      <c r="AM31" s="125" t="str">
        <f>IF(AM30="","",VLOOKUP(AM30,'【要提出】シフト記号表（勤務時間帯）'!$C$5:$W$46,21,FALSE))</f>
        <v/>
      </c>
      <c r="AN31" s="126" t="str">
        <f>IF(AN30="","",VLOOKUP(AN30,'【要提出】シフト記号表（勤務時間帯）'!$C$5:$W$46,21,FALSE))</f>
        <v/>
      </c>
      <c r="AO31" s="124" t="str">
        <f>IF(AO30="","",VLOOKUP(AO30,'【要提出】シフト記号表（勤務時間帯）'!$C$5:$W$46,21,FALSE))</f>
        <v/>
      </c>
      <c r="AP31" s="125" t="str">
        <f>IF(AP30="","",VLOOKUP(AP30,'【要提出】シフト記号表（勤務時間帯）'!$C$5:$W$46,21,FALSE))</f>
        <v/>
      </c>
      <c r="AQ31" s="125" t="str">
        <f>IF(AQ30="","",VLOOKUP(AQ30,'【要提出】シフト記号表（勤務時間帯）'!$C$5:$W$46,21,FALSE))</f>
        <v/>
      </c>
      <c r="AR31" s="125" t="str">
        <f>IF(AR30="","",VLOOKUP(AR30,'【要提出】シフト記号表（勤務時間帯）'!$C$5:$W$46,21,FALSE))</f>
        <v/>
      </c>
      <c r="AS31" s="125" t="str">
        <f>IF(AS30="","",VLOOKUP(AS30,'【要提出】シフト記号表（勤務時間帯）'!$C$5:$W$46,21,FALSE))</f>
        <v/>
      </c>
      <c r="AT31" s="125" t="str">
        <f>IF(AT30="","",VLOOKUP(AT30,'【要提出】シフト記号表（勤務時間帯）'!$C$5:$W$46,21,FALSE))</f>
        <v/>
      </c>
      <c r="AU31" s="126" t="str">
        <f>IF(AU30="","",VLOOKUP(AU30,'【要提出】シフト記号表（勤務時間帯）'!$C$5:$W$46,21,FALSE))</f>
        <v/>
      </c>
      <c r="AV31" s="124" t="str">
        <f>IF(AV30="","",VLOOKUP(AV30,'【要提出】シフト記号表（勤務時間帯）'!$C$5:$W$46,21,FALSE))</f>
        <v/>
      </c>
      <c r="AW31" s="125" t="str">
        <f>IF(AW30="","",VLOOKUP(AW30,'【要提出】シフト記号表（勤務時間帯）'!$C$5:$W$46,21,FALSE))</f>
        <v/>
      </c>
      <c r="AX31" s="127" t="str">
        <f>IF(AX30="","",VLOOKUP(AX30,'【要提出】シフト記号表（勤務時間帯）'!$C$5:$W$46,21,FALSE))</f>
        <v/>
      </c>
      <c r="AY31" s="1115">
        <f>IF($BB$3="４週",SUM(T31:AU31),IF($BB$3="歴月",SUM(T31:AX31),""))</f>
        <v>0</v>
      </c>
      <c r="AZ31" s="1116"/>
      <c r="BA31" s="1121">
        <f>IF($BB$3="４週",AY31/4,IF($BB$3="歴月",AY31/($BB$8/7),""))</f>
        <v>0</v>
      </c>
      <c r="BB31" s="1122"/>
      <c r="BC31" s="1232"/>
      <c r="BD31" s="1134"/>
      <c r="BE31" s="1134"/>
      <c r="BF31" s="1134"/>
      <c r="BG31" s="1233"/>
    </row>
    <row r="32" spans="2:62" ht="20.25" customHeight="1">
      <c r="B32" s="55"/>
      <c r="C32" s="1172"/>
      <c r="D32" s="1140"/>
      <c r="E32" s="1141"/>
      <c r="F32" s="139">
        <f>C31</f>
        <v>0</v>
      </c>
      <c r="G32" s="1171"/>
      <c r="H32" s="1139"/>
      <c r="I32" s="1140"/>
      <c r="J32" s="1140"/>
      <c r="K32" s="1141"/>
      <c r="L32" s="1136"/>
      <c r="M32" s="1137"/>
      <c r="N32" s="1138"/>
      <c r="O32" s="26" t="s">
        <v>87</v>
      </c>
      <c r="P32" s="29"/>
      <c r="Q32" s="29"/>
      <c r="R32" s="17"/>
      <c r="S32" s="62"/>
      <c r="T32" s="206" t="str">
        <f>IF(T30="","",VLOOKUP(T30,'【要提出】シフト記号表（勤務時間帯）'!$C$5:$Y$46,23,FALSE))</f>
        <v/>
      </c>
      <c r="U32" s="128" t="str">
        <f>IF(U30="","",VLOOKUP(U30,'【要提出】シフト記号表（勤務時間帯）'!$C$5:$Y$46,23,FALSE))</f>
        <v/>
      </c>
      <c r="V32" s="128" t="str">
        <f>IF(V30="","",VLOOKUP(V30,'【要提出】シフト記号表（勤務時間帯）'!$C$5:$Y$46,23,FALSE))</f>
        <v/>
      </c>
      <c r="W32" s="128" t="str">
        <f>IF(W30="","",VLOOKUP(W30,'【要提出】シフト記号表（勤務時間帯）'!$C$5:$Y$46,23,FALSE))</f>
        <v/>
      </c>
      <c r="X32" s="128" t="str">
        <f>IF(X30="","",VLOOKUP(X30,'【要提出】シフト記号表（勤務時間帯）'!$C$5:$Y$46,23,FALSE))</f>
        <v/>
      </c>
      <c r="Y32" s="128" t="str">
        <f>IF(Y30="","",VLOOKUP(Y30,'【要提出】シフト記号表（勤務時間帯）'!$C$5:$Y$46,23,FALSE))</f>
        <v/>
      </c>
      <c r="Z32" s="207" t="str">
        <f>IF(Z30="","",VLOOKUP(Z30,'【要提出】シフト記号表（勤務時間帯）'!$C$5:$Y$46,23,FALSE))</f>
        <v/>
      </c>
      <c r="AA32" s="206" t="str">
        <f>IF(AA30="","",VLOOKUP(AA30,'【要提出】シフト記号表（勤務時間帯）'!$C$5:$Y$46,23,FALSE))</f>
        <v/>
      </c>
      <c r="AB32" s="128" t="str">
        <f>IF(AB30="","",VLOOKUP(AB30,'【要提出】シフト記号表（勤務時間帯）'!$C$5:$Y$46,23,FALSE))</f>
        <v/>
      </c>
      <c r="AC32" s="128" t="str">
        <f>IF(AC30="","",VLOOKUP(AC30,'【要提出】シフト記号表（勤務時間帯）'!$C$5:$Y$46,23,FALSE))</f>
        <v/>
      </c>
      <c r="AD32" s="128" t="str">
        <f>IF(AD30="","",VLOOKUP(AD30,'【要提出】シフト記号表（勤務時間帯）'!$C$5:$Y$46,23,FALSE))</f>
        <v/>
      </c>
      <c r="AE32" s="128" t="str">
        <f>IF(AE30="","",VLOOKUP(AE30,'【要提出】シフト記号表（勤務時間帯）'!$C$5:$Y$46,23,FALSE))</f>
        <v/>
      </c>
      <c r="AF32" s="128" t="str">
        <f>IF(AF30="","",VLOOKUP(AF30,'【要提出】シフト記号表（勤務時間帯）'!$C$5:$Y$46,23,FALSE))</f>
        <v/>
      </c>
      <c r="AG32" s="207" t="str">
        <f>IF(AG30="","",VLOOKUP(AG30,'【要提出】シフト記号表（勤務時間帯）'!$C$5:$Y$46,23,FALSE))</f>
        <v/>
      </c>
      <c r="AH32" s="206" t="str">
        <f>IF(AH30="","",VLOOKUP(AH30,'【要提出】シフト記号表（勤務時間帯）'!$C$5:$Y$46,23,FALSE))</f>
        <v/>
      </c>
      <c r="AI32" s="128" t="str">
        <f>IF(AI30="","",VLOOKUP(AI30,'【要提出】シフト記号表（勤務時間帯）'!$C$5:$Y$46,23,FALSE))</f>
        <v/>
      </c>
      <c r="AJ32" s="128" t="str">
        <f>IF(AJ30="","",VLOOKUP(AJ30,'【要提出】シフト記号表（勤務時間帯）'!$C$5:$Y$46,23,FALSE))</f>
        <v/>
      </c>
      <c r="AK32" s="128" t="str">
        <f>IF(AK30="","",VLOOKUP(AK30,'【要提出】シフト記号表（勤務時間帯）'!$C$5:$Y$46,23,FALSE))</f>
        <v/>
      </c>
      <c r="AL32" s="128" t="str">
        <f>IF(AL30="","",VLOOKUP(AL30,'【要提出】シフト記号表（勤務時間帯）'!$C$5:$Y$46,23,FALSE))</f>
        <v/>
      </c>
      <c r="AM32" s="128" t="str">
        <f>IF(AM30="","",VLOOKUP(AM30,'【要提出】シフト記号表（勤務時間帯）'!$C$5:$Y$46,23,FALSE))</f>
        <v/>
      </c>
      <c r="AN32" s="207" t="str">
        <f>IF(AN30="","",VLOOKUP(AN30,'【要提出】シフト記号表（勤務時間帯）'!$C$5:$Y$46,23,FALSE))</f>
        <v/>
      </c>
      <c r="AO32" s="206" t="str">
        <f>IF(AO30="","",VLOOKUP(AO30,'【要提出】シフト記号表（勤務時間帯）'!$C$5:$Y$46,23,FALSE))</f>
        <v/>
      </c>
      <c r="AP32" s="128" t="str">
        <f>IF(AP30="","",VLOOKUP(AP30,'【要提出】シフト記号表（勤務時間帯）'!$C$5:$Y$46,23,FALSE))</f>
        <v/>
      </c>
      <c r="AQ32" s="128" t="str">
        <f>IF(AQ30="","",VLOOKUP(AQ30,'【要提出】シフト記号表（勤務時間帯）'!$C$5:$Y$46,23,FALSE))</f>
        <v/>
      </c>
      <c r="AR32" s="128" t="str">
        <f>IF(AR30="","",VLOOKUP(AR30,'【要提出】シフト記号表（勤務時間帯）'!$C$5:$Y$46,23,FALSE))</f>
        <v/>
      </c>
      <c r="AS32" s="128" t="str">
        <f>IF(AS30="","",VLOOKUP(AS30,'【要提出】シフト記号表（勤務時間帯）'!$C$5:$Y$46,23,FALSE))</f>
        <v/>
      </c>
      <c r="AT32" s="128" t="str">
        <f>IF(AT30="","",VLOOKUP(AT30,'【要提出】シフト記号表（勤務時間帯）'!$C$5:$Y$46,23,FALSE))</f>
        <v/>
      </c>
      <c r="AU32" s="207" t="str">
        <f>IF(AU30="","",VLOOKUP(AU30,'【要提出】シフト記号表（勤務時間帯）'!$C$5:$Y$46,23,FALSE))</f>
        <v/>
      </c>
      <c r="AV32" s="206" t="str">
        <f>IF(AV30="","",VLOOKUP(AV30,'【要提出】シフト記号表（勤務時間帯）'!$C$5:$Y$46,23,FALSE))</f>
        <v/>
      </c>
      <c r="AW32" s="128" t="str">
        <f>IF(AW30="","",VLOOKUP(AW30,'【要提出】シフト記号表（勤務時間帯）'!$C$5:$Y$46,23,FALSE))</f>
        <v/>
      </c>
      <c r="AX32" s="207" t="str">
        <f>IF(AX30="","",VLOOKUP(AX30,'【要提出】シフト記号表（勤務時間帯）'!$C$5:$Y$46,23,FALSE))</f>
        <v/>
      </c>
      <c r="AY32" s="1142" t="str">
        <f>IF($BB$3="計画",SUM(T32:AU32),IF($BB$3="実績",SUM(T32:AX32),""))</f>
        <v/>
      </c>
      <c r="AZ32" s="1143"/>
      <c r="BA32" s="1144" t="str">
        <f>IF($BB$3="計画",AY32/4,IF($BB$3="実績",(AY32/($BB$10/7)),""))</f>
        <v/>
      </c>
      <c r="BB32" s="1145"/>
      <c r="BC32" s="1234"/>
      <c r="BD32" s="1137"/>
      <c r="BE32" s="1137"/>
      <c r="BF32" s="1137"/>
      <c r="BG32" s="1235"/>
    </row>
    <row r="33" spans="2:59" ht="20.25" customHeight="1">
      <c r="B33" s="56"/>
      <c r="C33" s="1150"/>
      <c r="D33" s="1128"/>
      <c r="E33" s="1129"/>
      <c r="F33" s="138"/>
      <c r="G33" s="1148"/>
      <c r="H33" s="1127"/>
      <c r="I33" s="1128"/>
      <c r="J33" s="1128"/>
      <c r="K33" s="1129"/>
      <c r="L33" s="1130"/>
      <c r="M33" s="1131"/>
      <c r="N33" s="1132"/>
      <c r="O33" s="22" t="s">
        <v>18</v>
      </c>
      <c r="P33" s="28"/>
      <c r="Q33" s="28"/>
      <c r="R33" s="16"/>
      <c r="S33" s="61"/>
      <c r="T33" s="141"/>
      <c r="U33" s="142"/>
      <c r="V33" s="142"/>
      <c r="W33" s="142"/>
      <c r="X33" s="142"/>
      <c r="Y33" s="142"/>
      <c r="Z33" s="143"/>
      <c r="AA33" s="141"/>
      <c r="AB33" s="142"/>
      <c r="AC33" s="142"/>
      <c r="AD33" s="142"/>
      <c r="AE33" s="142"/>
      <c r="AF33" s="142"/>
      <c r="AG33" s="143"/>
      <c r="AH33" s="141"/>
      <c r="AI33" s="142"/>
      <c r="AJ33" s="142"/>
      <c r="AK33" s="142"/>
      <c r="AL33" s="142"/>
      <c r="AM33" s="142"/>
      <c r="AN33" s="143"/>
      <c r="AO33" s="141"/>
      <c r="AP33" s="142"/>
      <c r="AQ33" s="142"/>
      <c r="AR33" s="142"/>
      <c r="AS33" s="142"/>
      <c r="AT33" s="142"/>
      <c r="AU33" s="143"/>
      <c r="AV33" s="141"/>
      <c r="AW33" s="142"/>
      <c r="AX33" s="146"/>
      <c r="AY33" s="1125"/>
      <c r="AZ33" s="1126"/>
      <c r="BA33" s="1146"/>
      <c r="BB33" s="1147"/>
      <c r="BC33" s="1236"/>
      <c r="BD33" s="1131"/>
      <c r="BE33" s="1131"/>
      <c r="BF33" s="1131"/>
      <c r="BG33" s="1237"/>
    </row>
    <row r="34" spans="2:59" ht="20.25" customHeight="1">
      <c r="B34" s="54">
        <f>B31+1</f>
        <v>4</v>
      </c>
      <c r="C34" s="1150"/>
      <c r="D34" s="1128"/>
      <c r="E34" s="1129"/>
      <c r="F34" s="138"/>
      <c r="G34" s="1149"/>
      <c r="H34" s="1127"/>
      <c r="I34" s="1128"/>
      <c r="J34" s="1128"/>
      <c r="K34" s="1129"/>
      <c r="L34" s="1133"/>
      <c r="M34" s="1134"/>
      <c r="N34" s="1135"/>
      <c r="O34" s="24" t="s">
        <v>86</v>
      </c>
      <c r="P34" s="25"/>
      <c r="Q34" s="25"/>
      <c r="R34" s="20"/>
      <c r="S34" s="59"/>
      <c r="T34" s="124" t="str">
        <f>IF(T33="","",VLOOKUP(T33,'【要提出】シフト記号表（勤務時間帯）'!$C$5:$W$46,21,FALSE))</f>
        <v/>
      </c>
      <c r="U34" s="125" t="str">
        <f>IF(U33="","",VLOOKUP(U33,'【要提出】シフト記号表（勤務時間帯）'!$C$5:$W$46,21,FALSE))</f>
        <v/>
      </c>
      <c r="V34" s="125" t="str">
        <f>IF(V33="","",VLOOKUP(V33,'【要提出】シフト記号表（勤務時間帯）'!$C$5:$W$46,21,FALSE))</f>
        <v/>
      </c>
      <c r="W34" s="125" t="str">
        <f>IF(W33="","",VLOOKUP(W33,'【要提出】シフト記号表（勤務時間帯）'!$C$5:$W$46,21,FALSE))</f>
        <v/>
      </c>
      <c r="X34" s="125" t="str">
        <f>IF(X33="","",VLOOKUP(X33,'【要提出】シフト記号表（勤務時間帯）'!$C$5:$W$46,21,FALSE))</f>
        <v/>
      </c>
      <c r="Y34" s="125" t="str">
        <f>IF(Y33="","",VLOOKUP(Y33,'【要提出】シフト記号表（勤務時間帯）'!$C$5:$W$46,21,FALSE))</f>
        <v/>
      </c>
      <c r="Z34" s="126" t="str">
        <f>IF(Z33="","",VLOOKUP(Z33,'【要提出】シフト記号表（勤務時間帯）'!$C$5:$W$46,21,FALSE))</f>
        <v/>
      </c>
      <c r="AA34" s="124" t="str">
        <f>IF(AA33="","",VLOOKUP(AA33,'【要提出】シフト記号表（勤務時間帯）'!$C$5:$W$46,21,FALSE))</f>
        <v/>
      </c>
      <c r="AB34" s="125" t="str">
        <f>IF(AB33="","",VLOOKUP(AB33,'【要提出】シフト記号表（勤務時間帯）'!$C$5:$W$46,21,FALSE))</f>
        <v/>
      </c>
      <c r="AC34" s="125" t="str">
        <f>IF(AC33="","",VLOOKUP(AC33,'【要提出】シフト記号表（勤務時間帯）'!$C$5:$W$46,21,FALSE))</f>
        <v/>
      </c>
      <c r="AD34" s="125" t="str">
        <f>IF(AD33="","",VLOOKUP(AD33,'【要提出】シフト記号表（勤務時間帯）'!$C$5:$W$46,21,FALSE))</f>
        <v/>
      </c>
      <c r="AE34" s="125" t="str">
        <f>IF(AE33="","",VLOOKUP(AE33,'【要提出】シフト記号表（勤務時間帯）'!$C$5:$W$46,21,FALSE))</f>
        <v/>
      </c>
      <c r="AF34" s="125" t="str">
        <f>IF(AF33="","",VLOOKUP(AF33,'【要提出】シフト記号表（勤務時間帯）'!$C$5:$W$46,21,FALSE))</f>
        <v/>
      </c>
      <c r="AG34" s="126" t="str">
        <f>IF(AG33="","",VLOOKUP(AG33,'【要提出】シフト記号表（勤務時間帯）'!$C$5:$W$46,21,FALSE))</f>
        <v/>
      </c>
      <c r="AH34" s="124" t="str">
        <f>IF(AH33="","",VLOOKUP(AH33,'【要提出】シフト記号表（勤務時間帯）'!$C$5:$W$46,21,FALSE))</f>
        <v/>
      </c>
      <c r="AI34" s="125" t="str">
        <f>IF(AI33="","",VLOOKUP(AI33,'【要提出】シフト記号表（勤務時間帯）'!$C$5:$W$46,21,FALSE))</f>
        <v/>
      </c>
      <c r="AJ34" s="125" t="str">
        <f>IF(AJ33="","",VLOOKUP(AJ33,'【要提出】シフト記号表（勤務時間帯）'!$C$5:$W$46,21,FALSE))</f>
        <v/>
      </c>
      <c r="AK34" s="125" t="str">
        <f>IF(AK33="","",VLOOKUP(AK33,'【要提出】シフト記号表（勤務時間帯）'!$C$5:$W$46,21,FALSE))</f>
        <v/>
      </c>
      <c r="AL34" s="125" t="str">
        <f>IF(AL33="","",VLOOKUP(AL33,'【要提出】シフト記号表（勤務時間帯）'!$C$5:$W$46,21,FALSE))</f>
        <v/>
      </c>
      <c r="AM34" s="125" t="str">
        <f>IF(AM33="","",VLOOKUP(AM33,'【要提出】シフト記号表（勤務時間帯）'!$C$5:$W$46,21,FALSE))</f>
        <v/>
      </c>
      <c r="AN34" s="126" t="str">
        <f>IF(AN33="","",VLOOKUP(AN33,'【要提出】シフト記号表（勤務時間帯）'!$C$5:$W$46,21,FALSE))</f>
        <v/>
      </c>
      <c r="AO34" s="124" t="str">
        <f>IF(AO33="","",VLOOKUP(AO33,'【要提出】シフト記号表（勤務時間帯）'!$C$5:$W$46,21,FALSE))</f>
        <v/>
      </c>
      <c r="AP34" s="125" t="str">
        <f>IF(AP33="","",VLOOKUP(AP33,'【要提出】シフト記号表（勤務時間帯）'!$C$5:$W$46,21,FALSE))</f>
        <v/>
      </c>
      <c r="AQ34" s="125" t="str">
        <f>IF(AQ33="","",VLOOKUP(AQ33,'【要提出】シフト記号表（勤務時間帯）'!$C$5:$W$46,21,FALSE))</f>
        <v/>
      </c>
      <c r="AR34" s="125" t="str">
        <f>IF(AR33="","",VLOOKUP(AR33,'【要提出】シフト記号表（勤務時間帯）'!$C$5:$W$46,21,FALSE))</f>
        <v/>
      </c>
      <c r="AS34" s="125" t="str">
        <f>IF(AS33="","",VLOOKUP(AS33,'【要提出】シフト記号表（勤務時間帯）'!$C$5:$W$46,21,FALSE))</f>
        <v/>
      </c>
      <c r="AT34" s="125" t="str">
        <f>IF(AT33="","",VLOOKUP(AT33,'【要提出】シフト記号表（勤務時間帯）'!$C$5:$W$46,21,FALSE))</f>
        <v/>
      </c>
      <c r="AU34" s="126" t="str">
        <f>IF(AU33="","",VLOOKUP(AU33,'【要提出】シフト記号表（勤務時間帯）'!$C$5:$W$46,21,FALSE))</f>
        <v/>
      </c>
      <c r="AV34" s="124" t="str">
        <f>IF(AV33="","",VLOOKUP(AV33,'【要提出】シフト記号表（勤務時間帯）'!$C$5:$W$46,21,FALSE))</f>
        <v/>
      </c>
      <c r="AW34" s="125" t="str">
        <f>IF(AW33="","",VLOOKUP(AW33,'【要提出】シフト記号表（勤務時間帯）'!$C$5:$W$46,21,FALSE))</f>
        <v/>
      </c>
      <c r="AX34" s="127" t="str">
        <f>IF(AX33="","",VLOOKUP(AX33,'【要提出】シフト記号表（勤務時間帯）'!$C$5:$W$46,21,FALSE))</f>
        <v/>
      </c>
      <c r="AY34" s="1115">
        <f>IF($BB$3="４週",SUM(T34:AU34),IF($BB$3="歴月",SUM(T34:AX34),""))</f>
        <v>0</v>
      </c>
      <c r="AZ34" s="1116"/>
      <c r="BA34" s="1121">
        <f>IF($BB$3="４週",AY34/4,IF($BB$3="歴月",AY34/($BB$8/7),""))</f>
        <v>0</v>
      </c>
      <c r="BB34" s="1122"/>
      <c r="BC34" s="1232"/>
      <c r="BD34" s="1134"/>
      <c r="BE34" s="1134"/>
      <c r="BF34" s="1134"/>
      <c r="BG34" s="1233"/>
    </row>
    <row r="35" spans="2:59" ht="20.25" customHeight="1">
      <c r="B35" s="55"/>
      <c r="C35" s="1172"/>
      <c r="D35" s="1140"/>
      <c r="E35" s="1141"/>
      <c r="F35" s="139">
        <f>C34</f>
        <v>0</v>
      </c>
      <c r="G35" s="1171"/>
      <c r="H35" s="1139"/>
      <c r="I35" s="1140"/>
      <c r="J35" s="1140"/>
      <c r="K35" s="1141"/>
      <c r="L35" s="1136"/>
      <c r="M35" s="1137"/>
      <c r="N35" s="1138"/>
      <c r="O35" s="26" t="s">
        <v>87</v>
      </c>
      <c r="P35" s="30"/>
      <c r="Q35" s="30"/>
      <c r="R35" s="18"/>
      <c r="S35" s="60"/>
      <c r="T35" s="206" t="str">
        <f>IF(T33="","",VLOOKUP(T33,'【要提出】シフト記号表（勤務時間帯）'!$C$5:$Y$46,23,FALSE))</f>
        <v/>
      </c>
      <c r="U35" s="128" t="str">
        <f>IF(U33="","",VLOOKUP(U33,'【要提出】シフト記号表（勤務時間帯）'!$C$5:$Y$46,23,FALSE))</f>
        <v/>
      </c>
      <c r="V35" s="128" t="str">
        <f>IF(V33="","",VLOOKUP(V33,'【要提出】シフト記号表（勤務時間帯）'!$C$5:$Y$46,23,FALSE))</f>
        <v/>
      </c>
      <c r="W35" s="128" t="str">
        <f>IF(W33="","",VLOOKUP(W33,'【要提出】シフト記号表（勤務時間帯）'!$C$5:$Y$46,23,FALSE))</f>
        <v/>
      </c>
      <c r="X35" s="128" t="str">
        <f>IF(X33="","",VLOOKUP(X33,'【要提出】シフト記号表（勤務時間帯）'!$C$5:$Y$46,23,FALSE))</f>
        <v/>
      </c>
      <c r="Y35" s="128" t="str">
        <f>IF(Y33="","",VLOOKUP(Y33,'【要提出】シフト記号表（勤務時間帯）'!$C$5:$Y$46,23,FALSE))</f>
        <v/>
      </c>
      <c r="Z35" s="207" t="str">
        <f>IF(Z33="","",VLOOKUP(Z33,'【要提出】シフト記号表（勤務時間帯）'!$C$5:$Y$46,23,FALSE))</f>
        <v/>
      </c>
      <c r="AA35" s="206" t="str">
        <f>IF(AA33="","",VLOOKUP(AA33,'【要提出】シフト記号表（勤務時間帯）'!$C$5:$Y$46,23,FALSE))</f>
        <v/>
      </c>
      <c r="AB35" s="128" t="str">
        <f>IF(AB33="","",VLOOKUP(AB33,'【要提出】シフト記号表（勤務時間帯）'!$C$5:$Y$46,23,FALSE))</f>
        <v/>
      </c>
      <c r="AC35" s="128" t="str">
        <f>IF(AC33="","",VLOOKUP(AC33,'【要提出】シフト記号表（勤務時間帯）'!$C$5:$Y$46,23,FALSE))</f>
        <v/>
      </c>
      <c r="AD35" s="128" t="str">
        <f>IF(AD33="","",VLOOKUP(AD33,'【要提出】シフト記号表（勤務時間帯）'!$C$5:$Y$46,23,FALSE))</f>
        <v/>
      </c>
      <c r="AE35" s="128" t="str">
        <f>IF(AE33="","",VLOOKUP(AE33,'【要提出】シフト記号表（勤務時間帯）'!$C$5:$Y$46,23,FALSE))</f>
        <v/>
      </c>
      <c r="AF35" s="128" t="str">
        <f>IF(AF33="","",VLOOKUP(AF33,'【要提出】シフト記号表（勤務時間帯）'!$C$5:$Y$46,23,FALSE))</f>
        <v/>
      </c>
      <c r="AG35" s="207" t="str">
        <f>IF(AG33="","",VLOOKUP(AG33,'【要提出】シフト記号表（勤務時間帯）'!$C$5:$Y$46,23,FALSE))</f>
        <v/>
      </c>
      <c r="AH35" s="206" t="str">
        <f>IF(AH33="","",VLOOKUP(AH33,'【要提出】シフト記号表（勤務時間帯）'!$C$5:$Y$46,23,FALSE))</f>
        <v/>
      </c>
      <c r="AI35" s="128" t="str">
        <f>IF(AI33="","",VLOOKUP(AI33,'【要提出】シフト記号表（勤務時間帯）'!$C$5:$Y$46,23,FALSE))</f>
        <v/>
      </c>
      <c r="AJ35" s="128" t="str">
        <f>IF(AJ33="","",VLOOKUP(AJ33,'【要提出】シフト記号表（勤務時間帯）'!$C$5:$Y$46,23,FALSE))</f>
        <v/>
      </c>
      <c r="AK35" s="128" t="str">
        <f>IF(AK33="","",VLOOKUP(AK33,'【要提出】シフト記号表（勤務時間帯）'!$C$5:$Y$46,23,FALSE))</f>
        <v/>
      </c>
      <c r="AL35" s="128" t="str">
        <f>IF(AL33="","",VLOOKUP(AL33,'【要提出】シフト記号表（勤務時間帯）'!$C$5:$Y$46,23,FALSE))</f>
        <v/>
      </c>
      <c r="AM35" s="128" t="str">
        <f>IF(AM33="","",VLOOKUP(AM33,'【要提出】シフト記号表（勤務時間帯）'!$C$5:$Y$46,23,FALSE))</f>
        <v/>
      </c>
      <c r="AN35" s="207" t="str">
        <f>IF(AN33="","",VLOOKUP(AN33,'【要提出】シフト記号表（勤務時間帯）'!$C$5:$Y$46,23,FALSE))</f>
        <v/>
      </c>
      <c r="AO35" s="206" t="str">
        <f>IF(AO33="","",VLOOKUP(AO33,'【要提出】シフト記号表（勤務時間帯）'!$C$5:$Y$46,23,FALSE))</f>
        <v/>
      </c>
      <c r="AP35" s="128" t="str">
        <f>IF(AP33="","",VLOOKUP(AP33,'【要提出】シフト記号表（勤務時間帯）'!$C$5:$Y$46,23,FALSE))</f>
        <v/>
      </c>
      <c r="AQ35" s="128" t="str">
        <f>IF(AQ33="","",VLOOKUP(AQ33,'【要提出】シフト記号表（勤務時間帯）'!$C$5:$Y$46,23,FALSE))</f>
        <v/>
      </c>
      <c r="AR35" s="128" t="str">
        <f>IF(AR33="","",VLOOKUP(AR33,'【要提出】シフト記号表（勤務時間帯）'!$C$5:$Y$46,23,FALSE))</f>
        <v/>
      </c>
      <c r="AS35" s="128" t="str">
        <f>IF(AS33="","",VLOOKUP(AS33,'【要提出】シフト記号表（勤務時間帯）'!$C$5:$Y$46,23,FALSE))</f>
        <v/>
      </c>
      <c r="AT35" s="128" t="str">
        <f>IF(AT33="","",VLOOKUP(AT33,'【要提出】シフト記号表（勤務時間帯）'!$C$5:$Y$46,23,FALSE))</f>
        <v/>
      </c>
      <c r="AU35" s="207" t="str">
        <f>IF(AU33="","",VLOOKUP(AU33,'【要提出】シフト記号表（勤務時間帯）'!$C$5:$Y$46,23,FALSE))</f>
        <v/>
      </c>
      <c r="AV35" s="206" t="str">
        <f>IF(AV33="","",VLOOKUP(AV33,'【要提出】シフト記号表（勤務時間帯）'!$C$5:$Y$46,23,FALSE))</f>
        <v/>
      </c>
      <c r="AW35" s="128" t="str">
        <f>IF(AW33="","",VLOOKUP(AW33,'【要提出】シフト記号表（勤務時間帯）'!$C$5:$Y$46,23,FALSE))</f>
        <v/>
      </c>
      <c r="AX35" s="207" t="str">
        <f>IF(AX33="","",VLOOKUP(AX33,'【要提出】シフト記号表（勤務時間帯）'!$C$5:$Y$46,23,FALSE))</f>
        <v/>
      </c>
      <c r="AY35" s="1142" t="str">
        <f>IF($BB$3="計画",SUM(T35:AU35),IF($BB$3="実績",SUM(T35:AX35),""))</f>
        <v/>
      </c>
      <c r="AZ35" s="1143"/>
      <c r="BA35" s="1144" t="str">
        <f>IF($BB$3="計画",AY35/4,IF($BB$3="実績",(AY35/($BB$10/7)),""))</f>
        <v/>
      </c>
      <c r="BB35" s="1145"/>
      <c r="BC35" s="1234"/>
      <c r="BD35" s="1137"/>
      <c r="BE35" s="1137"/>
      <c r="BF35" s="1137"/>
      <c r="BG35" s="1235"/>
    </row>
    <row r="36" spans="2:59" ht="20.25" customHeight="1">
      <c r="B36" s="56"/>
      <c r="C36" s="1150"/>
      <c r="D36" s="1128"/>
      <c r="E36" s="1129"/>
      <c r="F36" s="138"/>
      <c r="G36" s="1148"/>
      <c r="H36" s="1127"/>
      <c r="I36" s="1128"/>
      <c r="J36" s="1128"/>
      <c r="K36" s="1129"/>
      <c r="L36" s="1130"/>
      <c r="M36" s="1131"/>
      <c r="N36" s="1132"/>
      <c r="O36" s="22" t="s">
        <v>18</v>
      </c>
      <c r="P36" s="28"/>
      <c r="Q36" s="28"/>
      <c r="R36" s="16"/>
      <c r="S36" s="61"/>
      <c r="T36" s="141"/>
      <c r="U36" s="142"/>
      <c r="V36" s="142"/>
      <c r="W36" s="142"/>
      <c r="X36" s="142"/>
      <c r="Y36" s="142"/>
      <c r="Z36" s="143"/>
      <c r="AA36" s="141"/>
      <c r="AB36" s="142"/>
      <c r="AC36" s="142"/>
      <c r="AD36" s="142"/>
      <c r="AE36" s="142"/>
      <c r="AF36" s="142"/>
      <c r="AG36" s="143"/>
      <c r="AH36" s="141"/>
      <c r="AI36" s="142"/>
      <c r="AJ36" s="142"/>
      <c r="AK36" s="142"/>
      <c r="AL36" s="142"/>
      <c r="AM36" s="142"/>
      <c r="AN36" s="143"/>
      <c r="AO36" s="141"/>
      <c r="AP36" s="142"/>
      <c r="AQ36" s="142"/>
      <c r="AR36" s="142"/>
      <c r="AS36" s="142"/>
      <c r="AT36" s="142"/>
      <c r="AU36" s="143"/>
      <c r="AV36" s="141"/>
      <c r="AW36" s="142"/>
      <c r="AX36" s="146"/>
      <c r="AY36" s="1125"/>
      <c r="AZ36" s="1126"/>
      <c r="BA36" s="1146"/>
      <c r="BB36" s="1147"/>
      <c r="BC36" s="1236"/>
      <c r="BD36" s="1131"/>
      <c r="BE36" s="1131"/>
      <c r="BF36" s="1131"/>
      <c r="BG36" s="1237"/>
    </row>
    <row r="37" spans="2:59" ht="20.25" customHeight="1">
      <c r="B37" s="54">
        <f>B34+1</f>
        <v>5</v>
      </c>
      <c r="C37" s="1150"/>
      <c r="D37" s="1128"/>
      <c r="E37" s="1129"/>
      <c r="F37" s="138"/>
      <c r="G37" s="1149"/>
      <c r="H37" s="1127"/>
      <c r="I37" s="1128"/>
      <c r="J37" s="1128"/>
      <c r="K37" s="1129"/>
      <c r="L37" s="1133"/>
      <c r="M37" s="1134"/>
      <c r="N37" s="1135"/>
      <c r="O37" s="24" t="s">
        <v>86</v>
      </c>
      <c r="P37" s="25"/>
      <c r="Q37" s="25"/>
      <c r="R37" s="20"/>
      <c r="S37" s="59"/>
      <c r="T37" s="124" t="str">
        <f>IF(T36="","",VLOOKUP(T36,'【要提出】シフト記号表（勤務時間帯）'!$C$5:$W$46,21,FALSE))</f>
        <v/>
      </c>
      <c r="U37" s="125" t="str">
        <f>IF(U36="","",VLOOKUP(U36,'【要提出】シフト記号表（勤務時間帯）'!$C$5:$W$46,21,FALSE))</f>
        <v/>
      </c>
      <c r="V37" s="125" t="str">
        <f>IF(V36="","",VLOOKUP(V36,'【要提出】シフト記号表（勤務時間帯）'!$C$5:$W$46,21,FALSE))</f>
        <v/>
      </c>
      <c r="W37" s="125" t="str">
        <f>IF(W36="","",VLOOKUP(W36,'【要提出】シフト記号表（勤務時間帯）'!$C$5:$W$46,21,FALSE))</f>
        <v/>
      </c>
      <c r="X37" s="125" t="str">
        <f>IF(X36="","",VLOOKUP(X36,'【要提出】シフト記号表（勤務時間帯）'!$C$5:$W$46,21,FALSE))</f>
        <v/>
      </c>
      <c r="Y37" s="125" t="str">
        <f>IF(Y36="","",VLOOKUP(Y36,'【要提出】シフト記号表（勤務時間帯）'!$C$5:$W$46,21,FALSE))</f>
        <v/>
      </c>
      <c r="Z37" s="126" t="str">
        <f>IF(Z36="","",VLOOKUP(Z36,'【要提出】シフト記号表（勤務時間帯）'!$C$5:$W$46,21,FALSE))</f>
        <v/>
      </c>
      <c r="AA37" s="124" t="str">
        <f>IF(AA36="","",VLOOKUP(AA36,'【要提出】シフト記号表（勤務時間帯）'!$C$5:$W$46,21,FALSE))</f>
        <v/>
      </c>
      <c r="AB37" s="125" t="str">
        <f>IF(AB36="","",VLOOKUP(AB36,'【要提出】シフト記号表（勤務時間帯）'!$C$5:$W$46,21,FALSE))</f>
        <v/>
      </c>
      <c r="AC37" s="125" t="str">
        <f>IF(AC36="","",VLOOKUP(AC36,'【要提出】シフト記号表（勤務時間帯）'!$C$5:$W$46,21,FALSE))</f>
        <v/>
      </c>
      <c r="AD37" s="125" t="str">
        <f>IF(AD36="","",VLOOKUP(AD36,'【要提出】シフト記号表（勤務時間帯）'!$C$5:$W$46,21,FALSE))</f>
        <v/>
      </c>
      <c r="AE37" s="125" t="str">
        <f>IF(AE36="","",VLOOKUP(AE36,'【要提出】シフト記号表（勤務時間帯）'!$C$5:$W$46,21,FALSE))</f>
        <v/>
      </c>
      <c r="AF37" s="125" t="str">
        <f>IF(AF36="","",VLOOKUP(AF36,'【要提出】シフト記号表（勤務時間帯）'!$C$5:$W$46,21,FALSE))</f>
        <v/>
      </c>
      <c r="AG37" s="126" t="str">
        <f>IF(AG36="","",VLOOKUP(AG36,'【要提出】シフト記号表（勤務時間帯）'!$C$5:$W$46,21,FALSE))</f>
        <v/>
      </c>
      <c r="AH37" s="124" t="str">
        <f>IF(AH36="","",VLOOKUP(AH36,'【要提出】シフト記号表（勤務時間帯）'!$C$5:$W$46,21,FALSE))</f>
        <v/>
      </c>
      <c r="AI37" s="125" t="str">
        <f>IF(AI36="","",VLOOKUP(AI36,'【要提出】シフト記号表（勤務時間帯）'!$C$5:$W$46,21,FALSE))</f>
        <v/>
      </c>
      <c r="AJ37" s="125" t="str">
        <f>IF(AJ36="","",VLOOKUP(AJ36,'【要提出】シフト記号表（勤務時間帯）'!$C$5:$W$46,21,FALSE))</f>
        <v/>
      </c>
      <c r="AK37" s="125" t="str">
        <f>IF(AK36="","",VLOOKUP(AK36,'【要提出】シフト記号表（勤務時間帯）'!$C$5:$W$46,21,FALSE))</f>
        <v/>
      </c>
      <c r="AL37" s="125" t="str">
        <f>IF(AL36="","",VLOOKUP(AL36,'【要提出】シフト記号表（勤務時間帯）'!$C$5:$W$46,21,FALSE))</f>
        <v/>
      </c>
      <c r="AM37" s="125" t="str">
        <f>IF(AM36="","",VLOOKUP(AM36,'【要提出】シフト記号表（勤務時間帯）'!$C$5:$W$46,21,FALSE))</f>
        <v/>
      </c>
      <c r="AN37" s="126" t="str">
        <f>IF(AN36="","",VLOOKUP(AN36,'【要提出】シフト記号表（勤務時間帯）'!$C$5:$W$46,21,FALSE))</f>
        <v/>
      </c>
      <c r="AO37" s="124" t="str">
        <f>IF(AO36="","",VLOOKUP(AO36,'【要提出】シフト記号表（勤務時間帯）'!$C$5:$W$46,21,FALSE))</f>
        <v/>
      </c>
      <c r="AP37" s="125" t="str">
        <f>IF(AP36="","",VLOOKUP(AP36,'【要提出】シフト記号表（勤務時間帯）'!$C$5:$W$46,21,FALSE))</f>
        <v/>
      </c>
      <c r="AQ37" s="125" t="str">
        <f>IF(AQ36="","",VLOOKUP(AQ36,'【要提出】シフト記号表（勤務時間帯）'!$C$5:$W$46,21,FALSE))</f>
        <v/>
      </c>
      <c r="AR37" s="125" t="str">
        <f>IF(AR36="","",VLOOKUP(AR36,'【要提出】シフト記号表（勤務時間帯）'!$C$5:$W$46,21,FALSE))</f>
        <v/>
      </c>
      <c r="AS37" s="125" t="str">
        <f>IF(AS36="","",VLOOKUP(AS36,'【要提出】シフト記号表（勤務時間帯）'!$C$5:$W$46,21,FALSE))</f>
        <v/>
      </c>
      <c r="AT37" s="125" t="str">
        <f>IF(AT36="","",VLOOKUP(AT36,'【要提出】シフト記号表（勤務時間帯）'!$C$5:$W$46,21,FALSE))</f>
        <v/>
      </c>
      <c r="AU37" s="126" t="str">
        <f>IF(AU36="","",VLOOKUP(AU36,'【要提出】シフト記号表（勤務時間帯）'!$C$5:$W$46,21,FALSE))</f>
        <v/>
      </c>
      <c r="AV37" s="124" t="str">
        <f>IF(AV36="","",VLOOKUP(AV36,'【要提出】シフト記号表（勤務時間帯）'!$C$5:$W$46,21,FALSE))</f>
        <v/>
      </c>
      <c r="AW37" s="125" t="str">
        <f>IF(AW36="","",VLOOKUP(AW36,'【要提出】シフト記号表（勤務時間帯）'!$C$5:$W$46,21,FALSE))</f>
        <v/>
      </c>
      <c r="AX37" s="127" t="str">
        <f>IF(AX36="","",VLOOKUP(AX36,'【要提出】シフト記号表（勤務時間帯）'!$C$5:$W$46,21,FALSE))</f>
        <v/>
      </c>
      <c r="AY37" s="1115">
        <f>IF($BB$3="４週",SUM(T37:AU37),IF($BB$3="歴月",SUM(T37:AX37),""))</f>
        <v>0</v>
      </c>
      <c r="AZ37" s="1116"/>
      <c r="BA37" s="1121">
        <f>IF($BB$3="４週",AY37/4,IF($BB$3="歴月",AY37/($BB$8/7),""))</f>
        <v>0</v>
      </c>
      <c r="BB37" s="1122"/>
      <c r="BC37" s="1232"/>
      <c r="BD37" s="1134"/>
      <c r="BE37" s="1134"/>
      <c r="BF37" s="1134"/>
      <c r="BG37" s="1233"/>
    </row>
    <row r="38" spans="2:59" ht="20.25" customHeight="1">
      <c r="B38" s="55"/>
      <c r="C38" s="1172"/>
      <c r="D38" s="1140"/>
      <c r="E38" s="1141"/>
      <c r="F38" s="139">
        <f>C37</f>
        <v>0</v>
      </c>
      <c r="G38" s="1171"/>
      <c r="H38" s="1139"/>
      <c r="I38" s="1140"/>
      <c r="J38" s="1140"/>
      <c r="K38" s="1141"/>
      <c r="L38" s="1136"/>
      <c r="M38" s="1137"/>
      <c r="N38" s="1138"/>
      <c r="O38" s="26" t="s">
        <v>87</v>
      </c>
      <c r="P38" s="27"/>
      <c r="Q38" s="27"/>
      <c r="R38" s="19"/>
      <c r="S38" s="63"/>
      <c r="T38" s="206" t="str">
        <f>IF(T36="","",VLOOKUP(T36,'【要提出】シフト記号表（勤務時間帯）'!$C$5:$Y$46,23,FALSE))</f>
        <v/>
      </c>
      <c r="U38" s="128" t="str">
        <f>IF(U36="","",VLOOKUP(U36,'【要提出】シフト記号表（勤務時間帯）'!$C$5:$Y$46,23,FALSE))</f>
        <v/>
      </c>
      <c r="V38" s="128" t="str">
        <f>IF(V36="","",VLOOKUP(V36,'【要提出】シフト記号表（勤務時間帯）'!$C$5:$Y$46,23,FALSE))</f>
        <v/>
      </c>
      <c r="W38" s="128" t="str">
        <f>IF(W36="","",VLOOKUP(W36,'【要提出】シフト記号表（勤務時間帯）'!$C$5:$Y$46,23,FALSE))</f>
        <v/>
      </c>
      <c r="X38" s="128" t="str">
        <f>IF(X36="","",VLOOKUP(X36,'【要提出】シフト記号表（勤務時間帯）'!$C$5:$Y$46,23,FALSE))</f>
        <v/>
      </c>
      <c r="Y38" s="128" t="str">
        <f>IF(Y36="","",VLOOKUP(Y36,'【要提出】シフト記号表（勤務時間帯）'!$C$5:$Y$46,23,FALSE))</f>
        <v/>
      </c>
      <c r="Z38" s="207" t="str">
        <f>IF(Z36="","",VLOOKUP(Z36,'【要提出】シフト記号表（勤務時間帯）'!$C$5:$Y$46,23,FALSE))</f>
        <v/>
      </c>
      <c r="AA38" s="206" t="str">
        <f>IF(AA36="","",VLOOKUP(AA36,'【要提出】シフト記号表（勤務時間帯）'!$C$5:$Y$46,23,FALSE))</f>
        <v/>
      </c>
      <c r="AB38" s="128" t="str">
        <f>IF(AB36="","",VLOOKUP(AB36,'【要提出】シフト記号表（勤務時間帯）'!$C$5:$Y$46,23,FALSE))</f>
        <v/>
      </c>
      <c r="AC38" s="128" t="str">
        <f>IF(AC36="","",VLOOKUP(AC36,'【要提出】シフト記号表（勤務時間帯）'!$C$5:$Y$46,23,FALSE))</f>
        <v/>
      </c>
      <c r="AD38" s="128" t="str">
        <f>IF(AD36="","",VLOOKUP(AD36,'【要提出】シフト記号表（勤務時間帯）'!$C$5:$Y$46,23,FALSE))</f>
        <v/>
      </c>
      <c r="AE38" s="128" t="str">
        <f>IF(AE36="","",VLOOKUP(AE36,'【要提出】シフト記号表（勤務時間帯）'!$C$5:$Y$46,23,FALSE))</f>
        <v/>
      </c>
      <c r="AF38" s="128" t="str">
        <f>IF(AF36="","",VLOOKUP(AF36,'【要提出】シフト記号表（勤務時間帯）'!$C$5:$Y$46,23,FALSE))</f>
        <v/>
      </c>
      <c r="AG38" s="207" t="str">
        <f>IF(AG36="","",VLOOKUP(AG36,'【要提出】シフト記号表（勤務時間帯）'!$C$5:$Y$46,23,FALSE))</f>
        <v/>
      </c>
      <c r="AH38" s="206" t="str">
        <f>IF(AH36="","",VLOOKUP(AH36,'【要提出】シフト記号表（勤務時間帯）'!$C$5:$Y$46,23,FALSE))</f>
        <v/>
      </c>
      <c r="AI38" s="128" t="str">
        <f>IF(AI36="","",VLOOKUP(AI36,'【要提出】シフト記号表（勤務時間帯）'!$C$5:$Y$46,23,FALSE))</f>
        <v/>
      </c>
      <c r="AJ38" s="128" t="str">
        <f>IF(AJ36="","",VLOOKUP(AJ36,'【要提出】シフト記号表（勤務時間帯）'!$C$5:$Y$46,23,FALSE))</f>
        <v/>
      </c>
      <c r="AK38" s="128" t="str">
        <f>IF(AK36="","",VLOOKUP(AK36,'【要提出】シフト記号表（勤務時間帯）'!$C$5:$Y$46,23,FALSE))</f>
        <v/>
      </c>
      <c r="AL38" s="128" t="str">
        <f>IF(AL36="","",VLOOKUP(AL36,'【要提出】シフト記号表（勤務時間帯）'!$C$5:$Y$46,23,FALSE))</f>
        <v/>
      </c>
      <c r="AM38" s="128" t="str">
        <f>IF(AM36="","",VLOOKUP(AM36,'【要提出】シフト記号表（勤務時間帯）'!$C$5:$Y$46,23,FALSE))</f>
        <v/>
      </c>
      <c r="AN38" s="207" t="str">
        <f>IF(AN36="","",VLOOKUP(AN36,'【要提出】シフト記号表（勤務時間帯）'!$C$5:$Y$46,23,FALSE))</f>
        <v/>
      </c>
      <c r="AO38" s="206" t="str">
        <f>IF(AO36="","",VLOOKUP(AO36,'【要提出】シフト記号表（勤務時間帯）'!$C$5:$Y$46,23,FALSE))</f>
        <v/>
      </c>
      <c r="AP38" s="128" t="str">
        <f>IF(AP36="","",VLOOKUP(AP36,'【要提出】シフト記号表（勤務時間帯）'!$C$5:$Y$46,23,FALSE))</f>
        <v/>
      </c>
      <c r="AQ38" s="128" t="str">
        <f>IF(AQ36="","",VLOOKUP(AQ36,'【要提出】シフト記号表（勤務時間帯）'!$C$5:$Y$46,23,FALSE))</f>
        <v/>
      </c>
      <c r="AR38" s="128" t="str">
        <f>IF(AR36="","",VLOOKUP(AR36,'【要提出】シフト記号表（勤務時間帯）'!$C$5:$Y$46,23,FALSE))</f>
        <v/>
      </c>
      <c r="AS38" s="128" t="str">
        <f>IF(AS36="","",VLOOKUP(AS36,'【要提出】シフト記号表（勤務時間帯）'!$C$5:$Y$46,23,FALSE))</f>
        <v/>
      </c>
      <c r="AT38" s="128" t="str">
        <f>IF(AT36="","",VLOOKUP(AT36,'【要提出】シフト記号表（勤務時間帯）'!$C$5:$Y$46,23,FALSE))</f>
        <v/>
      </c>
      <c r="AU38" s="207" t="str">
        <f>IF(AU36="","",VLOOKUP(AU36,'【要提出】シフト記号表（勤務時間帯）'!$C$5:$Y$46,23,FALSE))</f>
        <v/>
      </c>
      <c r="AV38" s="206" t="str">
        <f>IF(AV36="","",VLOOKUP(AV36,'【要提出】シフト記号表（勤務時間帯）'!$C$5:$Y$46,23,FALSE))</f>
        <v/>
      </c>
      <c r="AW38" s="128" t="str">
        <f>IF(AW36="","",VLOOKUP(AW36,'【要提出】シフト記号表（勤務時間帯）'!$C$5:$Y$46,23,FALSE))</f>
        <v/>
      </c>
      <c r="AX38" s="207" t="str">
        <f>IF(AX36="","",VLOOKUP(AX36,'【要提出】シフト記号表（勤務時間帯）'!$C$5:$Y$46,23,FALSE))</f>
        <v/>
      </c>
      <c r="AY38" s="1142" t="str">
        <f>IF($BB$3="計画",SUM(T38:AU38),IF($BB$3="実績",SUM(T38:AX38),""))</f>
        <v/>
      </c>
      <c r="AZ38" s="1143"/>
      <c r="BA38" s="1144" t="str">
        <f>IF($BB$3="計画",AY38/4,IF($BB$3="実績",(AY38/($BB$10/7)),""))</f>
        <v/>
      </c>
      <c r="BB38" s="1145"/>
      <c r="BC38" s="1234"/>
      <c r="BD38" s="1137"/>
      <c r="BE38" s="1137"/>
      <c r="BF38" s="1137"/>
      <c r="BG38" s="1235"/>
    </row>
    <row r="39" spans="2:59" ht="20.25" customHeight="1">
      <c r="B39" s="56"/>
      <c r="C39" s="1150"/>
      <c r="D39" s="1128"/>
      <c r="E39" s="1129"/>
      <c r="F39" s="138"/>
      <c r="G39" s="1148"/>
      <c r="H39" s="1127"/>
      <c r="I39" s="1128"/>
      <c r="J39" s="1128"/>
      <c r="K39" s="1129"/>
      <c r="L39" s="1130"/>
      <c r="M39" s="1131"/>
      <c r="N39" s="1132"/>
      <c r="O39" s="22" t="s">
        <v>18</v>
      </c>
      <c r="P39" s="29"/>
      <c r="Q39" s="29"/>
      <c r="R39" s="17"/>
      <c r="S39" s="64"/>
      <c r="T39" s="141"/>
      <c r="U39" s="142"/>
      <c r="V39" s="142"/>
      <c r="W39" s="142"/>
      <c r="X39" s="142"/>
      <c r="Y39" s="142"/>
      <c r="Z39" s="143"/>
      <c r="AA39" s="141"/>
      <c r="AB39" s="142"/>
      <c r="AC39" s="142"/>
      <c r="AD39" s="142"/>
      <c r="AE39" s="142"/>
      <c r="AF39" s="142"/>
      <c r="AG39" s="143"/>
      <c r="AH39" s="141"/>
      <c r="AI39" s="142"/>
      <c r="AJ39" s="142"/>
      <c r="AK39" s="142"/>
      <c r="AL39" s="142"/>
      <c r="AM39" s="142"/>
      <c r="AN39" s="143"/>
      <c r="AO39" s="141"/>
      <c r="AP39" s="142"/>
      <c r="AQ39" s="142"/>
      <c r="AR39" s="142"/>
      <c r="AS39" s="142"/>
      <c r="AT39" s="142"/>
      <c r="AU39" s="143"/>
      <c r="AV39" s="141"/>
      <c r="AW39" s="142"/>
      <c r="AX39" s="146"/>
      <c r="AY39" s="1125"/>
      <c r="AZ39" s="1126"/>
      <c r="BA39" s="1146"/>
      <c r="BB39" s="1147"/>
      <c r="BC39" s="1236"/>
      <c r="BD39" s="1131"/>
      <c r="BE39" s="1131"/>
      <c r="BF39" s="1131"/>
      <c r="BG39" s="1237"/>
    </row>
    <row r="40" spans="2:59" ht="20.25" customHeight="1">
      <c r="B40" s="54">
        <f>B37+1</f>
        <v>6</v>
      </c>
      <c r="C40" s="1150"/>
      <c r="D40" s="1128"/>
      <c r="E40" s="1129"/>
      <c r="F40" s="138"/>
      <c r="G40" s="1149"/>
      <c r="H40" s="1127"/>
      <c r="I40" s="1128"/>
      <c r="J40" s="1128"/>
      <c r="K40" s="1129"/>
      <c r="L40" s="1133"/>
      <c r="M40" s="1134"/>
      <c r="N40" s="1135"/>
      <c r="O40" s="24" t="s">
        <v>86</v>
      </c>
      <c r="P40" s="25"/>
      <c r="Q40" s="25"/>
      <c r="R40" s="20"/>
      <c r="S40" s="59"/>
      <c r="T40" s="124" t="str">
        <f>IF(T39="","",VLOOKUP(T39,'【要提出】シフト記号表（勤務時間帯）'!$C$5:$W$46,21,FALSE))</f>
        <v/>
      </c>
      <c r="U40" s="125" t="str">
        <f>IF(U39="","",VLOOKUP(U39,'【要提出】シフト記号表（勤務時間帯）'!$C$5:$W$46,21,FALSE))</f>
        <v/>
      </c>
      <c r="V40" s="125" t="str">
        <f>IF(V39="","",VLOOKUP(V39,'【要提出】シフト記号表（勤務時間帯）'!$C$5:$W$46,21,FALSE))</f>
        <v/>
      </c>
      <c r="W40" s="125" t="str">
        <f>IF(W39="","",VLOOKUP(W39,'【要提出】シフト記号表（勤務時間帯）'!$C$5:$W$46,21,FALSE))</f>
        <v/>
      </c>
      <c r="X40" s="125" t="str">
        <f>IF(X39="","",VLOOKUP(X39,'【要提出】シフト記号表（勤務時間帯）'!$C$5:$W$46,21,FALSE))</f>
        <v/>
      </c>
      <c r="Y40" s="125" t="str">
        <f>IF(Y39="","",VLOOKUP(Y39,'【要提出】シフト記号表（勤務時間帯）'!$C$5:$W$46,21,FALSE))</f>
        <v/>
      </c>
      <c r="Z40" s="126" t="str">
        <f>IF(Z39="","",VLOOKUP(Z39,'【要提出】シフト記号表（勤務時間帯）'!$C$5:$W$46,21,FALSE))</f>
        <v/>
      </c>
      <c r="AA40" s="124" t="str">
        <f>IF(AA39="","",VLOOKUP(AA39,'【要提出】シフト記号表（勤務時間帯）'!$C$5:$W$46,21,FALSE))</f>
        <v/>
      </c>
      <c r="AB40" s="125" t="str">
        <f>IF(AB39="","",VLOOKUP(AB39,'【要提出】シフト記号表（勤務時間帯）'!$C$5:$W$46,21,FALSE))</f>
        <v/>
      </c>
      <c r="AC40" s="125" t="str">
        <f>IF(AC39="","",VLOOKUP(AC39,'【要提出】シフト記号表（勤務時間帯）'!$C$5:$W$46,21,FALSE))</f>
        <v/>
      </c>
      <c r="AD40" s="125" t="str">
        <f>IF(AD39="","",VLOOKUP(AD39,'【要提出】シフト記号表（勤務時間帯）'!$C$5:$W$46,21,FALSE))</f>
        <v/>
      </c>
      <c r="AE40" s="125" t="str">
        <f>IF(AE39="","",VLOOKUP(AE39,'【要提出】シフト記号表（勤務時間帯）'!$C$5:$W$46,21,FALSE))</f>
        <v/>
      </c>
      <c r="AF40" s="125" t="str">
        <f>IF(AF39="","",VLOOKUP(AF39,'【要提出】シフト記号表（勤務時間帯）'!$C$5:$W$46,21,FALSE))</f>
        <v/>
      </c>
      <c r="AG40" s="126" t="str">
        <f>IF(AG39="","",VLOOKUP(AG39,'【要提出】シフト記号表（勤務時間帯）'!$C$5:$W$46,21,FALSE))</f>
        <v/>
      </c>
      <c r="AH40" s="124" t="str">
        <f>IF(AH39="","",VLOOKUP(AH39,'【要提出】シフト記号表（勤務時間帯）'!$C$5:$W$46,21,FALSE))</f>
        <v/>
      </c>
      <c r="AI40" s="125" t="str">
        <f>IF(AI39="","",VLOOKUP(AI39,'【要提出】シフト記号表（勤務時間帯）'!$C$5:$W$46,21,FALSE))</f>
        <v/>
      </c>
      <c r="AJ40" s="125" t="str">
        <f>IF(AJ39="","",VLOOKUP(AJ39,'【要提出】シフト記号表（勤務時間帯）'!$C$5:$W$46,21,FALSE))</f>
        <v/>
      </c>
      <c r="AK40" s="125" t="str">
        <f>IF(AK39="","",VLOOKUP(AK39,'【要提出】シフト記号表（勤務時間帯）'!$C$5:$W$46,21,FALSE))</f>
        <v/>
      </c>
      <c r="AL40" s="125" t="str">
        <f>IF(AL39="","",VLOOKUP(AL39,'【要提出】シフト記号表（勤務時間帯）'!$C$5:$W$46,21,FALSE))</f>
        <v/>
      </c>
      <c r="AM40" s="125" t="str">
        <f>IF(AM39="","",VLOOKUP(AM39,'【要提出】シフト記号表（勤務時間帯）'!$C$5:$W$46,21,FALSE))</f>
        <v/>
      </c>
      <c r="AN40" s="126" t="str">
        <f>IF(AN39="","",VLOOKUP(AN39,'【要提出】シフト記号表（勤務時間帯）'!$C$5:$W$46,21,FALSE))</f>
        <v/>
      </c>
      <c r="AO40" s="124" t="str">
        <f>IF(AO39="","",VLOOKUP(AO39,'【要提出】シフト記号表（勤務時間帯）'!$C$5:$W$46,21,FALSE))</f>
        <v/>
      </c>
      <c r="AP40" s="125" t="str">
        <f>IF(AP39="","",VLOOKUP(AP39,'【要提出】シフト記号表（勤務時間帯）'!$C$5:$W$46,21,FALSE))</f>
        <v/>
      </c>
      <c r="AQ40" s="125" t="str">
        <f>IF(AQ39="","",VLOOKUP(AQ39,'【要提出】シフト記号表（勤務時間帯）'!$C$5:$W$46,21,FALSE))</f>
        <v/>
      </c>
      <c r="AR40" s="125" t="str">
        <f>IF(AR39="","",VLOOKUP(AR39,'【要提出】シフト記号表（勤務時間帯）'!$C$5:$W$46,21,FALSE))</f>
        <v/>
      </c>
      <c r="AS40" s="125" t="str">
        <f>IF(AS39="","",VLOOKUP(AS39,'【要提出】シフト記号表（勤務時間帯）'!$C$5:$W$46,21,FALSE))</f>
        <v/>
      </c>
      <c r="AT40" s="125" t="str">
        <f>IF(AT39="","",VLOOKUP(AT39,'【要提出】シフト記号表（勤務時間帯）'!$C$5:$W$46,21,FALSE))</f>
        <v/>
      </c>
      <c r="AU40" s="126" t="str">
        <f>IF(AU39="","",VLOOKUP(AU39,'【要提出】シフト記号表（勤務時間帯）'!$C$5:$W$46,21,FALSE))</f>
        <v/>
      </c>
      <c r="AV40" s="124" t="str">
        <f>IF(AV39="","",VLOOKUP(AV39,'【要提出】シフト記号表（勤務時間帯）'!$C$5:$W$46,21,FALSE))</f>
        <v/>
      </c>
      <c r="AW40" s="125" t="str">
        <f>IF(AW39="","",VLOOKUP(AW39,'【要提出】シフト記号表（勤務時間帯）'!$C$5:$W$46,21,FALSE))</f>
        <v/>
      </c>
      <c r="AX40" s="127" t="str">
        <f>IF(AX39="","",VLOOKUP(AX39,'【要提出】シフト記号表（勤務時間帯）'!$C$5:$W$46,21,FALSE))</f>
        <v/>
      </c>
      <c r="AY40" s="1115">
        <f>IF($BB$3="４週",SUM(T40:AU40),IF($BB$3="歴月",SUM(T40:AX40),""))</f>
        <v>0</v>
      </c>
      <c r="AZ40" s="1116"/>
      <c r="BA40" s="1121">
        <f>IF($BB$3="４週",AY40/4,IF($BB$3="歴月",AY40/($BB$8/7),""))</f>
        <v>0</v>
      </c>
      <c r="BB40" s="1122"/>
      <c r="BC40" s="1232"/>
      <c r="BD40" s="1134"/>
      <c r="BE40" s="1134"/>
      <c r="BF40" s="1134"/>
      <c r="BG40" s="1233"/>
    </row>
    <row r="41" spans="2:59" ht="20.25" customHeight="1">
      <c r="B41" s="55"/>
      <c r="C41" s="1172"/>
      <c r="D41" s="1140"/>
      <c r="E41" s="1141"/>
      <c r="F41" s="139">
        <f>C40</f>
        <v>0</v>
      </c>
      <c r="G41" s="1171"/>
      <c r="H41" s="1139"/>
      <c r="I41" s="1140"/>
      <c r="J41" s="1140"/>
      <c r="K41" s="1141"/>
      <c r="L41" s="1136"/>
      <c r="M41" s="1137"/>
      <c r="N41" s="1138"/>
      <c r="O41" s="26" t="s">
        <v>87</v>
      </c>
      <c r="P41" s="30"/>
      <c r="Q41" s="30"/>
      <c r="R41" s="18"/>
      <c r="S41" s="60"/>
      <c r="T41" s="206" t="str">
        <f>IF(T39="","",VLOOKUP(T39,'【要提出】シフト記号表（勤務時間帯）'!$C$5:$Y$46,23,FALSE))</f>
        <v/>
      </c>
      <c r="U41" s="128" t="str">
        <f>IF(U39="","",VLOOKUP(U39,'【要提出】シフト記号表（勤務時間帯）'!$C$5:$Y$46,23,FALSE))</f>
        <v/>
      </c>
      <c r="V41" s="128" t="str">
        <f>IF(V39="","",VLOOKUP(V39,'【要提出】シフト記号表（勤務時間帯）'!$C$5:$Y$46,23,FALSE))</f>
        <v/>
      </c>
      <c r="W41" s="128" t="str">
        <f>IF(W39="","",VLOOKUP(W39,'【要提出】シフト記号表（勤務時間帯）'!$C$5:$Y$46,23,FALSE))</f>
        <v/>
      </c>
      <c r="X41" s="128" t="str">
        <f>IF(X39="","",VLOOKUP(X39,'【要提出】シフト記号表（勤務時間帯）'!$C$5:$Y$46,23,FALSE))</f>
        <v/>
      </c>
      <c r="Y41" s="128" t="str">
        <f>IF(Y39="","",VLOOKUP(Y39,'【要提出】シフト記号表（勤務時間帯）'!$C$5:$Y$46,23,FALSE))</f>
        <v/>
      </c>
      <c r="Z41" s="207" t="str">
        <f>IF(Z39="","",VLOOKUP(Z39,'【要提出】シフト記号表（勤務時間帯）'!$C$5:$Y$46,23,FALSE))</f>
        <v/>
      </c>
      <c r="AA41" s="206" t="str">
        <f>IF(AA39="","",VLOOKUP(AA39,'【要提出】シフト記号表（勤務時間帯）'!$C$5:$Y$46,23,FALSE))</f>
        <v/>
      </c>
      <c r="AB41" s="128" t="str">
        <f>IF(AB39="","",VLOOKUP(AB39,'【要提出】シフト記号表（勤務時間帯）'!$C$5:$Y$46,23,FALSE))</f>
        <v/>
      </c>
      <c r="AC41" s="128" t="str">
        <f>IF(AC39="","",VLOOKUP(AC39,'【要提出】シフト記号表（勤務時間帯）'!$C$5:$Y$46,23,FALSE))</f>
        <v/>
      </c>
      <c r="AD41" s="128" t="str">
        <f>IF(AD39="","",VLOOKUP(AD39,'【要提出】シフト記号表（勤務時間帯）'!$C$5:$Y$46,23,FALSE))</f>
        <v/>
      </c>
      <c r="AE41" s="128" t="str">
        <f>IF(AE39="","",VLOOKUP(AE39,'【要提出】シフト記号表（勤務時間帯）'!$C$5:$Y$46,23,FALSE))</f>
        <v/>
      </c>
      <c r="AF41" s="128" t="str">
        <f>IF(AF39="","",VLOOKUP(AF39,'【要提出】シフト記号表（勤務時間帯）'!$C$5:$Y$46,23,FALSE))</f>
        <v/>
      </c>
      <c r="AG41" s="207" t="str">
        <f>IF(AG39="","",VLOOKUP(AG39,'【要提出】シフト記号表（勤務時間帯）'!$C$5:$Y$46,23,FALSE))</f>
        <v/>
      </c>
      <c r="AH41" s="206" t="str">
        <f>IF(AH39="","",VLOOKUP(AH39,'【要提出】シフト記号表（勤務時間帯）'!$C$5:$Y$46,23,FALSE))</f>
        <v/>
      </c>
      <c r="AI41" s="128" t="str">
        <f>IF(AI39="","",VLOOKUP(AI39,'【要提出】シフト記号表（勤務時間帯）'!$C$5:$Y$46,23,FALSE))</f>
        <v/>
      </c>
      <c r="AJ41" s="128" t="str">
        <f>IF(AJ39="","",VLOOKUP(AJ39,'【要提出】シフト記号表（勤務時間帯）'!$C$5:$Y$46,23,FALSE))</f>
        <v/>
      </c>
      <c r="AK41" s="128" t="str">
        <f>IF(AK39="","",VLOOKUP(AK39,'【要提出】シフト記号表（勤務時間帯）'!$C$5:$Y$46,23,FALSE))</f>
        <v/>
      </c>
      <c r="AL41" s="128" t="str">
        <f>IF(AL39="","",VLOOKUP(AL39,'【要提出】シフト記号表（勤務時間帯）'!$C$5:$Y$46,23,FALSE))</f>
        <v/>
      </c>
      <c r="AM41" s="128" t="str">
        <f>IF(AM39="","",VLOOKUP(AM39,'【要提出】シフト記号表（勤務時間帯）'!$C$5:$Y$46,23,FALSE))</f>
        <v/>
      </c>
      <c r="AN41" s="207" t="str">
        <f>IF(AN39="","",VLOOKUP(AN39,'【要提出】シフト記号表（勤務時間帯）'!$C$5:$Y$46,23,FALSE))</f>
        <v/>
      </c>
      <c r="AO41" s="206" t="str">
        <f>IF(AO39="","",VLOOKUP(AO39,'【要提出】シフト記号表（勤務時間帯）'!$C$5:$Y$46,23,FALSE))</f>
        <v/>
      </c>
      <c r="AP41" s="128" t="str">
        <f>IF(AP39="","",VLOOKUP(AP39,'【要提出】シフト記号表（勤務時間帯）'!$C$5:$Y$46,23,FALSE))</f>
        <v/>
      </c>
      <c r="AQ41" s="128" t="str">
        <f>IF(AQ39="","",VLOOKUP(AQ39,'【要提出】シフト記号表（勤務時間帯）'!$C$5:$Y$46,23,FALSE))</f>
        <v/>
      </c>
      <c r="AR41" s="128" t="str">
        <f>IF(AR39="","",VLOOKUP(AR39,'【要提出】シフト記号表（勤務時間帯）'!$C$5:$Y$46,23,FALSE))</f>
        <v/>
      </c>
      <c r="AS41" s="128" t="str">
        <f>IF(AS39="","",VLOOKUP(AS39,'【要提出】シフト記号表（勤務時間帯）'!$C$5:$Y$46,23,FALSE))</f>
        <v/>
      </c>
      <c r="AT41" s="128" t="str">
        <f>IF(AT39="","",VLOOKUP(AT39,'【要提出】シフト記号表（勤務時間帯）'!$C$5:$Y$46,23,FALSE))</f>
        <v/>
      </c>
      <c r="AU41" s="207" t="str">
        <f>IF(AU39="","",VLOOKUP(AU39,'【要提出】シフト記号表（勤務時間帯）'!$C$5:$Y$46,23,FALSE))</f>
        <v/>
      </c>
      <c r="AV41" s="206" t="str">
        <f>IF(AV39="","",VLOOKUP(AV39,'【要提出】シフト記号表（勤務時間帯）'!$C$5:$Y$46,23,FALSE))</f>
        <v/>
      </c>
      <c r="AW41" s="128" t="str">
        <f>IF(AW39="","",VLOOKUP(AW39,'【要提出】シフト記号表（勤務時間帯）'!$C$5:$Y$46,23,FALSE))</f>
        <v/>
      </c>
      <c r="AX41" s="207" t="str">
        <f>IF(AX39="","",VLOOKUP(AX39,'【要提出】シフト記号表（勤務時間帯）'!$C$5:$Y$46,23,FALSE))</f>
        <v/>
      </c>
      <c r="AY41" s="1142" t="str">
        <f>IF($BB$3="計画",SUM(T41:AU41),IF($BB$3="実績",SUM(T41:AX41),""))</f>
        <v/>
      </c>
      <c r="AZ41" s="1143"/>
      <c r="BA41" s="1144" t="str">
        <f>IF($BB$3="計画",AY41/4,IF($BB$3="実績",(AY41/($BB$10/7)),""))</f>
        <v/>
      </c>
      <c r="BB41" s="1145"/>
      <c r="BC41" s="1234"/>
      <c r="BD41" s="1137"/>
      <c r="BE41" s="1137"/>
      <c r="BF41" s="1137"/>
      <c r="BG41" s="1235"/>
    </row>
    <row r="42" spans="2:59" ht="20.25" customHeight="1">
      <c r="B42" s="56"/>
      <c r="C42" s="1150"/>
      <c r="D42" s="1128"/>
      <c r="E42" s="1129"/>
      <c r="F42" s="138"/>
      <c r="G42" s="1148"/>
      <c r="H42" s="1127"/>
      <c r="I42" s="1128"/>
      <c r="J42" s="1128"/>
      <c r="K42" s="1129"/>
      <c r="L42" s="1130"/>
      <c r="M42" s="1131"/>
      <c r="N42" s="1132"/>
      <c r="O42" s="22" t="s">
        <v>18</v>
      </c>
      <c r="P42" s="28"/>
      <c r="Q42" s="28"/>
      <c r="R42" s="16"/>
      <c r="S42" s="61"/>
      <c r="T42" s="141"/>
      <c r="U42" s="142"/>
      <c r="V42" s="142"/>
      <c r="W42" s="142"/>
      <c r="X42" s="142"/>
      <c r="Y42" s="142"/>
      <c r="Z42" s="143"/>
      <c r="AA42" s="141"/>
      <c r="AB42" s="142"/>
      <c r="AC42" s="142"/>
      <c r="AD42" s="142"/>
      <c r="AE42" s="142"/>
      <c r="AF42" s="142"/>
      <c r="AG42" s="143"/>
      <c r="AH42" s="141"/>
      <c r="AI42" s="142"/>
      <c r="AJ42" s="142"/>
      <c r="AK42" s="142"/>
      <c r="AL42" s="142"/>
      <c r="AM42" s="142"/>
      <c r="AN42" s="143"/>
      <c r="AO42" s="141"/>
      <c r="AP42" s="142"/>
      <c r="AQ42" s="142"/>
      <c r="AR42" s="142"/>
      <c r="AS42" s="142"/>
      <c r="AT42" s="142"/>
      <c r="AU42" s="143"/>
      <c r="AV42" s="141"/>
      <c r="AW42" s="142"/>
      <c r="AX42" s="146"/>
      <c r="AY42" s="1125"/>
      <c r="AZ42" s="1126"/>
      <c r="BA42" s="1146"/>
      <c r="BB42" s="1147"/>
      <c r="BC42" s="1236"/>
      <c r="BD42" s="1131"/>
      <c r="BE42" s="1131"/>
      <c r="BF42" s="1131"/>
      <c r="BG42" s="1237"/>
    </row>
    <row r="43" spans="2:59" ht="20.25" customHeight="1">
      <c r="B43" s="54">
        <f>B40+1</f>
        <v>7</v>
      </c>
      <c r="C43" s="1150"/>
      <c r="D43" s="1128"/>
      <c r="E43" s="1129"/>
      <c r="F43" s="138"/>
      <c r="G43" s="1149"/>
      <c r="H43" s="1127"/>
      <c r="I43" s="1128"/>
      <c r="J43" s="1128"/>
      <c r="K43" s="1129"/>
      <c r="L43" s="1133"/>
      <c r="M43" s="1134"/>
      <c r="N43" s="1135"/>
      <c r="O43" s="24" t="s">
        <v>86</v>
      </c>
      <c r="P43" s="25"/>
      <c r="Q43" s="25"/>
      <c r="R43" s="20"/>
      <c r="S43" s="59"/>
      <c r="T43" s="124" t="str">
        <f>IF(T42="","",VLOOKUP(T42,'【要提出】シフト記号表（勤務時間帯）'!$C$5:$W$46,21,FALSE))</f>
        <v/>
      </c>
      <c r="U43" s="125" t="str">
        <f>IF(U42="","",VLOOKUP(U42,'【要提出】シフト記号表（勤務時間帯）'!$C$5:$W$46,21,FALSE))</f>
        <v/>
      </c>
      <c r="V43" s="125" t="str">
        <f>IF(V42="","",VLOOKUP(V42,'【要提出】シフト記号表（勤務時間帯）'!$C$5:$W$46,21,FALSE))</f>
        <v/>
      </c>
      <c r="W43" s="125" t="str">
        <f>IF(W42="","",VLOOKUP(W42,'【要提出】シフト記号表（勤務時間帯）'!$C$5:$W$46,21,FALSE))</f>
        <v/>
      </c>
      <c r="X43" s="125" t="str">
        <f>IF(X42="","",VLOOKUP(X42,'【要提出】シフト記号表（勤務時間帯）'!$C$5:$W$46,21,FALSE))</f>
        <v/>
      </c>
      <c r="Y43" s="125" t="str">
        <f>IF(Y42="","",VLOOKUP(Y42,'【要提出】シフト記号表（勤務時間帯）'!$C$5:$W$46,21,FALSE))</f>
        <v/>
      </c>
      <c r="Z43" s="126" t="str">
        <f>IF(Z42="","",VLOOKUP(Z42,'【要提出】シフト記号表（勤務時間帯）'!$C$5:$W$46,21,FALSE))</f>
        <v/>
      </c>
      <c r="AA43" s="124" t="str">
        <f>IF(AA42="","",VLOOKUP(AA42,'【要提出】シフト記号表（勤務時間帯）'!$C$5:$W$46,21,FALSE))</f>
        <v/>
      </c>
      <c r="AB43" s="125" t="str">
        <f>IF(AB42="","",VLOOKUP(AB42,'【要提出】シフト記号表（勤務時間帯）'!$C$5:$W$46,21,FALSE))</f>
        <v/>
      </c>
      <c r="AC43" s="125" t="str">
        <f>IF(AC42="","",VLOOKUP(AC42,'【要提出】シフト記号表（勤務時間帯）'!$C$5:$W$46,21,FALSE))</f>
        <v/>
      </c>
      <c r="AD43" s="125" t="str">
        <f>IF(AD42="","",VLOOKUP(AD42,'【要提出】シフト記号表（勤務時間帯）'!$C$5:$W$46,21,FALSE))</f>
        <v/>
      </c>
      <c r="AE43" s="125" t="str">
        <f>IF(AE42="","",VLOOKUP(AE42,'【要提出】シフト記号表（勤務時間帯）'!$C$5:$W$46,21,FALSE))</f>
        <v/>
      </c>
      <c r="AF43" s="125" t="str">
        <f>IF(AF42="","",VLOOKUP(AF42,'【要提出】シフト記号表（勤務時間帯）'!$C$5:$W$46,21,FALSE))</f>
        <v/>
      </c>
      <c r="AG43" s="126" t="str">
        <f>IF(AG42="","",VLOOKUP(AG42,'【要提出】シフト記号表（勤務時間帯）'!$C$5:$W$46,21,FALSE))</f>
        <v/>
      </c>
      <c r="AH43" s="124" t="str">
        <f>IF(AH42="","",VLOOKUP(AH42,'【要提出】シフト記号表（勤務時間帯）'!$C$5:$W$46,21,FALSE))</f>
        <v/>
      </c>
      <c r="AI43" s="125" t="str">
        <f>IF(AI42="","",VLOOKUP(AI42,'【要提出】シフト記号表（勤務時間帯）'!$C$5:$W$46,21,FALSE))</f>
        <v/>
      </c>
      <c r="AJ43" s="125" t="str">
        <f>IF(AJ42="","",VLOOKUP(AJ42,'【要提出】シフト記号表（勤務時間帯）'!$C$5:$W$46,21,FALSE))</f>
        <v/>
      </c>
      <c r="AK43" s="125" t="str">
        <f>IF(AK42="","",VLOOKUP(AK42,'【要提出】シフト記号表（勤務時間帯）'!$C$5:$W$46,21,FALSE))</f>
        <v/>
      </c>
      <c r="AL43" s="125" t="str">
        <f>IF(AL42="","",VLOOKUP(AL42,'【要提出】シフト記号表（勤務時間帯）'!$C$5:$W$46,21,FALSE))</f>
        <v/>
      </c>
      <c r="AM43" s="125" t="str">
        <f>IF(AM42="","",VLOOKUP(AM42,'【要提出】シフト記号表（勤務時間帯）'!$C$5:$W$46,21,FALSE))</f>
        <v/>
      </c>
      <c r="AN43" s="126" t="str">
        <f>IF(AN42="","",VLOOKUP(AN42,'【要提出】シフト記号表（勤務時間帯）'!$C$5:$W$46,21,FALSE))</f>
        <v/>
      </c>
      <c r="AO43" s="124" t="str">
        <f>IF(AO42="","",VLOOKUP(AO42,'【要提出】シフト記号表（勤務時間帯）'!$C$5:$W$46,21,FALSE))</f>
        <v/>
      </c>
      <c r="AP43" s="125" t="str">
        <f>IF(AP42="","",VLOOKUP(AP42,'【要提出】シフト記号表（勤務時間帯）'!$C$5:$W$46,21,FALSE))</f>
        <v/>
      </c>
      <c r="AQ43" s="125" t="str">
        <f>IF(AQ42="","",VLOOKUP(AQ42,'【要提出】シフト記号表（勤務時間帯）'!$C$5:$W$46,21,FALSE))</f>
        <v/>
      </c>
      <c r="AR43" s="125" t="str">
        <f>IF(AR42="","",VLOOKUP(AR42,'【要提出】シフト記号表（勤務時間帯）'!$C$5:$W$46,21,FALSE))</f>
        <v/>
      </c>
      <c r="AS43" s="125" t="str">
        <f>IF(AS42="","",VLOOKUP(AS42,'【要提出】シフト記号表（勤務時間帯）'!$C$5:$W$46,21,FALSE))</f>
        <v/>
      </c>
      <c r="AT43" s="125" t="str">
        <f>IF(AT42="","",VLOOKUP(AT42,'【要提出】シフト記号表（勤務時間帯）'!$C$5:$W$46,21,FALSE))</f>
        <v/>
      </c>
      <c r="AU43" s="126" t="str">
        <f>IF(AU42="","",VLOOKUP(AU42,'【要提出】シフト記号表（勤務時間帯）'!$C$5:$W$46,21,FALSE))</f>
        <v/>
      </c>
      <c r="AV43" s="124" t="str">
        <f>IF(AV42="","",VLOOKUP(AV42,'【要提出】シフト記号表（勤務時間帯）'!$C$5:$W$46,21,FALSE))</f>
        <v/>
      </c>
      <c r="AW43" s="125" t="str">
        <f>IF(AW42="","",VLOOKUP(AW42,'【要提出】シフト記号表（勤務時間帯）'!$C$5:$W$46,21,FALSE))</f>
        <v/>
      </c>
      <c r="AX43" s="127" t="str">
        <f>IF(AX42="","",VLOOKUP(AX42,'【要提出】シフト記号表（勤務時間帯）'!$C$5:$W$46,21,FALSE))</f>
        <v/>
      </c>
      <c r="AY43" s="1115">
        <f>IF($BB$3="４週",SUM(T43:AU43),IF($BB$3="歴月",SUM(T43:AX43),""))</f>
        <v>0</v>
      </c>
      <c r="AZ43" s="1116"/>
      <c r="BA43" s="1121">
        <f>IF($BB$3="４週",AY43/4,IF($BB$3="歴月",AY43/($BB$8/7),""))</f>
        <v>0</v>
      </c>
      <c r="BB43" s="1122"/>
      <c r="BC43" s="1232"/>
      <c r="BD43" s="1134"/>
      <c r="BE43" s="1134"/>
      <c r="BF43" s="1134"/>
      <c r="BG43" s="1233"/>
    </row>
    <row r="44" spans="2:59" ht="20.25" customHeight="1">
      <c r="B44" s="55"/>
      <c r="C44" s="1172"/>
      <c r="D44" s="1140"/>
      <c r="E44" s="1141"/>
      <c r="F44" s="139">
        <f>C43</f>
        <v>0</v>
      </c>
      <c r="G44" s="1171"/>
      <c r="H44" s="1139"/>
      <c r="I44" s="1140"/>
      <c r="J44" s="1140"/>
      <c r="K44" s="1141"/>
      <c r="L44" s="1136"/>
      <c r="M44" s="1137"/>
      <c r="N44" s="1138"/>
      <c r="O44" s="26" t="s">
        <v>87</v>
      </c>
      <c r="P44" s="29"/>
      <c r="Q44" s="29"/>
      <c r="R44" s="17"/>
      <c r="S44" s="62"/>
      <c r="T44" s="206" t="str">
        <f>IF(T42="","",VLOOKUP(T42,'【要提出】シフト記号表（勤務時間帯）'!$C$5:$Y$46,23,FALSE))</f>
        <v/>
      </c>
      <c r="U44" s="128" t="str">
        <f>IF(U42="","",VLOOKUP(U42,'【要提出】シフト記号表（勤務時間帯）'!$C$5:$Y$46,23,FALSE))</f>
        <v/>
      </c>
      <c r="V44" s="128" t="str">
        <f>IF(V42="","",VLOOKUP(V42,'【要提出】シフト記号表（勤務時間帯）'!$C$5:$Y$46,23,FALSE))</f>
        <v/>
      </c>
      <c r="W44" s="128" t="str">
        <f>IF(W42="","",VLOOKUP(W42,'【要提出】シフト記号表（勤務時間帯）'!$C$5:$Y$46,23,FALSE))</f>
        <v/>
      </c>
      <c r="X44" s="128" t="str">
        <f>IF(X42="","",VLOOKUP(X42,'【要提出】シフト記号表（勤務時間帯）'!$C$5:$Y$46,23,FALSE))</f>
        <v/>
      </c>
      <c r="Y44" s="128" t="str">
        <f>IF(Y42="","",VLOOKUP(Y42,'【要提出】シフト記号表（勤務時間帯）'!$C$5:$Y$46,23,FALSE))</f>
        <v/>
      </c>
      <c r="Z44" s="207" t="str">
        <f>IF(Z42="","",VLOOKUP(Z42,'【要提出】シフト記号表（勤務時間帯）'!$C$5:$Y$46,23,FALSE))</f>
        <v/>
      </c>
      <c r="AA44" s="206" t="str">
        <f>IF(AA42="","",VLOOKUP(AA42,'【要提出】シフト記号表（勤務時間帯）'!$C$5:$Y$46,23,FALSE))</f>
        <v/>
      </c>
      <c r="AB44" s="128" t="str">
        <f>IF(AB42="","",VLOOKUP(AB42,'【要提出】シフト記号表（勤務時間帯）'!$C$5:$Y$46,23,FALSE))</f>
        <v/>
      </c>
      <c r="AC44" s="128" t="str">
        <f>IF(AC42="","",VLOOKUP(AC42,'【要提出】シフト記号表（勤務時間帯）'!$C$5:$Y$46,23,FALSE))</f>
        <v/>
      </c>
      <c r="AD44" s="128" t="str">
        <f>IF(AD42="","",VLOOKUP(AD42,'【要提出】シフト記号表（勤務時間帯）'!$C$5:$Y$46,23,FALSE))</f>
        <v/>
      </c>
      <c r="AE44" s="128" t="str">
        <f>IF(AE42="","",VLOOKUP(AE42,'【要提出】シフト記号表（勤務時間帯）'!$C$5:$Y$46,23,FALSE))</f>
        <v/>
      </c>
      <c r="AF44" s="128" t="str">
        <f>IF(AF42="","",VLOOKUP(AF42,'【要提出】シフト記号表（勤務時間帯）'!$C$5:$Y$46,23,FALSE))</f>
        <v/>
      </c>
      <c r="AG44" s="207" t="str">
        <f>IF(AG42="","",VLOOKUP(AG42,'【要提出】シフト記号表（勤務時間帯）'!$C$5:$Y$46,23,FALSE))</f>
        <v/>
      </c>
      <c r="AH44" s="206" t="str">
        <f>IF(AH42="","",VLOOKUP(AH42,'【要提出】シフト記号表（勤務時間帯）'!$C$5:$Y$46,23,FALSE))</f>
        <v/>
      </c>
      <c r="AI44" s="128" t="str">
        <f>IF(AI42="","",VLOOKUP(AI42,'【要提出】シフト記号表（勤務時間帯）'!$C$5:$Y$46,23,FALSE))</f>
        <v/>
      </c>
      <c r="AJ44" s="128" t="str">
        <f>IF(AJ42="","",VLOOKUP(AJ42,'【要提出】シフト記号表（勤務時間帯）'!$C$5:$Y$46,23,FALSE))</f>
        <v/>
      </c>
      <c r="AK44" s="128" t="str">
        <f>IF(AK42="","",VLOOKUP(AK42,'【要提出】シフト記号表（勤務時間帯）'!$C$5:$Y$46,23,FALSE))</f>
        <v/>
      </c>
      <c r="AL44" s="128" t="str">
        <f>IF(AL42="","",VLOOKUP(AL42,'【要提出】シフト記号表（勤務時間帯）'!$C$5:$Y$46,23,FALSE))</f>
        <v/>
      </c>
      <c r="AM44" s="128" t="str">
        <f>IF(AM42="","",VLOOKUP(AM42,'【要提出】シフト記号表（勤務時間帯）'!$C$5:$Y$46,23,FALSE))</f>
        <v/>
      </c>
      <c r="AN44" s="207" t="str">
        <f>IF(AN42="","",VLOOKUP(AN42,'【要提出】シフト記号表（勤務時間帯）'!$C$5:$Y$46,23,FALSE))</f>
        <v/>
      </c>
      <c r="AO44" s="206" t="str">
        <f>IF(AO42="","",VLOOKUP(AO42,'【要提出】シフト記号表（勤務時間帯）'!$C$5:$Y$46,23,FALSE))</f>
        <v/>
      </c>
      <c r="AP44" s="128" t="str">
        <f>IF(AP42="","",VLOOKUP(AP42,'【要提出】シフト記号表（勤務時間帯）'!$C$5:$Y$46,23,FALSE))</f>
        <v/>
      </c>
      <c r="AQ44" s="128" t="str">
        <f>IF(AQ42="","",VLOOKUP(AQ42,'【要提出】シフト記号表（勤務時間帯）'!$C$5:$Y$46,23,FALSE))</f>
        <v/>
      </c>
      <c r="AR44" s="128" t="str">
        <f>IF(AR42="","",VLOOKUP(AR42,'【要提出】シフト記号表（勤務時間帯）'!$C$5:$Y$46,23,FALSE))</f>
        <v/>
      </c>
      <c r="AS44" s="128" t="str">
        <f>IF(AS42="","",VLOOKUP(AS42,'【要提出】シフト記号表（勤務時間帯）'!$C$5:$Y$46,23,FALSE))</f>
        <v/>
      </c>
      <c r="AT44" s="128" t="str">
        <f>IF(AT42="","",VLOOKUP(AT42,'【要提出】シフト記号表（勤務時間帯）'!$C$5:$Y$46,23,FALSE))</f>
        <v/>
      </c>
      <c r="AU44" s="207" t="str">
        <f>IF(AU42="","",VLOOKUP(AU42,'【要提出】シフト記号表（勤務時間帯）'!$C$5:$Y$46,23,FALSE))</f>
        <v/>
      </c>
      <c r="AV44" s="206" t="str">
        <f>IF(AV42="","",VLOOKUP(AV42,'【要提出】シフト記号表（勤務時間帯）'!$C$5:$Y$46,23,FALSE))</f>
        <v/>
      </c>
      <c r="AW44" s="128" t="str">
        <f>IF(AW42="","",VLOOKUP(AW42,'【要提出】シフト記号表（勤務時間帯）'!$C$5:$Y$46,23,FALSE))</f>
        <v/>
      </c>
      <c r="AX44" s="207" t="str">
        <f>IF(AX42="","",VLOOKUP(AX42,'【要提出】シフト記号表（勤務時間帯）'!$C$5:$Y$46,23,FALSE))</f>
        <v/>
      </c>
      <c r="AY44" s="1142" t="str">
        <f>IF($BB$3="計画",SUM(T44:AU44),IF($BB$3="実績",SUM(T44:AX44),""))</f>
        <v/>
      </c>
      <c r="AZ44" s="1143"/>
      <c r="BA44" s="1144" t="str">
        <f>IF($BB$3="計画",AY44/4,IF($BB$3="実績",(AY44/($BB$10/7)),""))</f>
        <v/>
      </c>
      <c r="BB44" s="1145"/>
      <c r="BC44" s="1234"/>
      <c r="BD44" s="1137"/>
      <c r="BE44" s="1137"/>
      <c r="BF44" s="1137"/>
      <c r="BG44" s="1235"/>
    </row>
    <row r="45" spans="2:59" ht="20.25" customHeight="1">
      <c r="B45" s="56"/>
      <c r="C45" s="1150"/>
      <c r="D45" s="1128"/>
      <c r="E45" s="1129"/>
      <c r="F45" s="138"/>
      <c r="G45" s="1148"/>
      <c r="H45" s="1127"/>
      <c r="I45" s="1128"/>
      <c r="J45" s="1128"/>
      <c r="K45" s="1129"/>
      <c r="L45" s="1130"/>
      <c r="M45" s="1131"/>
      <c r="N45" s="1132"/>
      <c r="O45" s="22" t="s">
        <v>18</v>
      </c>
      <c r="P45" s="28"/>
      <c r="Q45" s="28"/>
      <c r="R45" s="16"/>
      <c r="S45" s="61"/>
      <c r="T45" s="141"/>
      <c r="U45" s="142"/>
      <c r="V45" s="142"/>
      <c r="W45" s="142"/>
      <c r="X45" s="142"/>
      <c r="Y45" s="142"/>
      <c r="Z45" s="143"/>
      <c r="AA45" s="141"/>
      <c r="AB45" s="142"/>
      <c r="AC45" s="142"/>
      <c r="AD45" s="142"/>
      <c r="AE45" s="142"/>
      <c r="AF45" s="142"/>
      <c r="AG45" s="143"/>
      <c r="AH45" s="141"/>
      <c r="AI45" s="142"/>
      <c r="AJ45" s="142"/>
      <c r="AK45" s="142"/>
      <c r="AL45" s="142"/>
      <c r="AM45" s="142"/>
      <c r="AN45" s="143"/>
      <c r="AO45" s="141"/>
      <c r="AP45" s="142"/>
      <c r="AQ45" s="142"/>
      <c r="AR45" s="142"/>
      <c r="AS45" s="142"/>
      <c r="AT45" s="142"/>
      <c r="AU45" s="143"/>
      <c r="AV45" s="141"/>
      <c r="AW45" s="142"/>
      <c r="AX45" s="146"/>
      <c r="AY45" s="1125"/>
      <c r="AZ45" s="1126"/>
      <c r="BA45" s="1146"/>
      <c r="BB45" s="1147"/>
      <c r="BC45" s="1236"/>
      <c r="BD45" s="1131"/>
      <c r="BE45" s="1131"/>
      <c r="BF45" s="1131"/>
      <c r="BG45" s="1237"/>
    </row>
    <row r="46" spans="2:59" ht="20.25" customHeight="1">
      <c r="B46" s="54">
        <f>B43+1</f>
        <v>8</v>
      </c>
      <c r="C46" s="1150"/>
      <c r="D46" s="1128"/>
      <c r="E46" s="1129"/>
      <c r="F46" s="138"/>
      <c r="G46" s="1149"/>
      <c r="H46" s="1127"/>
      <c r="I46" s="1128"/>
      <c r="J46" s="1128"/>
      <c r="K46" s="1129"/>
      <c r="L46" s="1133"/>
      <c r="M46" s="1134"/>
      <c r="N46" s="1135"/>
      <c r="O46" s="24" t="s">
        <v>86</v>
      </c>
      <c r="P46" s="25"/>
      <c r="Q46" s="25"/>
      <c r="R46" s="20"/>
      <c r="S46" s="59"/>
      <c r="T46" s="124" t="str">
        <f>IF(T45="","",VLOOKUP(T45,'【要提出】シフト記号表（勤務時間帯）'!$C$5:$W$46,21,FALSE))</f>
        <v/>
      </c>
      <c r="U46" s="125" t="str">
        <f>IF(U45="","",VLOOKUP(U45,'【要提出】シフト記号表（勤務時間帯）'!$C$5:$W$46,21,FALSE))</f>
        <v/>
      </c>
      <c r="V46" s="125" t="str">
        <f>IF(V45="","",VLOOKUP(V45,'【要提出】シフト記号表（勤務時間帯）'!$C$5:$W$46,21,FALSE))</f>
        <v/>
      </c>
      <c r="W46" s="125" t="str">
        <f>IF(W45="","",VLOOKUP(W45,'【要提出】シフト記号表（勤務時間帯）'!$C$5:$W$46,21,FALSE))</f>
        <v/>
      </c>
      <c r="X46" s="125" t="str">
        <f>IF(X45="","",VLOOKUP(X45,'【要提出】シフト記号表（勤務時間帯）'!$C$5:$W$46,21,FALSE))</f>
        <v/>
      </c>
      <c r="Y46" s="125" t="str">
        <f>IF(Y45="","",VLOOKUP(Y45,'【要提出】シフト記号表（勤務時間帯）'!$C$5:$W$46,21,FALSE))</f>
        <v/>
      </c>
      <c r="Z46" s="126" t="str">
        <f>IF(Z45="","",VLOOKUP(Z45,'【要提出】シフト記号表（勤務時間帯）'!$C$5:$W$46,21,FALSE))</f>
        <v/>
      </c>
      <c r="AA46" s="124" t="str">
        <f>IF(AA45="","",VLOOKUP(AA45,'【要提出】シフト記号表（勤務時間帯）'!$C$5:$W$46,21,FALSE))</f>
        <v/>
      </c>
      <c r="AB46" s="125" t="str">
        <f>IF(AB45="","",VLOOKUP(AB45,'【要提出】シフト記号表（勤務時間帯）'!$C$5:$W$46,21,FALSE))</f>
        <v/>
      </c>
      <c r="AC46" s="125" t="str">
        <f>IF(AC45="","",VLOOKUP(AC45,'【要提出】シフト記号表（勤務時間帯）'!$C$5:$W$46,21,FALSE))</f>
        <v/>
      </c>
      <c r="AD46" s="125" t="str">
        <f>IF(AD45="","",VLOOKUP(AD45,'【要提出】シフト記号表（勤務時間帯）'!$C$5:$W$46,21,FALSE))</f>
        <v/>
      </c>
      <c r="AE46" s="125" t="str">
        <f>IF(AE45="","",VLOOKUP(AE45,'【要提出】シフト記号表（勤務時間帯）'!$C$5:$W$46,21,FALSE))</f>
        <v/>
      </c>
      <c r="AF46" s="125" t="str">
        <f>IF(AF45="","",VLOOKUP(AF45,'【要提出】シフト記号表（勤務時間帯）'!$C$5:$W$46,21,FALSE))</f>
        <v/>
      </c>
      <c r="AG46" s="126" t="str">
        <f>IF(AG45="","",VLOOKUP(AG45,'【要提出】シフト記号表（勤務時間帯）'!$C$5:$W$46,21,FALSE))</f>
        <v/>
      </c>
      <c r="AH46" s="124" t="str">
        <f>IF(AH45="","",VLOOKUP(AH45,'【要提出】シフト記号表（勤務時間帯）'!$C$5:$W$46,21,FALSE))</f>
        <v/>
      </c>
      <c r="AI46" s="125" t="str">
        <f>IF(AI45="","",VLOOKUP(AI45,'【要提出】シフト記号表（勤務時間帯）'!$C$5:$W$46,21,FALSE))</f>
        <v/>
      </c>
      <c r="AJ46" s="125" t="str">
        <f>IF(AJ45="","",VLOOKUP(AJ45,'【要提出】シフト記号表（勤務時間帯）'!$C$5:$W$46,21,FALSE))</f>
        <v/>
      </c>
      <c r="AK46" s="125" t="str">
        <f>IF(AK45="","",VLOOKUP(AK45,'【要提出】シフト記号表（勤務時間帯）'!$C$5:$W$46,21,FALSE))</f>
        <v/>
      </c>
      <c r="AL46" s="125" t="str">
        <f>IF(AL45="","",VLOOKUP(AL45,'【要提出】シフト記号表（勤務時間帯）'!$C$5:$W$46,21,FALSE))</f>
        <v/>
      </c>
      <c r="AM46" s="125" t="str">
        <f>IF(AM45="","",VLOOKUP(AM45,'【要提出】シフト記号表（勤務時間帯）'!$C$5:$W$46,21,FALSE))</f>
        <v/>
      </c>
      <c r="AN46" s="126" t="str">
        <f>IF(AN45="","",VLOOKUP(AN45,'【要提出】シフト記号表（勤務時間帯）'!$C$5:$W$46,21,FALSE))</f>
        <v/>
      </c>
      <c r="AO46" s="124" t="str">
        <f>IF(AO45="","",VLOOKUP(AO45,'【要提出】シフト記号表（勤務時間帯）'!$C$5:$W$46,21,FALSE))</f>
        <v/>
      </c>
      <c r="AP46" s="125" t="str">
        <f>IF(AP45="","",VLOOKUP(AP45,'【要提出】シフト記号表（勤務時間帯）'!$C$5:$W$46,21,FALSE))</f>
        <v/>
      </c>
      <c r="AQ46" s="125" t="str">
        <f>IF(AQ45="","",VLOOKUP(AQ45,'【要提出】シフト記号表（勤務時間帯）'!$C$5:$W$46,21,FALSE))</f>
        <v/>
      </c>
      <c r="AR46" s="125" t="str">
        <f>IF(AR45="","",VLOOKUP(AR45,'【要提出】シフト記号表（勤務時間帯）'!$C$5:$W$46,21,FALSE))</f>
        <v/>
      </c>
      <c r="AS46" s="125" t="str">
        <f>IF(AS45="","",VLOOKUP(AS45,'【要提出】シフト記号表（勤務時間帯）'!$C$5:$W$46,21,FALSE))</f>
        <v/>
      </c>
      <c r="AT46" s="125" t="str">
        <f>IF(AT45="","",VLOOKUP(AT45,'【要提出】シフト記号表（勤務時間帯）'!$C$5:$W$46,21,FALSE))</f>
        <v/>
      </c>
      <c r="AU46" s="126" t="str">
        <f>IF(AU45="","",VLOOKUP(AU45,'【要提出】シフト記号表（勤務時間帯）'!$C$5:$W$46,21,FALSE))</f>
        <v/>
      </c>
      <c r="AV46" s="124" t="str">
        <f>IF(AV45="","",VLOOKUP(AV45,'【要提出】シフト記号表（勤務時間帯）'!$C$5:$W$46,21,FALSE))</f>
        <v/>
      </c>
      <c r="AW46" s="125" t="str">
        <f>IF(AW45="","",VLOOKUP(AW45,'【要提出】シフト記号表（勤務時間帯）'!$C$5:$W$46,21,FALSE))</f>
        <v/>
      </c>
      <c r="AX46" s="127" t="str">
        <f>IF(AX45="","",VLOOKUP(AX45,'【要提出】シフト記号表（勤務時間帯）'!$C$5:$W$46,21,FALSE))</f>
        <v/>
      </c>
      <c r="AY46" s="1115">
        <f>IF($BB$3="４週",SUM(T46:AU46),IF($BB$3="歴月",SUM(T46:AX46),""))</f>
        <v>0</v>
      </c>
      <c r="AZ46" s="1116"/>
      <c r="BA46" s="1121">
        <f>IF($BB$3="４週",AY46/4,IF($BB$3="歴月",AY46/($BB$8/7),""))</f>
        <v>0</v>
      </c>
      <c r="BB46" s="1122"/>
      <c r="BC46" s="1232"/>
      <c r="BD46" s="1134"/>
      <c r="BE46" s="1134"/>
      <c r="BF46" s="1134"/>
      <c r="BG46" s="1233"/>
    </row>
    <row r="47" spans="2:59" ht="20.25" customHeight="1">
      <c r="B47" s="55"/>
      <c r="C47" s="1172"/>
      <c r="D47" s="1140"/>
      <c r="E47" s="1141"/>
      <c r="F47" s="139">
        <f>C46</f>
        <v>0</v>
      </c>
      <c r="G47" s="1171"/>
      <c r="H47" s="1139"/>
      <c r="I47" s="1140"/>
      <c r="J47" s="1140"/>
      <c r="K47" s="1141"/>
      <c r="L47" s="1136"/>
      <c r="M47" s="1137"/>
      <c r="N47" s="1138"/>
      <c r="O47" s="26" t="s">
        <v>87</v>
      </c>
      <c r="P47" s="30"/>
      <c r="Q47" s="30"/>
      <c r="R47" s="18"/>
      <c r="S47" s="60"/>
      <c r="T47" s="206" t="str">
        <f>IF(T45="","",VLOOKUP(T45,'【要提出】シフト記号表（勤務時間帯）'!$C$5:$Y$46,23,FALSE))</f>
        <v/>
      </c>
      <c r="U47" s="128" t="str">
        <f>IF(U45="","",VLOOKUP(U45,'【要提出】シフト記号表（勤務時間帯）'!$C$5:$Y$46,23,FALSE))</f>
        <v/>
      </c>
      <c r="V47" s="128" t="str">
        <f>IF(V45="","",VLOOKUP(V45,'【要提出】シフト記号表（勤務時間帯）'!$C$5:$Y$46,23,FALSE))</f>
        <v/>
      </c>
      <c r="W47" s="128" t="str">
        <f>IF(W45="","",VLOOKUP(W45,'【要提出】シフト記号表（勤務時間帯）'!$C$5:$Y$46,23,FALSE))</f>
        <v/>
      </c>
      <c r="X47" s="128" t="str">
        <f>IF(X45="","",VLOOKUP(X45,'【要提出】シフト記号表（勤務時間帯）'!$C$5:$Y$46,23,FALSE))</f>
        <v/>
      </c>
      <c r="Y47" s="128" t="str">
        <f>IF(Y45="","",VLOOKUP(Y45,'【要提出】シフト記号表（勤務時間帯）'!$C$5:$Y$46,23,FALSE))</f>
        <v/>
      </c>
      <c r="Z47" s="207" t="str">
        <f>IF(Z45="","",VLOOKUP(Z45,'【要提出】シフト記号表（勤務時間帯）'!$C$5:$Y$46,23,FALSE))</f>
        <v/>
      </c>
      <c r="AA47" s="206" t="str">
        <f>IF(AA45="","",VLOOKUP(AA45,'【要提出】シフト記号表（勤務時間帯）'!$C$5:$Y$46,23,FALSE))</f>
        <v/>
      </c>
      <c r="AB47" s="128" t="str">
        <f>IF(AB45="","",VLOOKUP(AB45,'【要提出】シフト記号表（勤務時間帯）'!$C$5:$Y$46,23,FALSE))</f>
        <v/>
      </c>
      <c r="AC47" s="128" t="str">
        <f>IF(AC45="","",VLOOKUP(AC45,'【要提出】シフト記号表（勤務時間帯）'!$C$5:$Y$46,23,FALSE))</f>
        <v/>
      </c>
      <c r="AD47" s="128" t="str">
        <f>IF(AD45="","",VLOOKUP(AD45,'【要提出】シフト記号表（勤務時間帯）'!$C$5:$Y$46,23,FALSE))</f>
        <v/>
      </c>
      <c r="AE47" s="128" t="str">
        <f>IF(AE45="","",VLOOKUP(AE45,'【要提出】シフト記号表（勤務時間帯）'!$C$5:$Y$46,23,FALSE))</f>
        <v/>
      </c>
      <c r="AF47" s="128" t="str">
        <f>IF(AF45="","",VLOOKUP(AF45,'【要提出】シフト記号表（勤務時間帯）'!$C$5:$Y$46,23,FALSE))</f>
        <v/>
      </c>
      <c r="AG47" s="207" t="str">
        <f>IF(AG45="","",VLOOKUP(AG45,'【要提出】シフト記号表（勤務時間帯）'!$C$5:$Y$46,23,FALSE))</f>
        <v/>
      </c>
      <c r="AH47" s="206" t="str">
        <f>IF(AH45="","",VLOOKUP(AH45,'【要提出】シフト記号表（勤務時間帯）'!$C$5:$Y$46,23,FALSE))</f>
        <v/>
      </c>
      <c r="AI47" s="128" t="str">
        <f>IF(AI45="","",VLOOKUP(AI45,'【要提出】シフト記号表（勤務時間帯）'!$C$5:$Y$46,23,FALSE))</f>
        <v/>
      </c>
      <c r="AJ47" s="128" t="str">
        <f>IF(AJ45="","",VLOOKUP(AJ45,'【要提出】シフト記号表（勤務時間帯）'!$C$5:$Y$46,23,FALSE))</f>
        <v/>
      </c>
      <c r="AK47" s="128" t="str">
        <f>IF(AK45="","",VLOOKUP(AK45,'【要提出】シフト記号表（勤務時間帯）'!$C$5:$Y$46,23,FALSE))</f>
        <v/>
      </c>
      <c r="AL47" s="128" t="str">
        <f>IF(AL45="","",VLOOKUP(AL45,'【要提出】シフト記号表（勤務時間帯）'!$C$5:$Y$46,23,FALSE))</f>
        <v/>
      </c>
      <c r="AM47" s="128" t="str">
        <f>IF(AM45="","",VLOOKUP(AM45,'【要提出】シフト記号表（勤務時間帯）'!$C$5:$Y$46,23,FALSE))</f>
        <v/>
      </c>
      <c r="AN47" s="207" t="str">
        <f>IF(AN45="","",VLOOKUP(AN45,'【要提出】シフト記号表（勤務時間帯）'!$C$5:$Y$46,23,FALSE))</f>
        <v/>
      </c>
      <c r="AO47" s="206" t="str">
        <f>IF(AO45="","",VLOOKUP(AO45,'【要提出】シフト記号表（勤務時間帯）'!$C$5:$Y$46,23,FALSE))</f>
        <v/>
      </c>
      <c r="AP47" s="128" t="str">
        <f>IF(AP45="","",VLOOKUP(AP45,'【要提出】シフト記号表（勤務時間帯）'!$C$5:$Y$46,23,FALSE))</f>
        <v/>
      </c>
      <c r="AQ47" s="128" t="str">
        <f>IF(AQ45="","",VLOOKUP(AQ45,'【要提出】シフト記号表（勤務時間帯）'!$C$5:$Y$46,23,FALSE))</f>
        <v/>
      </c>
      <c r="AR47" s="128" t="str">
        <f>IF(AR45="","",VLOOKUP(AR45,'【要提出】シフト記号表（勤務時間帯）'!$C$5:$Y$46,23,FALSE))</f>
        <v/>
      </c>
      <c r="AS47" s="128" t="str">
        <f>IF(AS45="","",VLOOKUP(AS45,'【要提出】シフト記号表（勤務時間帯）'!$C$5:$Y$46,23,FALSE))</f>
        <v/>
      </c>
      <c r="AT47" s="128" t="str">
        <f>IF(AT45="","",VLOOKUP(AT45,'【要提出】シフト記号表（勤務時間帯）'!$C$5:$Y$46,23,FALSE))</f>
        <v/>
      </c>
      <c r="AU47" s="207" t="str">
        <f>IF(AU45="","",VLOOKUP(AU45,'【要提出】シフト記号表（勤務時間帯）'!$C$5:$Y$46,23,FALSE))</f>
        <v/>
      </c>
      <c r="AV47" s="206" t="str">
        <f>IF(AV45="","",VLOOKUP(AV45,'【要提出】シフト記号表（勤務時間帯）'!$C$5:$Y$46,23,FALSE))</f>
        <v/>
      </c>
      <c r="AW47" s="128" t="str">
        <f>IF(AW45="","",VLOOKUP(AW45,'【要提出】シフト記号表（勤務時間帯）'!$C$5:$Y$46,23,FALSE))</f>
        <v/>
      </c>
      <c r="AX47" s="207" t="str">
        <f>IF(AX45="","",VLOOKUP(AX45,'【要提出】シフト記号表（勤務時間帯）'!$C$5:$Y$46,23,FALSE))</f>
        <v/>
      </c>
      <c r="AY47" s="1142" t="str">
        <f>IF($BB$3="計画",SUM(T47:AU47),IF($BB$3="実績",SUM(T47:AX47),""))</f>
        <v/>
      </c>
      <c r="AZ47" s="1143"/>
      <c r="BA47" s="1144" t="str">
        <f>IF($BB$3="計画",AY47/4,IF($BB$3="実績",(AY47/($BB$10/7)),""))</f>
        <v/>
      </c>
      <c r="BB47" s="1145"/>
      <c r="BC47" s="1234"/>
      <c r="BD47" s="1137"/>
      <c r="BE47" s="1137"/>
      <c r="BF47" s="1137"/>
      <c r="BG47" s="1235"/>
    </row>
    <row r="48" spans="2:59" ht="20.25" customHeight="1">
      <c r="B48" s="56"/>
      <c r="C48" s="1150"/>
      <c r="D48" s="1128"/>
      <c r="E48" s="1129"/>
      <c r="F48" s="138"/>
      <c r="G48" s="1148"/>
      <c r="H48" s="1127"/>
      <c r="I48" s="1128"/>
      <c r="J48" s="1128"/>
      <c r="K48" s="1129"/>
      <c r="L48" s="1130"/>
      <c r="M48" s="1131"/>
      <c r="N48" s="1132"/>
      <c r="O48" s="22" t="s">
        <v>18</v>
      </c>
      <c r="P48" s="28"/>
      <c r="Q48" s="28"/>
      <c r="R48" s="16"/>
      <c r="S48" s="61"/>
      <c r="T48" s="141"/>
      <c r="U48" s="142"/>
      <c r="V48" s="142"/>
      <c r="W48" s="142"/>
      <c r="X48" s="142"/>
      <c r="Y48" s="142"/>
      <c r="Z48" s="143"/>
      <c r="AA48" s="141"/>
      <c r="AB48" s="142"/>
      <c r="AC48" s="142"/>
      <c r="AD48" s="142"/>
      <c r="AE48" s="142"/>
      <c r="AF48" s="142"/>
      <c r="AG48" s="143"/>
      <c r="AH48" s="141"/>
      <c r="AI48" s="142"/>
      <c r="AJ48" s="142"/>
      <c r="AK48" s="142"/>
      <c r="AL48" s="142"/>
      <c r="AM48" s="142"/>
      <c r="AN48" s="143"/>
      <c r="AO48" s="141"/>
      <c r="AP48" s="142"/>
      <c r="AQ48" s="142"/>
      <c r="AR48" s="142"/>
      <c r="AS48" s="142"/>
      <c r="AT48" s="142"/>
      <c r="AU48" s="143"/>
      <c r="AV48" s="141"/>
      <c r="AW48" s="142"/>
      <c r="AX48" s="146"/>
      <c r="AY48" s="1125"/>
      <c r="AZ48" s="1126"/>
      <c r="BA48" s="1146"/>
      <c r="BB48" s="1147"/>
      <c r="BC48" s="1236"/>
      <c r="BD48" s="1131"/>
      <c r="BE48" s="1131"/>
      <c r="BF48" s="1131"/>
      <c r="BG48" s="1237"/>
    </row>
    <row r="49" spans="2:59" ht="20.25" customHeight="1">
      <c r="B49" s="54">
        <f>B46+1</f>
        <v>9</v>
      </c>
      <c r="C49" s="1150"/>
      <c r="D49" s="1128"/>
      <c r="E49" s="1129"/>
      <c r="F49" s="138"/>
      <c r="G49" s="1149"/>
      <c r="H49" s="1127"/>
      <c r="I49" s="1128"/>
      <c r="J49" s="1128"/>
      <c r="K49" s="1129"/>
      <c r="L49" s="1133"/>
      <c r="M49" s="1134"/>
      <c r="N49" s="1135"/>
      <c r="O49" s="24" t="s">
        <v>86</v>
      </c>
      <c r="P49" s="25"/>
      <c r="Q49" s="25"/>
      <c r="R49" s="20"/>
      <c r="S49" s="59"/>
      <c r="T49" s="124" t="str">
        <f>IF(T48="","",VLOOKUP(T48,'【要提出】シフト記号表（勤務時間帯）'!$C$5:$W$46,21,FALSE))</f>
        <v/>
      </c>
      <c r="U49" s="125" t="str">
        <f>IF(U48="","",VLOOKUP(U48,'【要提出】シフト記号表（勤務時間帯）'!$C$5:$W$46,21,FALSE))</f>
        <v/>
      </c>
      <c r="V49" s="125" t="str">
        <f>IF(V48="","",VLOOKUP(V48,'【要提出】シフト記号表（勤務時間帯）'!$C$5:$W$46,21,FALSE))</f>
        <v/>
      </c>
      <c r="W49" s="125" t="str">
        <f>IF(W48="","",VLOOKUP(W48,'【要提出】シフト記号表（勤務時間帯）'!$C$5:$W$46,21,FALSE))</f>
        <v/>
      </c>
      <c r="X49" s="125" t="str">
        <f>IF(X48="","",VLOOKUP(X48,'【要提出】シフト記号表（勤務時間帯）'!$C$5:$W$46,21,FALSE))</f>
        <v/>
      </c>
      <c r="Y49" s="125" t="str">
        <f>IF(Y48="","",VLOOKUP(Y48,'【要提出】シフト記号表（勤務時間帯）'!$C$5:$W$46,21,FALSE))</f>
        <v/>
      </c>
      <c r="Z49" s="126" t="str">
        <f>IF(Z48="","",VLOOKUP(Z48,'【要提出】シフト記号表（勤務時間帯）'!$C$5:$W$46,21,FALSE))</f>
        <v/>
      </c>
      <c r="AA49" s="124" t="str">
        <f>IF(AA48="","",VLOOKUP(AA48,'【要提出】シフト記号表（勤務時間帯）'!$C$5:$W$46,21,FALSE))</f>
        <v/>
      </c>
      <c r="AB49" s="125" t="str">
        <f>IF(AB48="","",VLOOKUP(AB48,'【要提出】シフト記号表（勤務時間帯）'!$C$5:$W$46,21,FALSE))</f>
        <v/>
      </c>
      <c r="AC49" s="125" t="str">
        <f>IF(AC48="","",VLOOKUP(AC48,'【要提出】シフト記号表（勤務時間帯）'!$C$5:$W$46,21,FALSE))</f>
        <v/>
      </c>
      <c r="AD49" s="125" t="str">
        <f>IF(AD48="","",VLOOKUP(AD48,'【要提出】シフト記号表（勤務時間帯）'!$C$5:$W$46,21,FALSE))</f>
        <v/>
      </c>
      <c r="AE49" s="125" t="str">
        <f>IF(AE48="","",VLOOKUP(AE48,'【要提出】シフト記号表（勤務時間帯）'!$C$5:$W$46,21,FALSE))</f>
        <v/>
      </c>
      <c r="AF49" s="125" t="str">
        <f>IF(AF48="","",VLOOKUP(AF48,'【要提出】シフト記号表（勤務時間帯）'!$C$5:$W$46,21,FALSE))</f>
        <v/>
      </c>
      <c r="AG49" s="126" t="str">
        <f>IF(AG48="","",VLOOKUP(AG48,'【要提出】シフト記号表（勤務時間帯）'!$C$5:$W$46,21,FALSE))</f>
        <v/>
      </c>
      <c r="AH49" s="124" t="str">
        <f>IF(AH48="","",VLOOKUP(AH48,'【要提出】シフト記号表（勤務時間帯）'!$C$5:$W$46,21,FALSE))</f>
        <v/>
      </c>
      <c r="AI49" s="125" t="str">
        <f>IF(AI48="","",VLOOKUP(AI48,'【要提出】シフト記号表（勤務時間帯）'!$C$5:$W$46,21,FALSE))</f>
        <v/>
      </c>
      <c r="AJ49" s="125" t="str">
        <f>IF(AJ48="","",VLOOKUP(AJ48,'【要提出】シフト記号表（勤務時間帯）'!$C$5:$W$46,21,FALSE))</f>
        <v/>
      </c>
      <c r="AK49" s="125" t="str">
        <f>IF(AK48="","",VLOOKUP(AK48,'【要提出】シフト記号表（勤務時間帯）'!$C$5:$W$46,21,FALSE))</f>
        <v/>
      </c>
      <c r="AL49" s="125" t="str">
        <f>IF(AL48="","",VLOOKUP(AL48,'【要提出】シフト記号表（勤務時間帯）'!$C$5:$W$46,21,FALSE))</f>
        <v/>
      </c>
      <c r="AM49" s="125" t="str">
        <f>IF(AM48="","",VLOOKUP(AM48,'【要提出】シフト記号表（勤務時間帯）'!$C$5:$W$46,21,FALSE))</f>
        <v/>
      </c>
      <c r="AN49" s="126" t="str">
        <f>IF(AN48="","",VLOOKUP(AN48,'【要提出】シフト記号表（勤務時間帯）'!$C$5:$W$46,21,FALSE))</f>
        <v/>
      </c>
      <c r="AO49" s="124" t="str">
        <f>IF(AO48="","",VLOOKUP(AO48,'【要提出】シフト記号表（勤務時間帯）'!$C$5:$W$46,21,FALSE))</f>
        <v/>
      </c>
      <c r="AP49" s="125" t="str">
        <f>IF(AP48="","",VLOOKUP(AP48,'【要提出】シフト記号表（勤務時間帯）'!$C$5:$W$46,21,FALSE))</f>
        <v/>
      </c>
      <c r="AQ49" s="125" t="str">
        <f>IF(AQ48="","",VLOOKUP(AQ48,'【要提出】シフト記号表（勤務時間帯）'!$C$5:$W$46,21,FALSE))</f>
        <v/>
      </c>
      <c r="AR49" s="125" t="str">
        <f>IF(AR48="","",VLOOKUP(AR48,'【要提出】シフト記号表（勤務時間帯）'!$C$5:$W$46,21,FALSE))</f>
        <v/>
      </c>
      <c r="AS49" s="125" t="str">
        <f>IF(AS48="","",VLOOKUP(AS48,'【要提出】シフト記号表（勤務時間帯）'!$C$5:$W$46,21,FALSE))</f>
        <v/>
      </c>
      <c r="AT49" s="125" t="str">
        <f>IF(AT48="","",VLOOKUP(AT48,'【要提出】シフト記号表（勤務時間帯）'!$C$5:$W$46,21,FALSE))</f>
        <v/>
      </c>
      <c r="AU49" s="126" t="str">
        <f>IF(AU48="","",VLOOKUP(AU48,'【要提出】シフト記号表（勤務時間帯）'!$C$5:$W$46,21,FALSE))</f>
        <v/>
      </c>
      <c r="AV49" s="124" t="str">
        <f>IF(AV48="","",VLOOKUP(AV48,'【要提出】シフト記号表（勤務時間帯）'!$C$5:$W$46,21,FALSE))</f>
        <v/>
      </c>
      <c r="AW49" s="125" t="str">
        <f>IF(AW48="","",VLOOKUP(AW48,'【要提出】シフト記号表（勤務時間帯）'!$C$5:$W$46,21,FALSE))</f>
        <v/>
      </c>
      <c r="AX49" s="127" t="str">
        <f>IF(AX48="","",VLOOKUP(AX48,'【要提出】シフト記号表（勤務時間帯）'!$C$5:$W$46,21,FALSE))</f>
        <v/>
      </c>
      <c r="AY49" s="1115">
        <f>IF($BB$3="４週",SUM(T49:AU49),IF($BB$3="歴月",SUM(T49:AX49),""))</f>
        <v>0</v>
      </c>
      <c r="AZ49" s="1116"/>
      <c r="BA49" s="1121">
        <f>IF($BB$3="４週",AY49/4,IF($BB$3="歴月",AY49/($BB$8/7),""))</f>
        <v>0</v>
      </c>
      <c r="BB49" s="1122"/>
      <c r="BC49" s="1232"/>
      <c r="BD49" s="1134"/>
      <c r="BE49" s="1134"/>
      <c r="BF49" s="1134"/>
      <c r="BG49" s="1233"/>
    </row>
    <row r="50" spans="2:59" ht="20.25" customHeight="1">
      <c r="B50" s="55"/>
      <c r="C50" s="1172"/>
      <c r="D50" s="1140"/>
      <c r="E50" s="1141"/>
      <c r="F50" s="139">
        <f>C49</f>
        <v>0</v>
      </c>
      <c r="G50" s="1171"/>
      <c r="H50" s="1139"/>
      <c r="I50" s="1140"/>
      <c r="J50" s="1140"/>
      <c r="K50" s="1141"/>
      <c r="L50" s="1136"/>
      <c r="M50" s="1137"/>
      <c r="N50" s="1138"/>
      <c r="O50" s="26" t="s">
        <v>87</v>
      </c>
      <c r="P50" s="27"/>
      <c r="Q50" s="27"/>
      <c r="R50" s="19"/>
      <c r="S50" s="63"/>
      <c r="T50" s="206" t="str">
        <f>IF(T48="","",VLOOKUP(T48,'【要提出】シフト記号表（勤務時間帯）'!$C$5:$Y$46,23,FALSE))</f>
        <v/>
      </c>
      <c r="U50" s="128" t="str">
        <f>IF(U48="","",VLOOKUP(U48,'【要提出】シフト記号表（勤務時間帯）'!$C$5:$Y$46,23,FALSE))</f>
        <v/>
      </c>
      <c r="V50" s="128" t="str">
        <f>IF(V48="","",VLOOKUP(V48,'【要提出】シフト記号表（勤務時間帯）'!$C$5:$Y$46,23,FALSE))</f>
        <v/>
      </c>
      <c r="W50" s="128" t="str">
        <f>IF(W48="","",VLOOKUP(W48,'【要提出】シフト記号表（勤務時間帯）'!$C$5:$Y$46,23,FALSE))</f>
        <v/>
      </c>
      <c r="X50" s="128" t="str">
        <f>IF(X48="","",VLOOKUP(X48,'【要提出】シフト記号表（勤務時間帯）'!$C$5:$Y$46,23,FALSE))</f>
        <v/>
      </c>
      <c r="Y50" s="128" t="str">
        <f>IF(Y48="","",VLOOKUP(Y48,'【要提出】シフト記号表（勤務時間帯）'!$C$5:$Y$46,23,FALSE))</f>
        <v/>
      </c>
      <c r="Z50" s="207" t="str">
        <f>IF(Z48="","",VLOOKUP(Z48,'【要提出】シフト記号表（勤務時間帯）'!$C$5:$Y$46,23,FALSE))</f>
        <v/>
      </c>
      <c r="AA50" s="206" t="str">
        <f>IF(AA48="","",VLOOKUP(AA48,'【要提出】シフト記号表（勤務時間帯）'!$C$5:$Y$46,23,FALSE))</f>
        <v/>
      </c>
      <c r="AB50" s="128" t="str">
        <f>IF(AB48="","",VLOOKUP(AB48,'【要提出】シフト記号表（勤務時間帯）'!$C$5:$Y$46,23,FALSE))</f>
        <v/>
      </c>
      <c r="AC50" s="128" t="str">
        <f>IF(AC48="","",VLOOKUP(AC48,'【要提出】シフト記号表（勤務時間帯）'!$C$5:$Y$46,23,FALSE))</f>
        <v/>
      </c>
      <c r="AD50" s="128" t="str">
        <f>IF(AD48="","",VLOOKUP(AD48,'【要提出】シフト記号表（勤務時間帯）'!$C$5:$Y$46,23,FALSE))</f>
        <v/>
      </c>
      <c r="AE50" s="128" t="str">
        <f>IF(AE48="","",VLOOKUP(AE48,'【要提出】シフト記号表（勤務時間帯）'!$C$5:$Y$46,23,FALSE))</f>
        <v/>
      </c>
      <c r="AF50" s="128" t="str">
        <f>IF(AF48="","",VLOOKUP(AF48,'【要提出】シフト記号表（勤務時間帯）'!$C$5:$Y$46,23,FALSE))</f>
        <v/>
      </c>
      <c r="AG50" s="207" t="str">
        <f>IF(AG48="","",VLOOKUP(AG48,'【要提出】シフト記号表（勤務時間帯）'!$C$5:$Y$46,23,FALSE))</f>
        <v/>
      </c>
      <c r="AH50" s="206" t="str">
        <f>IF(AH48="","",VLOOKUP(AH48,'【要提出】シフト記号表（勤務時間帯）'!$C$5:$Y$46,23,FALSE))</f>
        <v/>
      </c>
      <c r="AI50" s="128" t="str">
        <f>IF(AI48="","",VLOOKUP(AI48,'【要提出】シフト記号表（勤務時間帯）'!$C$5:$Y$46,23,FALSE))</f>
        <v/>
      </c>
      <c r="AJ50" s="128" t="str">
        <f>IF(AJ48="","",VLOOKUP(AJ48,'【要提出】シフト記号表（勤務時間帯）'!$C$5:$Y$46,23,FALSE))</f>
        <v/>
      </c>
      <c r="AK50" s="128" t="str">
        <f>IF(AK48="","",VLOOKUP(AK48,'【要提出】シフト記号表（勤務時間帯）'!$C$5:$Y$46,23,FALSE))</f>
        <v/>
      </c>
      <c r="AL50" s="128" t="str">
        <f>IF(AL48="","",VLOOKUP(AL48,'【要提出】シフト記号表（勤務時間帯）'!$C$5:$Y$46,23,FALSE))</f>
        <v/>
      </c>
      <c r="AM50" s="128" t="str">
        <f>IF(AM48="","",VLOOKUP(AM48,'【要提出】シフト記号表（勤務時間帯）'!$C$5:$Y$46,23,FALSE))</f>
        <v/>
      </c>
      <c r="AN50" s="207" t="str">
        <f>IF(AN48="","",VLOOKUP(AN48,'【要提出】シフト記号表（勤務時間帯）'!$C$5:$Y$46,23,FALSE))</f>
        <v/>
      </c>
      <c r="AO50" s="206" t="str">
        <f>IF(AO48="","",VLOOKUP(AO48,'【要提出】シフト記号表（勤務時間帯）'!$C$5:$Y$46,23,FALSE))</f>
        <v/>
      </c>
      <c r="AP50" s="128" t="str">
        <f>IF(AP48="","",VLOOKUP(AP48,'【要提出】シフト記号表（勤務時間帯）'!$C$5:$Y$46,23,FALSE))</f>
        <v/>
      </c>
      <c r="AQ50" s="128" t="str">
        <f>IF(AQ48="","",VLOOKUP(AQ48,'【要提出】シフト記号表（勤務時間帯）'!$C$5:$Y$46,23,FALSE))</f>
        <v/>
      </c>
      <c r="AR50" s="128" t="str">
        <f>IF(AR48="","",VLOOKUP(AR48,'【要提出】シフト記号表（勤務時間帯）'!$C$5:$Y$46,23,FALSE))</f>
        <v/>
      </c>
      <c r="AS50" s="128" t="str">
        <f>IF(AS48="","",VLOOKUP(AS48,'【要提出】シフト記号表（勤務時間帯）'!$C$5:$Y$46,23,FALSE))</f>
        <v/>
      </c>
      <c r="AT50" s="128" t="str">
        <f>IF(AT48="","",VLOOKUP(AT48,'【要提出】シフト記号表（勤務時間帯）'!$C$5:$Y$46,23,FALSE))</f>
        <v/>
      </c>
      <c r="AU50" s="207" t="str">
        <f>IF(AU48="","",VLOOKUP(AU48,'【要提出】シフト記号表（勤務時間帯）'!$C$5:$Y$46,23,FALSE))</f>
        <v/>
      </c>
      <c r="AV50" s="206" t="str">
        <f>IF(AV48="","",VLOOKUP(AV48,'【要提出】シフト記号表（勤務時間帯）'!$C$5:$Y$46,23,FALSE))</f>
        <v/>
      </c>
      <c r="AW50" s="128" t="str">
        <f>IF(AW48="","",VLOOKUP(AW48,'【要提出】シフト記号表（勤務時間帯）'!$C$5:$Y$46,23,FALSE))</f>
        <v/>
      </c>
      <c r="AX50" s="207" t="str">
        <f>IF(AX48="","",VLOOKUP(AX48,'【要提出】シフト記号表（勤務時間帯）'!$C$5:$Y$46,23,FALSE))</f>
        <v/>
      </c>
      <c r="AY50" s="1142" t="str">
        <f>IF($BB$3="計画",SUM(T50:AU50),IF($BB$3="実績",SUM(T50:AX50),""))</f>
        <v/>
      </c>
      <c r="AZ50" s="1143"/>
      <c r="BA50" s="1144" t="str">
        <f>IF($BB$3="計画",AY50/4,IF($BB$3="実績",(AY50/($BB$10/7)),""))</f>
        <v/>
      </c>
      <c r="BB50" s="1145"/>
      <c r="BC50" s="1234"/>
      <c r="BD50" s="1137"/>
      <c r="BE50" s="1137"/>
      <c r="BF50" s="1137"/>
      <c r="BG50" s="1235"/>
    </row>
    <row r="51" spans="2:59" ht="20.25" customHeight="1">
      <c r="B51" s="56"/>
      <c r="C51" s="1150"/>
      <c r="D51" s="1128"/>
      <c r="E51" s="1129"/>
      <c r="F51" s="138"/>
      <c r="G51" s="1148"/>
      <c r="H51" s="1127"/>
      <c r="I51" s="1128"/>
      <c r="J51" s="1128"/>
      <c r="K51" s="1129"/>
      <c r="L51" s="1130"/>
      <c r="M51" s="1131"/>
      <c r="N51" s="1132"/>
      <c r="O51" s="22" t="s">
        <v>18</v>
      </c>
      <c r="P51" s="29"/>
      <c r="Q51" s="29"/>
      <c r="R51" s="17"/>
      <c r="S51" s="64"/>
      <c r="T51" s="141"/>
      <c r="U51" s="142"/>
      <c r="V51" s="142"/>
      <c r="W51" s="142"/>
      <c r="X51" s="142"/>
      <c r="Y51" s="142"/>
      <c r="Z51" s="143"/>
      <c r="AA51" s="141"/>
      <c r="AB51" s="142"/>
      <c r="AC51" s="142"/>
      <c r="AD51" s="142"/>
      <c r="AE51" s="142"/>
      <c r="AF51" s="142"/>
      <c r="AG51" s="143"/>
      <c r="AH51" s="141"/>
      <c r="AI51" s="142"/>
      <c r="AJ51" s="142"/>
      <c r="AK51" s="142"/>
      <c r="AL51" s="142"/>
      <c r="AM51" s="142"/>
      <c r="AN51" s="143"/>
      <c r="AO51" s="141"/>
      <c r="AP51" s="142"/>
      <c r="AQ51" s="142"/>
      <c r="AR51" s="142"/>
      <c r="AS51" s="142"/>
      <c r="AT51" s="142"/>
      <c r="AU51" s="143"/>
      <c r="AV51" s="141"/>
      <c r="AW51" s="142"/>
      <c r="AX51" s="146"/>
      <c r="AY51" s="1125"/>
      <c r="AZ51" s="1126"/>
      <c r="BA51" s="1146"/>
      <c r="BB51" s="1147"/>
      <c r="BC51" s="1236"/>
      <c r="BD51" s="1131"/>
      <c r="BE51" s="1131"/>
      <c r="BF51" s="1131"/>
      <c r="BG51" s="1237"/>
    </row>
    <row r="52" spans="2:59" ht="20.25" customHeight="1">
      <c r="B52" s="54">
        <f>B49+1</f>
        <v>10</v>
      </c>
      <c r="C52" s="1150"/>
      <c r="D52" s="1128"/>
      <c r="E52" s="1129"/>
      <c r="F52" s="138"/>
      <c r="G52" s="1149"/>
      <c r="H52" s="1127"/>
      <c r="I52" s="1128"/>
      <c r="J52" s="1128"/>
      <c r="K52" s="1129"/>
      <c r="L52" s="1133"/>
      <c r="M52" s="1134"/>
      <c r="N52" s="1135"/>
      <c r="O52" s="24" t="s">
        <v>86</v>
      </c>
      <c r="P52" s="25"/>
      <c r="Q52" s="25"/>
      <c r="R52" s="20"/>
      <c r="S52" s="59"/>
      <c r="T52" s="124" t="str">
        <f>IF(T51="","",VLOOKUP(T51,'【要提出】シフト記号表（勤務時間帯）'!$C$5:$W$46,21,FALSE))</f>
        <v/>
      </c>
      <c r="U52" s="125" t="str">
        <f>IF(U51="","",VLOOKUP(U51,'【要提出】シフト記号表（勤務時間帯）'!$C$5:$W$46,21,FALSE))</f>
        <v/>
      </c>
      <c r="V52" s="125" t="str">
        <f>IF(V51="","",VLOOKUP(V51,'【要提出】シフト記号表（勤務時間帯）'!$C$5:$W$46,21,FALSE))</f>
        <v/>
      </c>
      <c r="W52" s="125" t="str">
        <f>IF(W51="","",VLOOKUP(W51,'【要提出】シフト記号表（勤務時間帯）'!$C$5:$W$46,21,FALSE))</f>
        <v/>
      </c>
      <c r="X52" s="125" t="str">
        <f>IF(X51="","",VLOOKUP(X51,'【要提出】シフト記号表（勤務時間帯）'!$C$5:$W$46,21,FALSE))</f>
        <v/>
      </c>
      <c r="Y52" s="125" t="str">
        <f>IF(Y51="","",VLOOKUP(Y51,'【要提出】シフト記号表（勤務時間帯）'!$C$5:$W$46,21,FALSE))</f>
        <v/>
      </c>
      <c r="Z52" s="126" t="str">
        <f>IF(Z51="","",VLOOKUP(Z51,'【要提出】シフト記号表（勤務時間帯）'!$C$5:$W$46,21,FALSE))</f>
        <v/>
      </c>
      <c r="AA52" s="124" t="str">
        <f>IF(AA51="","",VLOOKUP(AA51,'【要提出】シフト記号表（勤務時間帯）'!$C$5:$W$46,21,FALSE))</f>
        <v/>
      </c>
      <c r="AB52" s="125" t="str">
        <f>IF(AB51="","",VLOOKUP(AB51,'【要提出】シフト記号表（勤務時間帯）'!$C$5:$W$46,21,FALSE))</f>
        <v/>
      </c>
      <c r="AC52" s="125" t="str">
        <f>IF(AC51="","",VLOOKUP(AC51,'【要提出】シフト記号表（勤務時間帯）'!$C$5:$W$46,21,FALSE))</f>
        <v/>
      </c>
      <c r="AD52" s="125" t="str">
        <f>IF(AD51="","",VLOOKUP(AD51,'【要提出】シフト記号表（勤務時間帯）'!$C$5:$W$46,21,FALSE))</f>
        <v/>
      </c>
      <c r="AE52" s="125" t="str">
        <f>IF(AE51="","",VLOOKUP(AE51,'【要提出】シフト記号表（勤務時間帯）'!$C$5:$W$46,21,FALSE))</f>
        <v/>
      </c>
      <c r="AF52" s="125" t="str">
        <f>IF(AF51="","",VLOOKUP(AF51,'【要提出】シフト記号表（勤務時間帯）'!$C$5:$W$46,21,FALSE))</f>
        <v/>
      </c>
      <c r="AG52" s="126" t="str">
        <f>IF(AG51="","",VLOOKUP(AG51,'【要提出】シフト記号表（勤務時間帯）'!$C$5:$W$46,21,FALSE))</f>
        <v/>
      </c>
      <c r="AH52" s="124" t="str">
        <f>IF(AH51="","",VLOOKUP(AH51,'【要提出】シフト記号表（勤務時間帯）'!$C$5:$W$46,21,FALSE))</f>
        <v/>
      </c>
      <c r="AI52" s="125" t="str">
        <f>IF(AI51="","",VLOOKUP(AI51,'【要提出】シフト記号表（勤務時間帯）'!$C$5:$W$46,21,FALSE))</f>
        <v/>
      </c>
      <c r="AJ52" s="125" t="str">
        <f>IF(AJ51="","",VLOOKUP(AJ51,'【要提出】シフト記号表（勤務時間帯）'!$C$5:$W$46,21,FALSE))</f>
        <v/>
      </c>
      <c r="AK52" s="125" t="str">
        <f>IF(AK51="","",VLOOKUP(AK51,'【要提出】シフト記号表（勤務時間帯）'!$C$5:$W$46,21,FALSE))</f>
        <v/>
      </c>
      <c r="AL52" s="125" t="str">
        <f>IF(AL51="","",VLOOKUP(AL51,'【要提出】シフト記号表（勤務時間帯）'!$C$5:$W$46,21,FALSE))</f>
        <v/>
      </c>
      <c r="AM52" s="125" t="str">
        <f>IF(AM51="","",VLOOKUP(AM51,'【要提出】シフト記号表（勤務時間帯）'!$C$5:$W$46,21,FALSE))</f>
        <v/>
      </c>
      <c r="AN52" s="126" t="str">
        <f>IF(AN51="","",VLOOKUP(AN51,'【要提出】シフト記号表（勤務時間帯）'!$C$5:$W$46,21,FALSE))</f>
        <v/>
      </c>
      <c r="AO52" s="124" t="str">
        <f>IF(AO51="","",VLOOKUP(AO51,'【要提出】シフト記号表（勤務時間帯）'!$C$5:$W$46,21,FALSE))</f>
        <v/>
      </c>
      <c r="AP52" s="125" t="str">
        <f>IF(AP51="","",VLOOKUP(AP51,'【要提出】シフト記号表（勤務時間帯）'!$C$5:$W$46,21,FALSE))</f>
        <v/>
      </c>
      <c r="AQ52" s="125" t="str">
        <f>IF(AQ51="","",VLOOKUP(AQ51,'【要提出】シフト記号表（勤務時間帯）'!$C$5:$W$46,21,FALSE))</f>
        <v/>
      </c>
      <c r="AR52" s="125" t="str">
        <f>IF(AR51="","",VLOOKUP(AR51,'【要提出】シフト記号表（勤務時間帯）'!$C$5:$W$46,21,FALSE))</f>
        <v/>
      </c>
      <c r="AS52" s="125" t="str">
        <f>IF(AS51="","",VLOOKUP(AS51,'【要提出】シフト記号表（勤務時間帯）'!$C$5:$W$46,21,FALSE))</f>
        <v/>
      </c>
      <c r="AT52" s="125" t="str">
        <f>IF(AT51="","",VLOOKUP(AT51,'【要提出】シフト記号表（勤務時間帯）'!$C$5:$W$46,21,FALSE))</f>
        <v/>
      </c>
      <c r="AU52" s="126" t="str">
        <f>IF(AU51="","",VLOOKUP(AU51,'【要提出】シフト記号表（勤務時間帯）'!$C$5:$W$46,21,FALSE))</f>
        <v/>
      </c>
      <c r="AV52" s="124" t="str">
        <f>IF(AV51="","",VLOOKUP(AV51,'【要提出】シフト記号表（勤務時間帯）'!$C$5:$W$46,21,FALSE))</f>
        <v/>
      </c>
      <c r="AW52" s="125" t="str">
        <f>IF(AW51="","",VLOOKUP(AW51,'【要提出】シフト記号表（勤務時間帯）'!$C$5:$W$46,21,FALSE))</f>
        <v/>
      </c>
      <c r="AX52" s="127" t="str">
        <f>IF(AX51="","",VLOOKUP(AX51,'【要提出】シフト記号表（勤務時間帯）'!$C$5:$W$46,21,FALSE))</f>
        <v/>
      </c>
      <c r="AY52" s="1115">
        <f>IF($BB$3="４週",SUM(T52:AU52),IF($BB$3="歴月",SUM(T52:AX52),""))</f>
        <v>0</v>
      </c>
      <c r="AZ52" s="1116"/>
      <c r="BA52" s="1121">
        <f>IF($BB$3="４週",AY52/4,IF($BB$3="歴月",AY52/($BB$8/7),""))</f>
        <v>0</v>
      </c>
      <c r="BB52" s="1122"/>
      <c r="BC52" s="1232"/>
      <c r="BD52" s="1134"/>
      <c r="BE52" s="1134"/>
      <c r="BF52" s="1134"/>
      <c r="BG52" s="1233"/>
    </row>
    <row r="53" spans="2:59" ht="20.25" customHeight="1">
      <c r="B53" s="55"/>
      <c r="C53" s="1172"/>
      <c r="D53" s="1140"/>
      <c r="E53" s="1141"/>
      <c r="F53" s="139">
        <f>C52</f>
        <v>0</v>
      </c>
      <c r="G53" s="1171"/>
      <c r="H53" s="1139"/>
      <c r="I53" s="1140"/>
      <c r="J53" s="1140"/>
      <c r="K53" s="1141"/>
      <c r="L53" s="1136"/>
      <c r="M53" s="1137"/>
      <c r="N53" s="1138"/>
      <c r="O53" s="47" t="s">
        <v>87</v>
      </c>
      <c r="P53" s="48"/>
      <c r="Q53" s="48"/>
      <c r="R53" s="49"/>
      <c r="S53" s="65"/>
      <c r="T53" s="206" t="str">
        <f>IF(T51="","",VLOOKUP(T51,'【要提出】シフト記号表（勤務時間帯）'!$C$5:$Y$46,23,FALSE))</f>
        <v/>
      </c>
      <c r="U53" s="128" t="str">
        <f>IF(U51="","",VLOOKUP(U51,'【要提出】シフト記号表（勤務時間帯）'!$C$5:$Y$46,23,FALSE))</f>
        <v/>
      </c>
      <c r="V53" s="128" t="str">
        <f>IF(V51="","",VLOOKUP(V51,'【要提出】シフト記号表（勤務時間帯）'!$C$5:$Y$46,23,FALSE))</f>
        <v/>
      </c>
      <c r="W53" s="128" t="str">
        <f>IF(W51="","",VLOOKUP(W51,'【要提出】シフト記号表（勤務時間帯）'!$C$5:$Y$46,23,FALSE))</f>
        <v/>
      </c>
      <c r="X53" s="128" t="str">
        <f>IF(X51="","",VLOOKUP(X51,'【要提出】シフト記号表（勤務時間帯）'!$C$5:$Y$46,23,FALSE))</f>
        <v/>
      </c>
      <c r="Y53" s="128" t="str">
        <f>IF(Y51="","",VLOOKUP(Y51,'【要提出】シフト記号表（勤務時間帯）'!$C$5:$Y$46,23,FALSE))</f>
        <v/>
      </c>
      <c r="Z53" s="207" t="str">
        <f>IF(Z51="","",VLOOKUP(Z51,'【要提出】シフト記号表（勤務時間帯）'!$C$5:$Y$46,23,FALSE))</f>
        <v/>
      </c>
      <c r="AA53" s="206" t="str">
        <f>IF(AA51="","",VLOOKUP(AA51,'【要提出】シフト記号表（勤務時間帯）'!$C$5:$Y$46,23,FALSE))</f>
        <v/>
      </c>
      <c r="AB53" s="128" t="str">
        <f>IF(AB51="","",VLOOKUP(AB51,'【要提出】シフト記号表（勤務時間帯）'!$C$5:$Y$46,23,FALSE))</f>
        <v/>
      </c>
      <c r="AC53" s="128" t="str">
        <f>IF(AC51="","",VLOOKUP(AC51,'【要提出】シフト記号表（勤務時間帯）'!$C$5:$Y$46,23,FALSE))</f>
        <v/>
      </c>
      <c r="AD53" s="128" t="str">
        <f>IF(AD51="","",VLOOKUP(AD51,'【要提出】シフト記号表（勤務時間帯）'!$C$5:$Y$46,23,FALSE))</f>
        <v/>
      </c>
      <c r="AE53" s="128" t="str">
        <f>IF(AE51="","",VLOOKUP(AE51,'【要提出】シフト記号表（勤務時間帯）'!$C$5:$Y$46,23,FALSE))</f>
        <v/>
      </c>
      <c r="AF53" s="128" t="str">
        <f>IF(AF51="","",VLOOKUP(AF51,'【要提出】シフト記号表（勤務時間帯）'!$C$5:$Y$46,23,FALSE))</f>
        <v/>
      </c>
      <c r="AG53" s="207" t="str">
        <f>IF(AG51="","",VLOOKUP(AG51,'【要提出】シフト記号表（勤務時間帯）'!$C$5:$Y$46,23,FALSE))</f>
        <v/>
      </c>
      <c r="AH53" s="206" t="str">
        <f>IF(AH51="","",VLOOKUP(AH51,'【要提出】シフト記号表（勤務時間帯）'!$C$5:$Y$46,23,FALSE))</f>
        <v/>
      </c>
      <c r="AI53" s="128" t="str">
        <f>IF(AI51="","",VLOOKUP(AI51,'【要提出】シフト記号表（勤務時間帯）'!$C$5:$Y$46,23,FALSE))</f>
        <v/>
      </c>
      <c r="AJ53" s="128" t="str">
        <f>IF(AJ51="","",VLOOKUP(AJ51,'【要提出】シフト記号表（勤務時間帯）'!$C$5:$Y$46,23,FALSE))</f>
        <v/>
      </c>
      <c r="AK53" s="128" t="str">
        <f>IF(AK51="","",VLOOKUP(AK51,'【要提出】シフト記号表（勤務時間帯）'!$C$5:$Y$46,23,FALSE))</f>
        <v/>
      </c>
      <c r="AL53" s="128" t="str">
        <f>IF(AL51="","",VLOOKUP(AL51,'【要提出】シフト記号表（勤務時間帯）'!$C$5:$Y$46,23,FALSE))</f>
        <v/>
      </c>
      <c r="AM53" s="128" t="str">
        <f>IF(AM51="","",VLOOKUP(AM51,'【要提出】シフト記号表（勤務時間帯）'!$C$5:$Y$46,23,FALSE))</f>
        <v/>
      </c>
      <c r="AN53" s="207" t="str">
        <f>IF(AN51="","",VLOOKUP(AN51,'【要提出】シフト記号表（勤務時間帯）'!$C$5:$Y$46,23,FALSE))</f>
        <v/>
      </c>
      <c r="AO53" s="206" t="str">
        <f>IF(AO51="","",VLOOKUP(AO51,'【要提出】シフト記号表（勤務時間帯）'!$C$5:$Y$46,23,FALSE))</f>
        <v/>
      </c>
      <c r="AP53" s="128" t="str">
        <f>IF(AP51="","",VLOOKUP(AP51,'【要提出】シフト記号表（勤務時間帯）'!$C$5:$Y$46,23,FALSE))</f>
        <v/>
      </c>
      <c r="AQ53" s="128" t="str">
        <f>IF(AQ51="","",VLOOKUP(AQ51,'【要提出】シフト記号表（勤務時間帯）'!$C$5:$Y$46,23,FALSE))</f>
        <v/>
      </c>
      <c r="AR53" s="128" t="str">
        <f>IF(AR51="","",VLOOKUP(AR51,'【要提出】シフト記号表（勤務時間帯）'!$C$5:$Y$46,23,FALSE))</f>
        <v/>
      </c>
      <c r="AS53" s="128" t="str">
        <f>IF(AS51="","",VLOOKUP(AS51,'【要提出】シフト記号表（勤務時間帯）'!$C$5:$Y$46,23,FALSE))</f>
        <v/>
      </c>
      <c r="AT53" s="128" t="str">
        <f>IF(AT51="","",VLOOKUP(AT51,'【要提出】シフト記号表（勤務時間帯）'!$C$5:$Y$46,23,FALSE))</f>
        <v/>
      </c>
      <c r="AU53" s="207" t="str">
        <f>IF(AU51="","",VLOOKUP(AU51,'【要提出】シフト記号表（勤務時間帯）'!$C$5:$Y$46,23,FALSE))</f>
        <v/>
      </c>
      <c r="AV53" s="206" t="str">
        <f>IF(AV51="","",VLOOKUP(AV51,'【要提出】シフト記号表（勤務時間帯）'!$C$5:$Y$46,23,FALSE))</f>
        <v/>
      </c>
      <c r="AW53" s="128" t="str">
        <f>IF(AW51="","",VLOOKUP(AW51,'【要提出】シフト記号表（勤務時間帯）'!$C$5:$Y$46,23,FALSE))</f>
        <v/>
      </c>
      <c r="AX53" s="207" t="str">
        <f>IF(AX51="","",VLOOKUP(AX51,'【要提出】シフト記号表（勤務時間帯）'!$C$5:$Y$46,23,FALSE))</f>
        <v/>
      </c>
      <c r="AY53" s="1142" t="str">
        <f>IF($BB$3="計画",SUM(T53:AU53),IF($BB$3="実績",SUM(T53:AX53),""))</f>
        <v/>
      </c>
      <c r="AZ53" s="1143"/>
      <c r="BA53" s="1144" t="str">
        <f>IF($BB$3="計画",AY53/4,IF($BB$3="実績",(AY53/($BB$10/7)),""))</f>
        <v/>
      </c>
      <c r="BB53" s="1145"/>
      <c r="BC53" s="1234"/>
      <c r="BD53" s="1137"/>
      <c r="BE53" s="1137"/>
      <c r="BF53" s="1137"/>
      <c r="BG53" s="1235"/>
    </row>
    <row r="54" spans="2:59" ht="20.25" customHeight="1">
      <c r="B54" s="56"/>
      <c r="C54" s="1150"/>
      <c r="D54" s="1128"/>
      <c r="E54" s="1129"/>
      <c r="F54" s="138"/>
      <c r="G54" s="1148"/>
      <c r="H54" s="1127"/>
      <c r="I54" s="1128"/>
      <c r="J54" s="1128"/>
      <c r="K54" s="1129"/>
      <c r="L54" s="1130"/>
      <c r="M54" s="1131"/>
      <c r="N54" s="1132"/>
      <c r="O54" s="22" t="s">
        <v>18</v>
      </c>
      <c r="P54" s="29"/>
      <c r="Q54" s="29"/>
      <c r="R54" s="17"/>
      <c r="S54" s="64"/>
      <c r="T54" s="141"/>
      <c r="U54" s="142"/>
      <c r="V54" s="142"/>
      <c r="W54" s="142"/>
      <c r="X54" s="142"/>
      <c r="Y54" s="142"/>
      <c r="Z54" s="143"/>
      <c r="AA54" s="141"/>
      <c r="AB54" s="142"/>
      <c r="AC54" s="142"/>
      <c r="AD54" s="142"/>
      <c r="AE54" s="142"/>
      <c r="AF54" s="142"/>
      <c r="AG54" s="143"/>
      <c r="AH54" s="141"/>
      <c r="AI54" s="142"/>
      <c r="AJ54" s="142"/>
      <c r="AK54" s="142"/>
      <c r="AL54" s="142"/>
      <c r="AM54" s="142"/>
      <c r="AN54" s="143"/>
      <c r="AO54" s="141"/>
      <c r="AP54" s="142"/>
      <c r="AQ54" s="142"/>
      <c r="AR54" s="142"/>
      <c r="AS54" s="142"/>
      <c r="AT54" s="142"/>
      <c r="AU54" s="143"/>
      <c r="AV54" s="141"/>
      <c r="AW54" s="142"/>
      <c r="AX54" s="146"/>
      <c r="AY54" s="1125"/>
      <c r="AZ54" s="1126"/>
      <c r="BA54" s="1146"/>
      <c r="BB54" s="1147"/>
      <c r="BC54" s="1236"/>
      <c r="BD54" s="1131"/>
      <c r="BE54" s="1131"/>
      <c r="BF54" s="1131"/>
      <c r="BG54" s="1237"/>
    </row>
    <row r="55" spans="2:59" ht="20.25" customHeight="1">
      <c r="B55" s="54">
        <f>B52+1</f>
        <v>11</v>
      </c>
      <c r="C55" s="1150"/>
      <c r="D55" s="1128"/>
      <c r="E55" s="1129"/>
      <c r="F55" s="138"/>
      <c r="G55" s="1149"/>
      <c r="H55" s="1127"/>
      <c r="I55" s="1128"/>
      <c r="J55" s="1128"/>
      <c r="K55" s="1129"/>
      <c r="L55" s="1133"/>
      <c r="M55" s="1134"/>
      <c r="N55" s="1135"/>
      <c r="O55" s="24" t="s">
        <v>86</v>
      </c>
      <c r="P55" s="25"/>
      <c r="Q55" s="25"/>
      <c r="R55" s="20"/>
      <c r="S55" s="59"/>
      <c r="T55" s="124" t="str">
        <f>IF(T54="","",VLOOKUP(T54,'【要提出】シフト記号表（勤務時間帯）'!$C$5:$W$46,21,FALSE))</f>
        <v/>
      </c>
      <c r="U55" s="125" t="str">
        <f>IF(U54="","",VLOOKUP(U54,'【要提出】シフト記号表（勤務時間帯）'!$C$5:$W$46,21,FALSE))</f>
        <v/>
      </c>
      <c r="V55" s="125" t="str">
        <f>IF(V54="","",VLOOKUP(V54,'【要提出】シフト記号表（勤務時間帯）'!$C$5:$W$46,21,FALSE))</f>
        <v/>
      </c>
      <c r="W55" s="125" t="str">
        <f>IF(W54="","",VLOOKUP(W54,'【要提出】シフト記号表（勤務時間帯）'!$C$5:$W$46,21,FALSE))</f>
        <v/>
      </c>
      <c r="X55" s="125" t="str">
        <f>IF(X54="","",VLOOKUP(X54,'【要提出】シフト記号表（勤務時間帯）'!$C$5:$W$46,21,FALSE))</f>
        <v/>
      </c>
      <c r="Y55" s="125" t="str">
        <f>IF(Y54="","",VLOOKUP(Y54,'【要提出】シフト記号表（勤務時間帯）'!$C$5:$W$46,21,FALSE))</f>
        <v/>
      </c>
      <c r="Z55" s="126" t="str">
        <f>IF(Z54="","",VLOOKUP(Z54,'【要提出】シフト記号表（勤務時間帯）'!$C$5:$W$46,21,FALSE))</f>
        <v/>
      </c>
      <c r="AA55" s="124" t="str">
        <f>IF(AA54="","",VLOOKUP(AA54,'【要提出】シフト記号表（勤務時間帯）'!$C$5:$W$46,21,FALSE))</f>
        <v/>
      </c>
      <c r="AB55" s="125" t="str">
        <f>IF(AB54="","",VLOOKUP(AB54,'【要提出】シフト記号表（勤務時間帯）'!$C$5:$W$46,21,FALSE))</f>
        <v/>
      </c>
      <c r="AC55" s="125" t="str">
        <f>IF(AC54="","",VLOOKUP(AC54,'【要提出】シフト記号表（勤務時間帯）'!$C$5:$W$46,21,FALSE))</f>
        <v/>
      </c>
      <c r="AD55" s="125" t="str">
        <f>IF(AD54="","",VLOOKUP(AD54,'【要提出】シフト記号表（勤務時間帯）'!$C$5:$W$46,21,FALSE))</f>
        <v/>
      </c>
      <c r="AE55" s="125" t="str">
        <f>IF(AE54="","",VLOOKUP(AE54,'【要提出】シフト記号表（勤務時間帯）'!$C$5:$W$46,21,FALSE))</f>
        <v/>
      </c>
      <c r="AF55" s="125" t="str">
        <f>IF(AF54="","",VLOOKUP(AF54,'【要提出】シフト記号表（勤務時間帯）'!$C$5:$W$46,21,FALSE))</f>
        <v/>
      </c>
      <c r="AG55" s="126" t="str">
        <f>IF(AG54="","",VLOOKUP(AG54,'【要提出】シフト記号表（勤務時間帯）'!$C$5:$W$46,21,FALSE))</f>
        <v/>
      </c>
      <c r="AH55" s="124" t="str">
        <f>IF(AH54="","",VLOOKUP(AH54,'【要提出】シフト記号表（勤務時間帯）'!$C$5:$W$46,21,FALSE))</f>
        <v/>
      </c>
      <c r="AI55" s="125" t="str">
        <f>IF(AI54="","",VLOOKUP(AI54,'【要提出】シフト記号表（勤務時間帯）'!$C$5:$W$46,21,FALSE))</f>
        <v/>
      </c>
      <c r="AJ55" s="125" t="str">
        <f>IF(AJ54="","",VLOOKUP(AJ54,'【要提出】シフト記号表（勤務時間帯）'!$C$5:$W$46,21,FALSE))</f>
        <v/>
      </c>
      <c r="AK55" s="125" t="str">
        <f>IF(AK54="","",VLOOKUP(AK54,'【要提出】シフト記号表（勤務時間帯）'!$C$5:$W$46,21,FALSE))</f>
        <v/>
      </c>
      <c r="AL55" s="125" t="str">
        <f>IF(AL54="","",VLOOKUP(AL54,'【要提出】シフト記号表（勤務時間帯）'!$C$5:$W$46,21,FALSE))</f>
        <v/>
      </c>
      <c r="AM55" s="125" t="str">
        <f>IF(AM54="","",VLOOKUP(AM54,'【要提出】シフト記号表（勤務時間帯）'!$C$5:$W$46,21,FALSE))</f>
        <v/>
      </c>
      <c r="AN55" s="126" t="str">
        <f>IF(AN54="","",VLOOKUP(AN54,'【要提出】シフト記号表（勤務時間帯）'!$C$5:$W$46,21,FALSE))</f>
        <v/>
      </c>
      <c r="AO55" s="124" t="str">
        <f>IF(AO54="","",VLOOKUP(AO54,'【要提出】シフト記号表（勤務時間帯）'!$C$5:$W$46,21,FALSE))</f>
        <v/>
      </c>
      <c r="AP55" s="125" t="str">
        <f>IF(AP54="","",VLOOKUP(AP54,'【要提出】シフト記号表（勤務時間帯）'!$C$5:$W$46,21,FALSE))</f>
        <v/>
      </c>
      <c r="AQ55" s="125" t="str">
        <f>IF(AQ54="","",VLOOKUP(AQ54,'【要提出】シフト記号表（勤務時間帯）'!$C$5:$W$46,21,FALSE))</f>
        <v/>
      </c>
      <c r="AR55" s="125" t="str">
        <f>IF(AR54="","",VLOOKUP(AR54,'【要提出】シフト記号表（勤務時間帯）'!$C$5:$W$46,21,FALSE))</f>
        <v/>
      </c>
      <c r="AS55" s="125" t="str">
        <f>IF(AS54="","",VLOOKUP(AS54,'【要提出】シフト記号表（勤務時間帯）'!$C$5:$W$46,21,FALSE))</f>
        <v/>
      </c>
      <c r="AT55" s="125" t="str">
        <f>IF(AT54="","",VLOOKUP(AT54,'【要提出】シフト記号表（勤務時間帯）'!$C$5:$W$46,21,FALSE))</f>
        <v/>
      </c>
      <c r="AU55" s="126" t="str">
        <f>IF(AU54="","",VLOOKUP(AU54,'【要提出】シフト記号表（勤務時間帯）'!$C$5:$W$46,21,FALSE))</f>
        <v/>
      </c>
      <c r="AV55" s="124" t="str">
        <f>IF(AV54="","",VLOOKUP(AV54,'【要提出】シフト記号表（勤務時間帯）'!$C$5:$W$46,21,FALSE))</f>
        <v/>
      </c>
      <c r="AW55" s="125" t="str">
        <f>IF(AW54="","",VLOOKUP(AW54,'【要提出】シフト記号表（勤務時間帯）'!$C$5:$W$46,21,FALSE))</f>
        <v/>
      </c>
      <c r="AX55" s="127" t="str">
        <f>IF(AX54="","",VLOOKUP(AX54,'【要提出】シフト記号表（勤務時間帯）'!$C$5:$W$46,21,FALSE))</f>
        <v/>
      </c>
      <c r="AY55" s="1115">
        <f>IF($BB$3="４週",SUM(T55:AU55),IF($BB$3="歴月",SUM(T55:AX55),""))</f>
        <v>0</v>
      </c>
      <c r="AZ55" s="1116"/>
      <c r="BA55" s="1121">
        <f>IF($BB$3="４週",AY55/4,IF($BB$3="歴月",AY55/($BB$8/7),""))</f>
        <v>0</v>
      </c>
      <c r="BB55" s="1122"/>
      <c r="BC55" s="1232"/>
      <c r="BD55" s="1134"/>
      <c r="BE55" s="1134"/>
      <c r="BF55" s="1134"/>
      <c r="BG55" s="1233"/>
    </row>
    <row r="56" spans="2:59" ht="20.25" customHeight="1">
      <c r="B56" s="55"/>
      <c r="C56" s="1172"/>
      <c r="D56" s="1140"/>
      <c r="E56" s="1141"/>
      <c r="F56" s="139">
        <f>C55</f>
        <v>0</v>
      </c>
      <c r="G56" s="1171"/>
      <c r="H56" s="1139"/>
      <c r="I56" s="1140"/>
      <c r="J56" s="1140"/>
      <c r="K56" s="1141"/>
      <c r="L56" s="1136"/>
      <c r="M56" s="1137"/>
      <c r="N56" s="1138"/>
      <c r="O56" s="47" t="s">
        <v>87</v>
      </c>
      <c r="P56" s="48"/>
      <c r="Q56" s="48"/>
      <c r="R56" s="49"/>
      <c r="S56" s="65"/>
      <c r="T56" s="206" t="str">
        <f>IF(T54="","",VLOOKUP(T54,'【要提出】シフト記号表（勤務時間帯）'!$C$5:$Y$46,23,FALSE))</f>
        <v/>
      </c>
      <c r="U56" s="128" t="str">
        <f>IF(U54="","",VLOOKUP(U54,'【要提出】シフト記号表（勤務時間帯）'!$C$5:$Y$46,23,FALSE))</f>
        <v/>
      </c>
      <c r="V56" s="128" t="str">
        <f>IF(V54="","",VLOOKUP(V54,'【要提出】シフト記号表（勤務時間帯）'!$C$5:$Y$46,23,FALSE))</f>
        <v/>
      </c>
      <c r="W56" s="128" t="str">
        <f>IF(W54="","",VLOOKUP(W54,'【要提出】シフト記号表（勤務時間帯）'!$C$5:$Y$46,23,FALSE))</f>
        <v/>
      </c>
      <c r="X56" s="128" t="str">
        <f>IF(X54="","",VLOOKUP(X54,'【要提出】シフト記号表（勤務時間帯）'!$C$5:$Y$46,23,FALSE))</f>
        <v/>
      </c>
      <c r="Y56" s="128" t="str">
        <f>IF(Y54="","",VLOOKUP(Y54,'【要提出】シフト記号表（勤務時間帯）'!$C$5:$Y$46,23,FALSE))</f>
        <v/>
      </c>
      <c r="Z56" s="207" t="str">
        <f>IF(Z54="","",VLOOKUP(Z54,'【要提出】シフト記号表（勤務時間帯）'!$C$5:$Y$46,23,FALSE))</f>
        <v/>
      </c>
      <c r="AA56" s="206" t="str">
        <f>IF(AA54="","",VLOOKUP(AA54,'【要提出】シフト記号表（勤務時間帯）'!$C$5:$Y$46,23,FALSE))</f>
        <v/>
      </c>
      <c r="AB56" s="128" t="str">
        <f>IF(AB54="","",VLOOKUP(AB54,'【要提出】シフト記号表（勤務時間帯）'!$C$5:$Y$46,23,FALSE))</f>
        <v/>
      </c>
      <c r="AC56" s="128" t="str">
        <f>IF(AC54="","",VLOOKUP(AC54,'【要提出】シフト記号表（勤務時間帯）'!$C$5:$Y$46,23,FALSE))</f>
        <v/>
      </c>
      <c r="AD56" s="128" t="str">
        <f>IF(AD54="","",VLOOKUP(AD54,'【要提出】シフト記号表（勤務時間帯）'!$C$5:$Y$46,23,FALSE))</f>
        <v/>
      </c>
      <c r="AE56" s="128" t="str">
        <f>IF(AE54="","",VLOOKUP(AE54,'【要提出】シフト記号表（勤務時間帯）'!$C$5:$Y$46,23,FALSE))</f>
        <v/>
      </c>
      <c r="AF56" s="128" t="str">
        <f>IF(AF54="","",VLOOKUP(AF54,'【要提出】シフト記号表（勤務時間帯）'!$C$5:$Y$46,23,FALSE))</f>
        <v/>
      </c>
      <c r="AG56" s="207" t="str">
        <f>IF(AG54="","",VLOOKUP(AG54,'【要提出】シフト記号表（勤務時間帯）'!$C$5:$Y$46,23,FALSE))</f>
        <v/>
      </c>
      <c r="AH56" s="206" t="str">
        <f>IF(AH54="","",VLOOKUP(AH54,'【要提出】シフト記号表（勤務時間帯）'!$C$5:$Y$46,23,FALSE))</f>
        <v/>
      </c>
      <c r="AI56" s="128" t="str">
        <f>IF(AI54="","",VLOOKUP(AI54,'【要提出】シフト記号表（勤務時間帯）'!$C$5:$Y$46,23,FALSE))</f>
        <v/>
      </c>
      <c r="AJ56" s="128" t="str">
        <f>IF(AJ54="","",VLOOKUP(AJ54,'【要提出】シフト記号表（勤務時間帯）'!$C$5:$Y$46,23,FALSE))</f>
        <v/>
      </c>
      <c r="AK56" s="128" t="str">
        <f>IF(AK54="","",VLOOKUP(AK54,'【要提出】シフト記号表（勤務時間帯）'!$C$5:$Y$46,23,FALSE))</f>
        <v/>
      </c>
      <c r="AL56" s="128" t="str">
        <f>IF(AL54="","",VLOOKUP(AL54,'【要提出】シフト記号表（勤務時間帯）'!$C$5:$Y$46,23,FALSE))</f>
        <v/>
      </c>
      <c r="AM56" s="128" t="str">
        <f>IF(AM54="","",VLOOKUP(AM54,'【要提出】シフト記号表（勤務時間帯）'!$C$5:$Y$46,23,FALSE))</f>
        <v/>
      </c>
      <c r="AN56" s="207" t="str">
        <f>IF(AN54="","",VLOOKUP(AN54,'【要提出】シフト記号表（勤務時間帯）'!$C$5:$Y$46,23,FALSE))</f>
        <v/>
      </c>
      <c r="AO56" s="206" t="str">
        <f>IF(AO54="","",VLOOKUP(AO54,'【要提出】シフト記号表（勤務時間帯）'!$C$5:$Y$46,23,FALSE))</f>
        <v/>
      </c>
      <c r="AP56" s="128" t="str">
        <f>IF(AP54="","",VLOOKUP(AP54,'【要提出】シフト記号表（勤務時間帯）'!$C$5:$Y$46,23,FALSE))</f>
        <v/>
      </c>
      <c r="AQ56" s="128" t="str">
        <f>IF(AQ54="","",VLOOKUP(AQ54,'【要提出】シフト記号表（勤務時間帯）'!$C$5:$Y$46,23,FALSE))</f>
        <v/>
      </c>
      <c r="AR56" s="128" t="str">
        <f>IF(AR54="","",VLOOKUP(AR54,'【要提出】シフト記号表（勤務時間帯）'!$C$5:$Y$46,23,FALSE))</f>
        <v/>
      </c>
      <c r="AS56" s="128" t="str">
        <f>IF(AS54="","",VLOOKUP(AS54,'【要提出】シフト記号表（勤務時間帯）'!$C$5:$Y$46,23,FALSE))</f>
        <v/>
      </c>
      <c r="AT56" s="128" t="str">
        <f>IF(AT54="","",VLOOKUP(AT54,'【要提出】シフト記号表（勤務時間帯）'!$C$5:$Y$46,23,FALSE))</f>
        <v/>
      </c>
      <c r="AU56" s="207" t="str">
        <f>IF(AU54="","",VLOOKUP(AU54,'【要提出】シフト記号表（勤務時間帯）'!$C$5:$Y$46,23,FALSE))</f>
        <v/>
      </c>
      <c r="AV56" s="206" t="str">
        <f>IF(AV54="","",VLOOKUP(AV54,'【要提出】シフト記号表（勤務時間帯）'!$C$5:$Y$46,23,FALSE))</f>
        <v/>
      </c>
      <c r="AW56" s="128" t="str">
        <f>IF(AW54="","",VLOOKUP(AW54,'【要提出】シフト記号表（勤務時間帯）'!$C$5:$Y$46,23,FALSE))</f>
        <v/>
      </c>
      <c r="AX56" s="207" t="str">
        <f>IF(AX54="","",VLOOKUP(AX54,'【要提出】シフト記号表（勤務時間帯）'!$C$5:$Y$46,23,FALSE))</f>
        <v/>
      </c>
      <c r="AY56" s="1142" t="str">
        <f>IF($BB$3="計画",SUM(T56:AU56),IF($BB$3="実績",SUM(T56:AX56),""))</f>
        <v/>
      </c>
      <c r="AZ56" s="1143"/>
      <c r="BA56" s="1144" t="str">
        <f>IF($BB$3="計画",AY56/4,IF($BB$3="実績",(AY56/($BB$10/7)),""))</f>
        <v/>
      </c>
      <c r="BB56" s="1145"/>
      <c r="BC56" s="1234"/>
      <c r="BD56" s="1137"/>
      <c r="BE56" s="1137"/>
      <c r="BF56" s="1137"/>
      <c r="BG56" s="1235"/>
    </row>
    <row r="57" spans="2:59" ht="20.25" customHeight="1">
      <c r="B57" s="56"/>
      <c r="C57" s="1150"/>
      <c r="D57" s="1128"/>
      <c r="E57" s="1129"/>
      <c r="F57" s="138"/>
      <c r="G57" s="1148"/>
      <c r="H57" s="1127"/>
      <c r="I57" s="1128"/>
      <c r="J57" s="1128"/>
      <c r="K57" s="1129"/>
      <c r="L57" s="1130"/>
      <c r="M57" s="1131"/>
      <c r="N57" s="1132"/>
      <c r="O57" s="22" t="s">
        <v>18</v>
      </c>
      <c r="P57" s="29"/>
      <c r="Q57" s="29"/>
      <c r="R57" s="17"/>
      <c r="S57" s="64"/>
      <c r="T57" s="141"/>
      <c r="U57" s="142"/>
      <c r="V57" s="142"/>
      <c r="W57" s="142"/>
      <c r="X57" s="142"/>
      <c r="Y57" s="142"/>
      <c r="Z57" s="143"/>
      <c r="AA57" s="141"/>
      <c r="AB57" s="142"/>
      <c r="AC57" s="142"/>
      <c r="AD57" s="142"/>
      <c r="AE57" s="142"/>
      <c r="AF57" s="142"/>
      <c r="AG57" s="143"/>
      <c r="AH57" s="141"/>
      <c r="AI57" s="142"/>
      <c r="AJ57" s="142"/>
      <c r="AK57" s="142"/>
      <c r="AL57" s="142"/>
      <c r="AM57" s="142"/>
      <c r="AN57" s="143"/>
      <c r="AO57" s="141"/>
      <c r="AP57" s="142"/>
      <c r="AQ57" s="142"/>
      <c r="AR57" s="142"/>
      <c r="AS57" s="142"/>
      <c r="AT57" s="142"/>
      <c r="AU57" s="143"/>
      <c r="AV57" s="141"/>
      <c r="AW57" s="142"/>
      <c r="AX57" s="146"/>
      <c r="AY57" s="1125"/>
      <c r="AZ57" s="1126"/>
      <c r="BA57" s="1146"/>
      <c r="BB57" s="1147"/>
      <c r="BC57" s="1236"/>
      <c r="BD57" s="1131"/>
      <c r="BE57" s="1131"/>
      <c r="BF57" s="1131"/>
      <c r="BG57" s="1237"/>
    </row>
    <row r="58" spans="2:59" ht="20.25" customHeight="1">
      <c r="B58" s="54">
        <f>B55+1</f>
        <v>12</v>
      </c>
      <c r="C58" s="1150"/>
      <c r="D58" s="1128"/>
      <c r="E58" s="1129"/>
      <c r="F58" s="138"/>
      <c r="G58" s="1149"/>
      <c r="H58" s="1127"/>
      <c r="I58" s="1128"/>
      <c r="J58" s="1128"/>
      <c r="K58" s="1129"/>
      <c r="L58" s="1133"/>
      <c r="M58" s="1134"/>
      <c r="N58" s="1135"/>
      <c r="O58" s="24" t="s">
        <v>86</v>
      </c>
      <c r="P58" s="25"/>
      <c r="Q58" s="25"/>
      <c r="R58" s="20"/>
      <c r="S58" s="59"/>
      <c r="T58" s="124" t="str">
        <f>IF(T57="","",VLOOKUP(T57,'【要提出】シフト記号表（勤務時間帯）'!$C$5:$W$46,21,FALSE))</f>
        <v/>
      </c>
      <c r="U58" s="125" t="str">
        <f>IF(U57="","",VLOOKUP(U57,'【要提出】シフト記号表（勤務時間帯）'!$C$5:$W$46,21,FALSE))</f>
        <v/>
      </c>
      <c r="V58" s="125" t="str">
        <f>IF(V57="","",VLOOKUP(V57,'【要提出】シフト記号表（勤務時間帯）'!$C$5:$W$46,21,FALSE))</f>
        <v/>
      </c>
      <c r="W58" s="125" t="str">
        <f>IF(W57="","",VLOOKUP(W57,'【要提出】シフト記号表（勤務時間帯）'!$C$5:$W$46,21,FALSE))</f>
        <v/>
      </c>
      <c r="X58" s="125" t="str">
        <f>IF(X57="","",VLOOKUP(X57,'【要提出】シフト記号表（勤務時間帯）'!$C$5:$W$46,21,FALSE))</f>
        <v/>
      </c>
      <c r="Y58" s="125" t="str">
        <f>IF(Y57="","",VLOOKUP(Y57,'【要提出】シフト記号表（勤務時間帯）'!$C$5:$W$46,21,FALSE))</f>
        <v/>
      </c>
      <c r="Z58" s="126" t="str">
        <f>IF(Z57="","",VLOOKUP(Z57,'【要提出】シフト記号表（勤務時間帯）'!$C$5:$W$46,21,FALSE))</f>
        <v/>
      </c>
      <c r="AA58" s="124" t="str">
        <f>IF(AA57="","",VLOOKUP(AA57,'【要提出】シフト記号表（勤務時間帯）'!$C$5:$W$46,21,FALSE))</f>
        <v/>
      </c>
      <c r="AB58" s="125" t="str">
        <f>IF(AB57="","",VLOOKUP(AB57,'【要提出】シフト記号表（勤務時間帯）'!$C$5:$W$46,21,FALSE))</f>
        <v/>
      </c>
      <c r="AC58" s="125" t="str">
        <f>IF(AC57="","",VLOOKUP(AC57,'【要提出】シフト記号表（勤務時間帯）'!$C$5:$W$46,21,FALSE))</f>
        <v/>
      </c>
      <c r="AD58" s="125" t="str">
        <f>IF(AD57="","",VLOOKUP(AD57,'【要提出】シフト記号表（勤務時間帯）'!$C$5:$W$46,21,FALSE))</f>
        <v/>
      </c>
      <c r="AE58" s="125" t="str">
        <f>IF(AE57="","",VLOOKUP(AE57,'【要提出】シフト記号表（勤務時間帯）'!$C$5:$W$46,21,FALSE))</f>
        <v/>
      </c>
      <c r="AF58" s="125" t="str">
        <f>IF(AF57="","",VLOOKUP(AF57,'【要提出】シフト記号表（勤務時間帯）'!$C$5:$W$46,21,FALSE))</f>
        <v/>
      </c>
      <c r="AG58" s="126" t="str">
        <f>IF(AG57="","",VLOOKUP(AG57,'【要提出】シフト記号表（勤務時間帯）'!$C$5:$W$46,21,FALSE))</f>
        <v/>
      </c>
      <c r="AH58" s="124" t="str">
        <f>IF(AH57="","",VLOOKUP(AH57,'【要提出】シフト記号表（勤務時間帯）'!$C$5:$W$46,21,FALSE))</f>
        <v/>
      </c>
      <c r="AI58" s="125" t="str">
        <f>IF(AI57="","",VLOOKUP(AI57,'【要提出】シフト記号表（勤務時間帯）'!$C$5:$W$46,21,FALSE))</f>
        <v/>
      </c>
      <c r="AJ58" s="125" t="str">
        <f>IF(AJ57="","",VLOOKUP(AJ57,'【要提出】シフト記号表（勤務時間帯）'!$C$5:$W$46,21,FALSE))</f>
        <v/>
      </c>
      <c r="AK58" s="125" t="str">
        <f>IF(AK57="","",VLOOKUP(AK57,'【要提出】シフト記号表（勤務時間帯）'!$C$5:$W$46,21,FALSE))</f>
        <v/>
      </c>
      <c r="AL58" s="125" t="str">
        <f>IF(AL57="","",VLOOKUP(AL57,'【要提出】シフト記号表（勤務時間帯）'!$C$5:$W$46,21,FALSE))</f>
        <v/>
      </c>
      <c r="AM58" s="125" t="str">
        <f>IF(AM57="","",VLOOKUP(AM57,'【要提出】シフト記号表（勤務時間帯）'!$C$5:$W$46,21,FALSE))</f>
        <v/>
      </c>
      <c r="AN58" s="126" t="str">
        <f>IF(AN57="","",VLOOKUP(AN57,'【要提出】シフト記号表（勤務時間帯）'!$C$5:$W$46,21,FALSE))</f>
        <v/>
      </c>
      <c r="AO58" s="124" t="str">
        <f>IF(AO57="","",VLOOKUP(AO57,'【要提出】シフト記号表（勤務時間帯）'!$C$5:$W$46,21,FALSE))</f>
        <v/>
      </c>
      <c r="AP58" s="125" t="str">
        <f>IF(AP57="","",VLOOKUP(AP57,'【要提出】シフト記号表（勤務時間帯）'!$C$5:$W$46,21,FALSE))</f>
        <v/>
      </c>
      <c r="AQ58" s="125" t="str">
        <f>IF(AQ57="","",VLOOKUP(AQ57,'【要提出】シフト記号表（勤務時間帯）'!$C$5:$W$46,21,FALSE))</f>
        <v/>
      </c>
      <c r="AR58" s="125" t="str">
        <f>IF(AR57="","",VLOOKUP(AR57,'【要提出】シフト記号表（勤務時間帯）'!$C$5:$W$46,21,FALSE))</f>
        <v/>
      </c>
      <c r="AS58" s="125" t="str">
        <f>IF(AS57="","",VLOOKUP(AS57,'【要提出】シフト記号表（勤務時間帯）'!$C$5:$W$46,21,FALSE))</f>
        <v/>
      </c>
      <c r="AT58" s="125" t="str">
        <f>IF(AT57="","",VLOOKUP(AT57,'【要提出】シフト記号表（勤務時間帯）'!$C$5:$W$46,21,FALSE))</f>
        <v/>
      </c>
      <c r="AU58" s="126" t="str">
        <f>IF(AU57="","",VLOOKUP(AU57,'【要提出】シフト記号表（勤務時間帯）'!$C$5:$W$46,21,FALSE))</f>
        <v/>
      </c>
      <c r="AV58" s="124" t="str">
        <f>IF(AV57="","",VLOOKUP(AV57,'【要提出】シフト記号表（勤務時間帯）'!$C$5:$W$46,21,FALSE))</f>
        <v/>
      </c>
      <c r="AW58" s="125" t="str">
        <f>IF(AW57="","",VLOOKUP(AW57,'【要提出】シフト記号表（勤務時間帯）'!$C$5:$W$46,21,FALSE))</f>
        <v/>
      </c>
      <c r="AX58" s="127" t="str">
        <f>IF(AX57="","",VLOOKUP(AX57,'【要提出】シフト記号表（勤務時間帯）'!$C$5:$W$46,21,FALSE))</f>
        <v/>
      </c>
      <c r="AY58" s="1115">
        <f>IF($BB$3="４週",SUM(T58:AU58),IF($BB$3="歴月",SUM(T58:AX58),""))</f>
        <v>0</v>
      </c>
      <c r="AZ58" s="1116"/>
      <c r="BA58" s="1121">
        <f>IF($BB$3="４週",AY58/4,IF($BB$3="歴月",AY58/($BB$8/7),""))</f>
        <v>0</v>
      </c>
      <c r="BB58" s="1122"/>
      <c r="BC58" s="1232"/>
      <c r="BD58" s="1134"/>
      <c r="BE58" s="1134"/>
      <c r="BF58" s="1134"/>
      <c r="BG58" s="1233"/>
    </row>
    <row r="59" spans="2:59" ht="20.25" customHeight="1">
      <c r="B59" s="55"/>
      <c r="C59" s="1172"/>
      <c r="D59" s="1140"/>
      <c r="E59" s="1141"/>
      <c r="F59" s="139">
        <f>C58</f>
        <v>0</v>
      </c>
      <c r="G59" s="1171"/>
      <c r="H59" s="1139"/>
      <c r="I59" s="1140"/>
      <c r="J59" s="1140"/>
      <c r="K59" s="1141"/>
      <c r="L59" s="1136"/>
      <c r="M59" s="1137"/>
      <c r="N59" s="1138"/>
      <c r="O59" s="47" t="s">
        <v>87</v>
      </c>
      <c r="P59" s="48"/>
      <c r="Q59" s="48"/>
      <c r="R59" s="49"/>
      <c r="S59" s="65"/>
      <c r="T59" s="206" t="str">
        <f>IF(T57="","",VLOOKUP(T57,'【要提出】シフト記号表（勤務時間帯）'!$C$5:$Y$46,23,FALSE))</f>
        <v/>
      </c>
      <c r="U59" s="128" t="str">
        <f>IF(U57="","",VLOOKUP(U57,'【要提出】シフト記号表（勤務時間帯）'!$C$5:$Y$46,23,FALSE))</f>
        <v/>
      </c>
      <c r="V59" s="128" t="str">
        <f>IF(V57="","",VLOOKUP(V57,'【要提出】シフト記号表（勤務時間帯）'!$C$5:$Y$46,23,FALSE))</f>
        <v/>
      </c>
      <c r="W59" s="128" t="str">
        <f>IF(W57="","",VLOOKUP(W57,'【要提出】シフト記号表（勤務時間帯）'!$C$5:$Y$46,23,FALSE))</f>
        <v/>
      </c>
      <c r="X59" s="128" t="str">
        <f>IF(X57="","",VLOOKUP(X57,'【要提出】シフト記号表（勤務時間帯）'!$C$5:$Y$46,23,FALSE))</f>
        <v/>
      </c>
      <c r="Y59" s="128" t="str">
        <f>IF(Y57="","",VLOOKUP(Y57,'【要提出】シフト記号表（勤務時間帯）'!$C$5:$Y$46,23,FALSE))</f>
        <v/>
      </c>
      <c r="Z59" s="207" t="str">
        <f>IF(Z57="","",VLOOKUP(Z57,'【要提出】シフト記号表（勤務時間帯）'!$C$5:$Y$46,23,FALSE))</f>
        <v/>
      </c>
      <c r="AA59" s="206" t="str">
        <f>IF(AA57="","",VLOOKUP(AA57,'【要提出】シフト記号表（勤務時間帯）'!$C$5:$Y$46,23,FALSE))</f>
        <v/>
      </c>
      <c r="AB59" s="128" t="str">
        <f>IF(AB57="","",VLOOKUP(AB57,'【要提出】シフト記号表（勤務時間帯）'!$C$5:$Y$46,23,FALSE))</f>
        <v/>
      </c>
      <c r="AC59" s="128" t="str">
        <f>IF(AC57="","",VLOOKUP(AC57,'【要提出】シフト記号表（勤務時間帯）'!$C$5:$Y$46,23,FALSE))</f>
        <v/>
      </c>
      <c r="AD59" s="128" t="str">
        <f>IF(AD57="","",VLOOKUP(AD57,'【要提出】シフト記号表（勤務時間帯）'!$C$5:$Y$46,23,FALSE))</f>
        <v/>
      </c>
      <c r="AE59" s="128" t="str">
        <f>IF(AE57="","",VLOOKUP(AE57,'【要提出】シフト記号表（勤務時間帯）'!$C$5:$Y$46,23,FALSE))</f>
        <v/>
      </c>
      <c r="AF59" s="128" t="str">
        <f>IF(AF57="","",VLOOKUP(AF57,'【要提出】シフト記号表（勤務時間帯）'!$C$5:$Y$46,23,FALSE))</f>
        <v/>
      </c>
      <c r="AG59" s="207" t="str">
        <f>IF(AG57="","",VLOOKUP(AG57,'【要提出】シフト記号表（勤務時間帯）'!$C$5:$Y$46,23,FALSE))</f>
        <v/>
      </c>
      <c r="AH59" s="206" t="str">
        <f>IF(AH57="","",VLOOKUP(AH57,'【要提出】シフト記号表（勤務時間帯）'!$C$5:$Y$46,23,FALSE))</f>
        <v/>
      </c>
      <c r="AI59" s="128" t="str">
        <f>IF(AI57="","",VLOOKUP(AI57,'【要提出】シフト記号表（勤務時間帯）'!$C$5:$Y$46,23,FALSE))</f>
        <v/>
      </c>
      <c r="AJ59" s="128" t="str">
        <f>IF(AJ57="","",VLOOKUP(AJ57,'【要提出】シフト記号表（勤務時間帯）'!$C$5:$Y$46,23,FALSE))</f>
        <v/>
      </c>
      <c r="AK59" s="128" t="str">
        <f>IF(AK57="","",VLOOKUP(AK57,'【要提出】シフト記号表（勤務時間帯）'!$C$5:$Y$46,23,FALSE))</f>
        <v/>
      </c>
      <c r="AL59" s="128" t="str">
        <f>IF(AL57="","",VLOOKUP(AL57,'【要提出】シフト記号表（勤務時間帯）'!$C$5:$Y$46,23,FALSE))</f>
        <v/>
      </c>
      <c r="AM59" s="128" t="str">
        <f>IF(AM57="","",VLOOKUP(AM57,'【要提出】シフト記号表（勤務時間帯）'!$C$5:$Y$46,23,FALSE))</f>
        <v/>
      </c>
      <c r="AN59" s="207" t="str">
        <f>IF(AN57="","",VLOOKUP(AN57,'【要提出】シフト記号表（勤務時間帯）'!$C$5:$Y$46,23,FALSE))</f>
        <v/>
      </c>
      <c r="AO59" s="206" t="str">
        <f>IF(AO57="","",VLOOKUP(AO57,'【要提出】シフト記号表（勤務時間帯）'!$C$5:$Y$46,23,FALSE))</f>
        <v/>
      </c>
      <c r="AP59" s="128" t="str">
        <f>IF(AP57="","",VLOOKUP(AP57,'【要提出】シフト記号表（勤務時間帯）'!$C$5:$Y$46,23,FALSE))</f>
        <v/>
      </c>
      <c r="AQ59" s="128" t="str">
        <f>IF(AQ57="","",VLOOKUP(AQ57,'【要提出】シフト記号表（勤務時間帯）'!$C$5:$Y$46,23,FALSE))</f>
        <v/>
      </c>
      <c r="AR59" s="128" t="str">
        <f>IF(AR57="","",VLOOKUP(AR57,'【要提出】シフト記号表（勤務時間帯）'!$C$5:$Y$46,23,FALSE))</f>
        <v/>
      </c>
      <c r="AS59" s="128" t="str">
        <f>IF(AS57="","",VLOOKUP(AS57,'【要提出】シフト記号表（勤務時間帯）'!$C$5:$Y$46,23,FALSE))</f>
        <v/>
      </c>
      <c r="AT59" s="128" t="str">
        <f>IF(AT57="","",VLOOKUP(AT57,'【要提出】シフト記号表（勤務時間帯）'!$C$5:$Y$46,23,FALSE))</f>
        <v/>
      </c>
      <c r="AU59" s="207" t="str">
        <f>IF(AU57="","",VLOOKUP(AU57,'【要提出】シフト記号表（勤務時間帯）'!$C$5:$Y$46,23,FALSE))</f>
        <v/>
      </c>
      <c r="AV59" s="206" t="str">
        <f>IF(AV57="","",VLOOKUP(AV57,'【要提出】シフト記号表（勤務時間帯）'!$C$5:$Y$46,23,FALSE))</f>
        <v/>
      </c>
      <c r="AW59" s="128" t="str">
        <f>IF(AW57="","",VLOOKUP(AW57,'【要提出】シフト記号表（勤務時間帯）'!$C$5:$Y$46,23,FALSE))</f>
        <v/>
      </c>
      <c r="AX59" s="207" t="str">
        <f>IF(AX57="","",VLOOKUP(AX57,'【要提出】シフト記号表（勤務時間帯）'!$C$5:$Y$46,23,FALSE))</f>
        <v/>
      </c>
      <c r="AY59" s="1142" t="str">
        <f>IF($BB$3="計画",SUM(T59:AU59),IF($BB$3="実績",SUM(T59:AX59),""))</f>
        <v/>
      </c>
      <c r="AZ59" s="1143"/>
      <c r="BA59" s="1144" t="str">
        <f>IF($BB$3="計画",AY59/4,IF($BB$3="実績",(AY59/($BB$10/7)),""))</f>
        <v/>
      </c>
      <c r="BB59" s="1145"/>
      <c r="BC59" s="1234"/>
      <c r="BD59" s="1137"/>
      <c r="BE59" s="1137"/>
      <c r="BF59" s="1137"/>
      <c r="BG59" s="1235"/>
    </row>
    <row r="60" spans="2:59" ht="20.25" customHeight="1">
      <c r="B60" s="56"/>
      <c r="C60" s="1150"/>
      <c r="D60" s="1128"/>
      <c r="E60" s="1129"/>
      <c r="F60" s="138"/>
      <c r="G60" s="1148"/>
      <c r="H60" s="1127"/>
      <c r="I60" s="1128"/>
      <c r="J60" s="1128"/>
      <c r="K60" s="1129"/>
      <c r="L60" s="1130"/>
      <c r="M60" s="1131"/>
      <c r="N60" s="1132"/>
      <c r="O60" s="22" t="s">
        <v>18</v>
      </c>
      <c r="P60" s="29"/>
      <c r="Q60" s="29"/>
      <c r="R60" s="17"/>
      <c r="S60" s="64"/>
      <c r="T60" s="141"/>
      <c r="U60" s="142"/>
      <c r="V60" s="142"/>
      <c r="W60" s="142"/>
      <c r="X60" s="142"/>
      <c r="Y60" s="142"/>
      <c r="Z60" s="143"/>
      <c r="AA60" s="141"/>
      <c r="AB60" s="142"/>
      <c r="AC60" s="142"/>
      <c r="AD60" s="142"/>
      <c r="AE60" s="142"/>
      <c r="AF60" s="142"/>
      <c r="AG60" s="143"/>
      <c r="AH60" s="141"/>
      <c r="AI60" s="142"/>
      <c r="AJ60" s="142"/>
      <c r="AK60" s="142"/>
      <c r="AL60" s="142"/>
      <c r="AM60" s="142"/>
      <c r="AN60" s="143"/>
      <c r="AO60" s="141"/>
      <c r="AP60" s="142"/>
      <c r="AQ60" s="142"/>
      <c r="AR60" s="142"/>
      <c r="AS60" s="142"/>
      <c r="AT60" s="142"/>
      <c r="AU60" s="143"/>
      <c r="AV60" s="141"/>
      <c r="AW60" s="142"/>
      <c r="AX60" s="146"/>
      <c r="AY60" s="1125"/>
      <c r="AZ60" s="1126"/>
      <c r="BA60" s="1146"/>
      <c r="BB60" s="1147"/>
      <c r="BC60" s="1236"/>
      <c r="BD60" s="1131"/>
      <c r="BE60" s="1131"/>
      <c r="BF60" s="1131"/>
      <c r="BG60" s="1237"/>
    </row>
    <row r="61" spans="2:59" ht="20.25" customHeight="1">
      <c r="B61" s="54">
        <f>B58+1</f>
        <v>13</v>
      </c>
      <c r="C61" s="1150"/>
      <c r="D61" s="1128"/>
      <c r="E61" s="1129"/>
      <c r="F61" s="138"/>
      <c r="G61" s="1149"/>
      <c r="H61" s="1127"/>
      <c r="I61" s="1128"/>
      <c r="J61" s="1128"/>
      <c r="K61" s="1129"/>
      <c r="L61" s="1133"/>
      <c r="M61" s="1134"/>
      <c r="N61" s="1135"/>
      <c r="O61" s="24" t="s">
        <v>86</v>
      </c>
      <c r="P61" s="25"/>
      <c r="Q61" s="25"/>
      <c r="R61" s="20"/>
      <c r="S61" s="59"/>
      <c r="T61" s="124" t="str">
        <f>IF(T60="","",VLOOKUP(T60,'【要提出】シフト記号表（勤務時間帯）'!$C$5:$W$46,21,FALSE))</f>
        <v/>
      </c>
      <c r="U61" s="125" t="str">
        <f>IF(U60="","",VLOOKUP(U60,'【要提出】シフト記号表（勤務時間帯）'!$C$5:$W$46,21,FALSE))</f>
        <v/>
      </c>
      <c r="V61" s="125" t="str">
        <f>IF(V60="","",VLOOKUP(V60,'【要提出】シフト記号表（勤務時間帯）'!$C$5:$W$46,21,FALSE))</f>
        <v/>
      </c>
      <c r="W61" s="125" t="str">
        <f>IF(W60="","",VLOOKUP(W60,'【要提出】シフト記号表（勤務時間帯）'!$C$5:$W$46,21,FALSE))</f>
        <v/>
      </c>
      <c r="X61" s="125" t="str">
        <f>IF(X60="","",VLOOKUP(X60,'【要提出】シフト記号表（勤務時間帯）'!$C$5:$W$46,21,FALSE))</f>
        <v/>
      </c>
      <c r="Y61" s="125" t="str">
        <f>IF(Y60="","",VLOOKUP(Y60,'【要提出】シフト記号表（勤務時間帯）'!$C$5:$W$46,21,FALSE))</f>
        <v/>
      </c>
      <c r="Z61" s="126" t="str">
        <f>IF(Z60="","",VLOOKUP(Z60,'【要提出】シフト記号表（勤務時間帯）'!$C$5:$W$46,21,FALSE))</f>
        <v/>
      </c>
      <c r="AA61" s="124" t="str">
        <f>IF(AA60="","",VLOOKUP(AA60,'【要提出】シフト記号表（勤務時間帯）'!$C$5:$W$46,21,FALSE))</f>
        <v/>
      </c>
      <c r="AB61" s="125" t="str">
        <f>IF(AB60="","",VLOOKUP(AB60,'【要提出】シフト記号表（勤務時間帯）'!$C$5:$W$46,21,FALSE))</f>
        <v/>
      </c>
      <c r="AC61" s="125" t="str">
        <f>IF(AC60="","",VLOOKUP(AC60,'【要提出】シフト記号表（勤務時間帯）'!$C$5:$W$46,21,FALSE))</f>
        <v/>
      </c>
      <c r="AD61" s="125" t="str">
        <f>IF(AD60="","",VLOOKUP(AD60,'【要提出】シフト記号表（勤務時間帯）'!$C$5:$W$46,21,FALSE))</f>
        <v/>
      </c>
      <c r="AE61" s="125" t="str">
        <f>IF(AE60="","",VLOOKUP(AE60,'【要提出】シフト記号表（勤務時間帯）'!$C$5:$W$46,21,FALSE))</f>
        <v/>
      </c>
      <c r="AF61" s="125" t="str">
        <f>IF(AF60="","",VLOOKUP(AF60,'【要提出】シフト記号表（勤務時間帯）'!$C$5:$W$46,21,FALSE))</f>
        <v/>
      </c>
      <c r="AG61" s="126" t="str">
        <f>IF(AG60="","",VLOOKUP(AG60,'【要提出】シフト記号表（勤務時間帯）'!$C$5:$W$46,21,FALSE))</f>
        <v/>
      </c>
      <c r="AH61" s="124" t="str">
        <f>IF(AH60="","",VLOOKUP(AH60,'【要提出】シフト記号表（勤務時間帯）'!$C$5:$W$46,21,FALSE))</f>
        <v/>
      </c>
      <c r="AI61" s="125" t="str">
        <f>IF(AI60="","",VLOOKUP(AI60,'【要提出】シフト記号表（勤務時間帯）'!$C$5:$W$46,21,FALSE))</f>
        <v/>
      </c>
      <c r="AJ61" s="125" t="str">
        <f>IF(AJ60="","",VLOOKUP(AJ60,'【要提出】シフト記号表（勤務時間帯）'!$C$5:$W$46,21,FALSE))</f>
        <v/>
      </c>
      <c r="AK61" s="125" t="str">
        <f>IF(AK60="","",VLOOKUP(AK60,'【要提出】シフト記号表（勤務時間帯）'!$C$5:$W$46,21,FALSE))</f>
        <v/>
      </c>
      <c r="AL61" s="125" t="str">
        <f>IF(AL60="","",VLOOKUP(AL60,'【要提出】シフト記号表（勤務時間帯）'!$C$5:$W$46,21,FALSE))</f>
        <v/>
      </c>
      <c r="AM61" s="125" t="str">
        <f>IF(AM60="","",VLOOKUP(AM60,'【要提出】シフト記号表（勤務時間帯）'!$C$5:$W$46,21,FALSE))</f>
        <v/>
      </c>
      <c r="AN61" s="126" t="str">
        <f>IF(AN60="","",VLOOKUP(AN60,'【要提出】シフト記号表（勤務時間帯）'!$C$5:$W$46,21,FALSE))</f>
        <v/>
      </c>
      <c r="AO61" s="124" t="str">
        <f>IF(AO60="","",VLOOKUP(AO60,'【要提出】シフト記号表（勤務時間帯）'!$C$5:$W$46,21,FALSE))</f>
        <v/>
      </c>
      <c r="AP61" s="125" t="str">
        <f>IF(AP60="","",VLOOKUP(AP60,'【要提出】シフト記号表（勤務時間帯）'!$C$5:$W$46,21,FALSE))</f>
        <v/>
      </c>
      <c r="AQ61" s="125" t="str">
        <f>IF(AQ60="","",VLOOKUP(AQ60,'【要提出】シフト記号表（勤務時間帯）'!$C$5:$W$46,21,FALSE))</f>
        <v/>
      </c>
      <c r="AR61" s="125" t="str">
        <f>IF(AR60="","",VLOOKUP(AR60,'【要提出】シフト記号表（勤務時間帯）'!$C$5:$W$46,21,FALSE))</f>
        <v/>
      </c>
      <c r="AS61" s="125" t="str">
        <f>IF(AS60="","",VLOOKUP(AS60,'【要提出】シフト記号表（勤務時間帯）'!$C$5:$W$46,21,FALSE))</f>
        <v/>
      </c>
      <c r="AT61" s="125" t="str">
        <f>IF(AT60="","",VLOOKUP(AT60,'【要提出】シフト記号表（勤務時間帯）'!$C$5:$W$46,21,FALSE))</f>
        <v/>
      </c>
      <c r="AU61" s="126" t="str">
        <f>IF(AU60="","",VLOOKUP(AU60,'【要提出】シフト記号表（勤務時間帯）'!$C$5:$W$46,21,FALSE))</f>
        <v/>
      </c>
      <c r="AV61" s="124" t="str">
        <f>IF(AV60="","",VLOOKUP(AV60,'【要提出】シフト記号表（勤務時間帯）'!$C$5:$W$46,21,FALSE))</f>
        <v/>
      </c>
      <c r="AW61" s="125" t="str">
        <f>IF(AW60="","",VLOOKUP(AW60,'【要提出】シフト記号表（勤務時間帯）'!$C$5:$W$46,21,FALSE))</f>
        <v/>
      </c>
      <c r="AX61" s="127" t="str">
        <f>IF(AX60="","",VLOOKUP(AX60,'【要提出】シフト記号表（勤務時間帯）'!$C$5:$W$46,21,FALSE))</f>
        <v/>
      </c>
      <c r="AY61" s="1115">
        <f>IF($BB$3="４週",SUM(T61:AU61),IF($BB$3="歴月",SUM(T61:AX61),""))</f>
        <v>0</v>
      </c>
      <c r="AZ61" s="1116"/>
      <c r="BA61" s="1121">
        <f>IF($BB$3="４週",AY61/4,IF($BB$3="歴月",AY61/($BB$8/7),""))</f>
        <v>0</v>
      </c>
      <c r="BB61" s="1122"/>
      <c r="BC61" s="1232"/>
      <c r="BD61" s="1134"/>
      <c r="BE61" s="1134"/>
      <c r="BF61" s="1134"/>
      <c r="BG61" s="1233"/>
    </row>
    <row r="62" spans="2:59" ht="20.25" customHeight="1">
      <c r="B62" s="55"/>
      <c r="C62" s="1172"/>
      <c r="D62" s="1140"/>
      <c r="E62" s="1141"/>
      <c r="F62" s="139">
        <f>C61</f>
        <v>0</v>
      </c>
      <c r="G62" s="1171"/>
      <c r="H62" s="1139"/>
      <c r="I62" s="1140"/>
      <c r="J62" s="1140"/>
      <c r="K62" s="1141"/>
      <c r="L62" s="1136"/>
      <c r="M62" s="1137"/>
      <c r="N62" s="1138"/>
      <c r="O62" s="47" t="s">
        <v>87</v>
      </c>
      <c r="P62" s="48"/>
      <c r="Q62" s="48"/>
      <c r="R62" s="49"/>
      <c r="S62" s="65"/>
      <c r="T62" s="206" t="str">
        <f>IF(T60="","",VLOOKUP(T60,'【要提出】シフト記号表（勤務時間帯）'!$C$5:$Y$46,23,FALSE))</f>
        <v/>
      </c>
      <c r="U62" s="128" t="str">
        <f>IF(U60="","",VLOOKUP(U60,'【要提出】シフト記号表（勤務時間帯）'!$C$5:$Y$46,23,FALSE))</f>
        <v/>
      </c>
      <c r="V62" s="128" t="str">
        <f>IF(V60="","",VLOOKUP(V60,'【要提出】シフト記号表（勤務時間帯）'!$C$5:$Y$46,23,FALSE))</f>
        <v/>
      </c>
      <c r="W62" s="128" t="str">
        <f>IF(W60="","",VLOOKUP(W60,'【要提出】シフト記号表（勤務時間帯）'!$C$5:$Y$46,23,FALSE))</f>
        <v/>
      </c>
      <c r="X62" s="128" t="str">
        <f>IF(X60="","",VLOOKUP(X60,'【要提出】シフト記号表（勤務時間帯）'!$C$5:$Y$46,23,FALSE))</f>
        <v/>
      </c>
      <c r="Y62" s="128" t="str">
        <f>IF(Y60="","",VLOOKUP(Y60,'【要提出】シフト記号表（勤務時間帯）'!$C$5:$Y$46,23,FALSE))</f>
        <v/>
      </c>
      <c r="Z62" s="207" t="str">
        <f>IF(Z60="","",VLOOKUP(Z60,'【要提出】シフト記号表（勤務時間帯）'!$C$5:$Y$46,23,FALSE))</f>
        <v/>
      </c>
      <c r="AA62" s="206" t="str">
        <f>IF(AA60="","",VLOOKUP(AA60,'【要提出】シフト記号表（勤務時間帯）'!$C$5:$Y$46,23,FALSE))</f>
        <v/>
      </c>
      <c r="AB62" s="128" t="str">
        <f>IF(AB60="","",VLOOKUP(AB60,'【要提出】シフト記号表（勤務時間帯）'!$C$5:$Y$46,23,FALSE))</f>
        <v/>
      </c>
      <c r="AC62" s="128" t="str">
        <f>IF(AC60="","",VLOOKUP(AC60,'【要提出】シフト記号表（勤務時間帯）'!$C$5:$Y$46,23,FALSE))</f>
        <v/>
      </c>
      <c r="AD62" s="128" t="str">
        <f>IF(AD60="","",VLOOKUP(AD60,'【要提出】シフト記号表（勤務時間帯）'!$C$5:$Y$46,23,FALSE))</f>
        <v/>
      </c>
      <c r="AE62" s="128" t="str">
        <f>IF(AE60="","",VLOOKUP(AE60,'【要提出】シフト記号表（勤務時間帯）'!$C$5:$Y$46,23,FALSE))</f>
        <v/>
      </c>
      <c r="AF62" s="128" t="str">
        <f>IF(AF60="","",VLOOKUP(AF60,'【要提出】シフト記号表（勤務時間帯）'!$C$5:$Y$46,23,FALSE))</f>
        <v/>
      </c>
      <c r="AG62" s="207" t="str">
        <f>IF(AG60="","",VLOOKUP(AG60,'【要提出】シフト記号表（勤務時間帯）'!$C$5:$Y$46,23,FALSE))</f>
        <v/>
      </c>
      <c r="AH62" s="206" t="str">
        <f>IF(AH60="","",VLOOKUP(AH60,'【要提出】シフト記号表（勤務時間帯）'!$C$5:$Y$46,23,FALSE))</f>
        <v/>
      </c>
      <c r="AI62" s="128" t="str">
        <f>IF(AI60="","",VLOOKUP(AI60,'【要提出】シフト記号表（勤務時間帯）'!$C$5:$Y$46,23,FALSE))</f>
        <v/>
      </c>
      <c r="AJ62" s="128" t="str">
        <f>IF(AJ60="","",VLOOKUP(AJ60,'【要提出】シフト記号表（勤務時間帯）'!$C$5:$Y$46,23,FALSE))</f>
        <v/>
      </c>
      <c r="AK62" s="128" t="str">
        <f>IF(AK60="","",VLOOKUP(AK60,'【要提出】シフト記号表（勤務時間帯）'!$C$5:$Y$46,23,FALSE))</f>
        <v/>
      </c>
      <c r="AL62" s="128" t="str">
        <f>IF(AL60="","",VLOOKUP(AL60,'【要提出】シフト記号表（勤務時間帯）'!$C$5:$Y$46,23,FALSE))</f>
        <v/>
      </c>
      <c r="AM62" s="128" t="str">
        <f>IF(AM60="","",VLOOKUP(AM60,'【要提出】シフト記号表（勤務時間帯）'!$C$5:$Y$46,23,FALSE))</f>
        <v/>
      </c>
      <c r="AN62" s="207" t="str">
        <f>IF(AN60="","",VLOOKUP(AN60,'【要提出】シフト記号表（勤務時間帯）'!$C$5:$Y$46,23,FALSE))</f>
        <v/>
      </c>
      <c r="AO62" s="206" t="str">
        <f>IF(AO60="","",VLOOKUP(AO60,'【要提出】シフト記号表（勤務時間帯）'!$C$5:$Y$46,23,FALSE))</f>
        <v/>
      </c>
      <c r="AP62" s="128" t="str">
        <f>IF(AP60="","",VLOOKUP(AP60,'【要提出】シフト記号表（勤務時間帯）'!$C$5:$Y$46,23,FALSE))</f>
        <v/>
      </c>
      <c r="AQ62" s="128" t="str">
        <f>IF(AQ60="","",VLOOKUP(AQ60,'【要提出】シフト記号表（勤務時間帯）'!$C$5:$Y$46,23,FALSE))</f>
        <v/>
      </c>
      <c r="AR62" s="128" t="str">
        <f>IF(AR60="","",VLOOKUP(AR60,'【要提出】シフト記号表（勤務時間帯）'!$C$5:$Y$46,23,FALSE))</f>
        <v/>
      </c>
      <c r="AS62" s="128" t="str">
        <f>IF(AS60="","",VLOOKUP(AS60,'【要提出】シフト記号表（勤務時間帯）'!$C$5:$Y$46,23,FALSE))</f>
        <v/>
      </c>
      <c r="AT62" s="128" t="str">
        <f>IF(AT60="","",VLOOKUP(AT60,'【要提出】シフト記号表（勤務時間帯）'!$C$5:$Y$46,23,FALSE))</f>
        <v/>
      </c>
      <c r="AU62" s="207" t="str">
        <f>IF(AU60="","",VLOOKUP(AU60,'【要提出】シフト記号表（勤務時間帯）'!$C$5:$Y$46,23,FALSE))</f>
        <v/>
      </c>
      <c r="AV62" s="206" t="str">
        <f>IF(AV60="","",VLOOKUP(AV60,'【要提出】シフト記号表（勤務時間帯）'!$C$5:$Y$46,23,FALSE))</f>
        <v/>
      </c>
      <c r="AW62" s="128" t="str">
        <f>IF(AW60="","",VLOOKUP(AW60,'【要提出】シフト記号表（勤務時間帯）'!$C$5:$Y$46,23,FALSE))</f>
        <v/>
      </c>
      <c r="AX62" s="207" t="str">
        <f>IF(AX60="","",VLOOKUP(AX60,'【要提出】シフト記号表（勤務時間帯）'!$C$5:$Y$46,23,FALSE))</f>
        <v/>
      </c>
      <c r="AY62" s="1142" t="str">
        <f>IF($BB$3="計画",SUM(T62:AU62),IF($BB$3="実績",SUM(T62:AX62),""))</f>
        <v/>
      </c>
      <c r="AZ62" s="1143"/>
      <c r="BA62" s="1144" t="str">
        <f>IF($BB$3="計画",AY62/4,IF($BB$3="実績",(AY62/($BB$10/7)),""))</f>
        <v/>
      </c>
      <c r="BB62" s="1145"/>
      <c r="BC62" s="1234"/>
      <c r="BD62" s="1137"/>
      <c r="BE62" s="1137"/>
      <c r="BF62" s="1137"/>
      <c r="BG62" s="1235"/>
    </row>
    <row r="63" spans="2:59" ht="20.25" customHeight="1">
      <c r="B63" s="56"/>
      <c r="C63" s="1150"/>
      <c r="D63" s="1128"/>
      <c r="E63" s="1129"/>
      <c r="F63" s="138"/>
      <c r="G63" s="1148"/>
      <c r="H63" s="1127"/>
      <c r="I63" s="1128"/>
      <c r="J63" s="1128"/>
      <c r="K63" s="1129"/>
      <c r="L63" s="1130"/>
      <c r="M63" s="1131"/>
      <c r="N63" s="1132"/>
      <c r="O63" s="22" t="s">
        <v>18</v>
      </c>
      <c r="P63" s="29"/>
      <c r="Q63" s="29"/>
      <c r="R63" s="17"/>
      <c r="S63" s="64"/>
      <c r="T63" s="141"/>
      <c r="U63" s="142"/>
      <c r="V63" s="142"/>
      <c r="W63" s="142"/>
      <c r="X63" s="142"/>
      <c r="Y63" s="142"/>
      <c r="Z63" s="143"/>
      <c r="AA63" s="141"/>
      <c r="AB63" s="142"/>
      <c r="AC63" s="142"/>
      <c r="AD63" s="142"/>
      <c r="AE63" s="142"/>
      <c r="AF63" s="142"/>
      <c r="AG63" s="143"/>
      <c r="AH63" s="141"/>
      <c r="AI63" s="142"/>
      <c r="AJ63" s="142"/>
      <c r="AK63" s="142"/>
      <c r="AL63" s="142"/>
      <c r="AM63" s="142"/>
      <c r="AN63" s="143"/>
      <c r="AO63" s="141"/>
      <c r="AP63" s="142"/>
      <c r="AQ63" s="142"/>
      <c r="AR63" s="142"/>
      <c r="AS63" s="142"/>
      <c r="AT63" s="142"/>
      <c r="AU63" s="143"/>
      <c r="AV63" s="141"/>
      <c r="AW63" s="142"/>
      <c r="AX63" s="146"/>
      <c r="AY63" s="1125"/>
      <c r="AZ63" s="1126"/>
      <c r="BA63" s="1146"/>
      <c r="BB63" s="1147"/>
      <c r="BC63" s="1236"/>
      <c r="BD63" s="1131"/>
      <c r="BE63" s="1131"/>
      <c r="BF63" s="1131"/>
      <c r="BG63" s="1237"/>
    </row>
    <row r="64" spans="2:59" ht="20.25" customHeight="1">
      <c r="B64" s="54">
        <f>B61+1</f>
        <v>14</v>
      </c>
      <c r="C64" s="1150"/>
      <c r="D64" s="1128"/>
      <c r="E64" s="1129"/>
      <c r="F64" s="138"/>
      <c r="G64" s="1149"/>
      <c r="H64" s="1127"/>
      <c r="I64" s="1128"/>
      <c r="J64" s="1128"/>
      <c r="K64" s="1129"/>
      <c r="L64" s="1133"/>
      <c r="M64" s="1134"/>
      <c r="N64" s="1135"/>
      <c r="O64" s="24" t="s">
        <v>86</v>
      </c>
      <c r="P64" s="25"/>
      <c r="Q64" s="25"/>
      <c r="R64" s="20"/>
      <c r="S64" s="59"/>
      <c r="T64" s="124" t="str">
        <f>IF(T63="","",VLOOKUP(T63,'【要提出】シフト記号表（勤務時間帯）'!$C$5:$W$46,21,FALSE))</f>
        <v/>
      </c>
      <c r="U64" s="125" t="str">
        <f>IF(U63="","",VLOOKUP(U63,'【要提出】シフト記号表（勤務時間帯）'!$C$5:$W$46,21,FALSE))</f>
        <v/>
      </c>
      <c r="V64" s="125" t="str">
        <f>IF(V63="","",VLOOKUP(V63,'【要提出】シフト記号表（勤務時間帯）'!$C$5:$W$46,21,FALSE))</f>
        <v/>
      </c>
      <c r="W64" s="125" t="str">
        <f>IF(W63="","",VLOOKUP(W63,'【要提出】シフト記号表（勤務時間帯）'!$C$5:$W$46,21,FALSE))</f>
        <v/>
      </c>
      <c r="X64" s="125" t="str">
        <f>IF(X63="","",VLOOKUP(X63,'【要提出】シフト記号表（勤務時間帯）'!$C$5:$W$46,21,FALSE))</f>
        <v/>
      </c>
      <c r="Y64" s="125" t="str">
        <f>IF(Y63="","",VLOOKUP(Y63,'【要提出】シフト記号表（勤務時間帯）'!$C$5:$W$46,21,FALSE))</f>
        <v/>
      </c>
      <c r="Z64" s="126" t="str">
        <f>IF(Z63="","",VLOOKUP(Z63,'【要提出】シフト記号表（勤務時間帯）'!$C$5:$W$46,21,FALSE))</f>
        <v/>
      </c>
      <c r="AA64" s="124" t="str">
        <f>IF(AA63="","",VLOOKUP(AA63,'【要提出】シフト記号表（勤務時間帯）'!$C$5:$W$46,21,FALSE))</f>
        <v/>
      </c>
      <c r="AB64" s="125" t="str">
        <f>IF(AB63="","",VLOOKUP(AB63,'【要提出】シフト記号表（勤務時間帯）'!$C$5:$W$46,21,FALSE))</f>
        <v/>
      </c>
      <c r="AC64" s="125" t="str">
        <f>IF(AC63="","",VLOOKUP(AC63,'【要提出】シフト記号表（勤務時間帯）'!$C$5:$W$46,21,FALSE))</f>
        <v/>
      </c>
      <c r="AD64" s="125" t="str">
        <f>IF(AD63="","",VLOOKUP(AD63,'【要提出】シフト記号表（勤務時間帯）'!$C$5:$W$46,21,FALSE))</f>
        <v/>
      </c>
      <c r="AE64" s="125" t="str">
        <f>IF(AE63="","",VLOOKUP(AE63,'【要提出】シフト記号表（勤務時間帯）'!$C$5:$W$46,21,FALSE))</f>
        <v/>
      </c>
      <c r="AF64" s="125" t="str">
        <f>IF(AF63="","",VLOOKUP(AF63,'【要提出】シフト記号表（勤務時間帯）'!$C$5:$W$46,21,FALSE))</f>
        <v/>
      </c>
      <c r="AG64" s="126" t="str">
        <f>IF(AG63="","",VLOOKUP(AG63,'【要提出】シフト記号表（勤務時間帯）'!$C$5:$W$46,21,FALSE))</f>
        <v/>
      </c>
      <c r="AH64" s="124" t="str">
        <f>IF(AH63="","",VLOOKUP(AH63,'【要提出】シフト記号表（勤務時間帯）'!$C$5:$W$46,21,FALSE))</f>
        <v/>
      </c>
      <c r="AI64" s="125" t="str">
        <f>IF(AI63="","",VLOOKUP(AI63,'【要提出】シフト記号表（勤務時間帯）'!$C$5:$W$46,21,FALSE))</f>
        <v/>
      </c>
      <c r="AJ64" s="125" t="str">
        <f>IF(AJ63="","",VLOOKUP(AJ63,'【要提出】シフト記号表（勤務時間帯）'!$C$5:$W$46,21,FALSE))</f>
        <v/>
      </c>
      <c r="AK64" s="125" t="str">
        <f>IF(AK63="","",VLOOKUP(AK63,'【要提出】シフト記号表（勤務時間帯）'!$C$5:$W$46,21,FALSE))</f>
        <v/>
      </c>
      <c r="AL64" s="125" t="str">
        <f>IF(AL63="","",VLOOKUP(AL63,'【要提出】シフト記号表（勤務時間帯）'!$C$5:$W$46,21,FALSE))</f>
        <v/>
      </c>
      <c r="AM64" s="125" t="str">
        <f>IF(AM63="","",VLOOKUP(AM63,'【要提出】シフト記号表（勤務時間帯）'!$C$5:$W$46,21,FALSE))</f>
        <v/>
      </c>
      <c r="AN64" s="126" t="str">
        <f>IF(AN63="","",VLOOKUP(AN63,'【要提出】シフト記号表（勤務時間帯）'!$C$5:$W$46,21,FALSE))</f>
        <v/>
      </c>
      <c r="AO64" s="124" t="str">
        <f>IF(AO63="","",VLOOKUP(AO63,'【要提出】シフト記号表（勤務時間帯）'!$C$5:$W$46,21,FALSE))</f>
        <v/>
      </c>
      <c r="AP64" s="125" t="str">
        <f>IF(AP63="","",VLOOKUP(AP63,'【要提出】シフト記号表（勤務時間帯）'!$C$5:$W$46,21,FALSE))</f>
        <v/>
      </c>
      <c r="AQ64" s="125" t="str">
        <f>IF(AQ63="","",VLOOKUP(AQ63,'【要提出】シフト記号表（勤務時間帯）'!$C$5:$W$46,21,FALSE))</f>
        <v/>
      </c>
      <c r="AR64" s="125" t="str">
        <f>IF(AR63="","",VLOOKUP(AR63,'【要提出】シフト記号表（勤務時間帯）'!$C$5:$W$46,21,FALSE))</f>
        <v/>
      </c>
      <c r="AS64" s="125" t="str">
        <f>IF(AS63="","",VLOOKUP(AS63,'【要提出】シフト記号表（勤務時間帯）'!$C$5:$W$46,21,FALSE))</f>
        <v/>
      </c>
      <c r="AT64" s="125" t="str">
        <f>IF(AT63="","",VLOOKUP(AT63,'【要提出】シフト記号表（勤務時間帯）'!$C$5:$W$46,21,FALSE))</f>
        <v/>
      </c>
      <c r="AU64" s="126" t="str">
        <f>IF(AU63="","",VLOOKUP(AU63,'【要提出】シフト記号表（勤務時間帯）'!$C$5:$W$46,21,FALSE))</f>
        <v/>
      </c>
      <c r="AV64" s="124" t="str">
        <f>IF(AV63="","",VLOOKUP(AV63,'【要提出】シフト記号表（勤務時間帯）'!$C$5:$W$46,21,FALSE))</f>
        <v/>
      </c>
      <c r="AW64" s="125" t="str">
        <f>IF(AW63="","",VLOOKUP(AW63,'【要提出】シフト記号表（勤務時間帯）'!$C$5:$W$46,21,FALSE))</f>
        <v/>
      </c>
      <c r="AX64" s="127" t="str">
        <f>IF(AX63="","",VLOOKUP(AX63,'【要提出】シフト記号表（勤務時間帯）'!$C$5:$W$46,21,FALSE))</f>
        <v/>
      </c>
      <c r="AY64" s="1115">
        <f>IF($BB$3="４週",SUM(T64:AU64),IF($BB$3="歴月",SUM(T64:AX64),""))</f>
        <v>0</v>
      </c>
      <c r="AZ64" s="1116"/>
      <c r="BA64" s="1121">
        <f>IF($BB$3="４週",AY64/4,IF($BB$3="歴月",AY64/($BB$8/7),""))</f>
        <v>0</v>
      </c>
      <c r="BB64" s="1122"/>
      <c r="BC64" s="1232"/>
      <c r="BD64" s="1134"/>
      <c r="BE64" s="1134"/>
      <c r="BF64" s="1134"/>
      <c r="BG64" s="1233"/>
    </row>
    <row r="65" spans="2:59" ht="20.25" customHeight="1">
      <c r="B65" s="55"/>
      <c r="C65" s="1172"/>
      <c r="D65" s="1140"/>
      <c r="E65" s="1141"/>
      <c r="F65" s="139">
        <f>C64</f>
        <v>0</v>
      </c>
      <c r="G65" s="1171"/>
      <c r="H65" s="1139"/>
      <c r="I65" s="1140"/>
      <c r="J65" s="1140"/>
      <c r="K65" s="1141"/>
      <c r="L65" s="1136"/>
      <c r="M65" s="1137"/>
      <c r="N65" s="1138"/>
      <c r="O65" s="47" t="s">
        <v>87</v>
      </c>
      <c r="P65" s="48"/>
      <c r="Q65" s="48"/>
      <c r="R65" s="49"/>
      <c r="S65" s="65"/>
      <c r="T65" s="206" t="str">
        <f>IF(T63="","",VLOOKUP(T63,'【要提出】シフト記号表（勤務時間帯）'!$C$5:$Y$46,23,FALSE))</f>
        <v/>
      </c>
      <c r="U65" s="128" t="str">
        <f>IF(U63="","",VLOOKUP(U63,'【要提出】シフト記号表（勤務時間帯）'!$C$5:$Y$46,23,FALSE))</f>
        <v/>
      </c>
      <c r="V65" s="128" t="str">
        <f>IF(V63="","",VLOOKUP(V63,'【要提出】シフト記号表（勤務時間帯）'!$C$5:$Y$46,23,FALSE))</f>
        <v/>
      </c>
      <c r="W65" s="128" t="str">
        <f>IF(W63="","",VLOOKUP(W63,'【要提出】シフト記号表（勤務時間帯）'!$C$5:$Y$46,23,FALSE))</f>
        <v/>
      </c>
      <c r="X65" s="128" t="str">
        <f>IF(X63="","",VLOOKUP(X63,'【要提出】シフト記号表（勤務時間帯）'!$C$5:$Y$46,23,FALSE))</f>
        <v/>
      </c>
      <c r="Y65" s="128" t="str">
        <f>IF(Y63="","",VLOOKUP(Y63,'【要提出】シフト記号表（勤務時間帯）'!$C$5:$Y$46,23,FALSE))</f>
        <v/>
      </c>
      <c r="Z65" s="207" t="str">
        <f>IF(Z63="","",VLOOKUP(Z63,'【要提出】シフト記号表（勤務時間帯）'!$C$5:$Y$46,23,FALSE))</f>
        <v/>
      </c>
      <c r="AA65" s="206" t="str">
        <f>IF(AA63="","",VLOOKUP(AA63,'【要提出】シフト記号表（勤務時間帯）'!$C$5:$Y$46,23,FALSE))</f>
        <v/>
      </c>
      <c r="AB65" s="128" t="str">
        <f>IF(AB63="","",VLOOKUP(AB63,'【要提出】シフト記号表（勤務時間帯）'!$C$5:$Y$46,23,FALSE))</f>
        <v/>
      </c>
      <c r="AC65" s="128" t="str">
        <f>IF(AC63="","",VLOOKUP(AC63,'【要提出】シフト記号表（勤務時間帯）'!$C$5:$Y$46,23,FALSE))</f>
        <v/>
      </c>
      <c r="AD65" s="128" t="str">
        <f>IF(AD63="","",VLOOKUP(AD63,'【要提出】シフト記号表（勤務時間帯）'!$C$5:$Y$46,23,FALSE))</f>
        <v/>
      </c>
      <c r="AE65" s="128" t="str">
        <f>IF(AE63="","",VLOOKUP(AE63,'【要提出】シフト記号表（勤務時間帯）'!$C$5:$Y$46,23,FALSE))</f>
        <v/>
      </c>
      <c r="AF65" s="128" t="str">
        <f>IF(AF63="","",VLOOKUP(AF63,'【要提出】シフト記号表（勤務時間帯）'!$C$5:$Y$46,23,FALSE))</f>
        <v/>
      </c>
      <c r="AG65" s="207" t="str">
        <f>IF(AG63="","",VLOOKUP(AG63,'【要提出】シフト記号表（勤務時間帯）'!$C$5:$Y$46,23,FALSE))</f>
        <v/>
      </c>
      <c r="AH65" s="206" t="str">
        <f>IF(AH63="","",VLOOKUP(AH63,'【要提出】シフト記号表（勤務時間帯）'!$C$5:$Y$46,23,FALSE))</f>
        <v/>
      </c>
      <c r="AI65" s="128" t="str">
        <f>IF(AI63="","",VLOOKUP(AI63,'【要提出】シフト記号表（勤務時間帯）'!$C$5:$Y$46,23,FALSE))</f>
        <v/>
      </c>
      <c r="AJ65" s="128" t="str">
        <f>IF(AJ63="","",VLOOKUP(AJ63,'【要提出】シフト記号表（勤務時間帯）'!$C$5:$Y$46,23,FALSE))</f>
        <v/>
      </c>
      <c r="AK65" s="128" t="str">
        <f>IF(AK63="","",VLOOKUP(AK63,'【要提出】シフト記号表（勤務時間帯）'!$C$5:$Y$46,23,FALSE))</f>
        <v/>
      </c>
      <c r="AL65" s="128" t="str">
        <f>IF(AL63="","",VLOOKUP(AL63,'【要提出】シフト記号表（勤務時間帯）'!$C$5:$Y$46,23,FALSE))</f>
        <v/>
      </c>
      <c r="AM65" s="128" t="str">
        <f>IF(AM63="","",VLOOKUP(AM63,'【要提出】シフト記号表（勤務時間帯）'!$C$5:$Y$46,23,FALSE))</f>
        <v/>
      </c>
      <c r="AN65" s="207" t="str">
        <f>IF(AN63="","",VLOOKUP(AN63,'【要提出】シフト記号表（勤務時間帯）'!$C$5:$Y$46,23,FALSE))</f>
        <v/>
      </c>
      <c r="AO65" s="206" t="str">
        <f>IF(AO63="","",VLOOKUP(AO63,'【要提出】シフト記号表（勤務時間帯）'!$C$5:$Y$46,23,FALSE))</f>
        <v/>
      </c>
      <c r="AP65" s="128" t="str">
        <f>IF(AP63="","",VLOOKUP(AP63,'【要提出】シフト記号表（勤務時間帯）'!$C$5:$Y$46,23,FALSE))</f>
        <v/>
      </c>
      <c r="AQ65" s="128" t="str">
        <f>IF(AQ63="","",VLOOKUP(AQ63,'【要提出】シフト記号表（勤務時間帯）'!$C$5:$Y$46,23,FALSE))</f>
        <v/>
      </c>
      <c r="AR65" s="128" t="str">
        <f>IF(AR63="","",VLOOKUP(AR63,'【要提出】シフト記号表（勤務時間帯）'!$C$5:$Y$46,23,FALSE))</f>
        <v/>
      </c>
      <c r="AS65" s="128" t="str">
        <f>IF(AS63="","",VLOOKUP(AS63,'【要提出】シフト記号表（勤務時間帯）'!$C$5:$Y$46,23,FALSE))</f>
        <v/>
      </c>
      <c r="AT65" s="128" t="str">
        <f>IF(AT63="","",VLOOKUP(AT63,'【要提出】シフト記号表（勤務時間帯）'!$C$5:$Y$46,23,FALSE))</f>
        <v/>
      </c>
      <c r="AU65" s="207" t="str">
        <f>IF(AU63="","",VLOOKUP(AU63,'【要提出】シフト記号表（勤務時間帯）'!$C$5:$Y$46,23,FALSE))</f>
        <v/>
      </c>
      <c r="AV65" s="206" t="str">
        <f>IF(AV63="","",VLOOKUP(AV63,'【要提出】シフト記号表（勤務時間帯）'!$C$5:$Y$46,23,FALSE))</f>
        <v/>
      </c>
      <c r="AW65" s="128" t="str">
        <f>IF(AW63="","",VLOOKUP(AW63,'【要提出】シフト記号表（勤務時間帯）'!$C$5:$Y$46,23,FALSE))</f>
        <v/>
      </c>
      <c r="AX65" s="207" t="str">
        <f>IF(AX63="","",VLOOKUP(AX63,'【要提出】シフト記号表（勤務時間帯）'!$C$5:$Y$46,23,FALSE))</f>
        <v/>
      </c>
      <c r="AY65" s="1142" t="str">
        <f>IF($BB$3="計画",SUM(T65:AU65),IF($BB$3="実績",SUM(T65:AX65),""))</f>
        <v/>
      </c>
      <c r="AZ65" s="1143"/>
      <c r="BA65" s="1144" t="str">
        <f>IF($BB$3="計画",AY65/4,IF($BB$3="実績",(AY65/($BB$10/7)),""))</f>
        <v/>
      </c>
      <c r="BB65" s="1145"/>
      <c r="BC65" s="1234"/>
      <c r="BD65" s="1137"/>
      <c r="BE65" s="1137"/>
      <c r="BF65" s="1137"/>
      <c r="BG65" s="1235"/>
    </row>
    <row r="66" spans="2:59" ht="20.25" customHeight="1">
      <c r="B66" s="56"/>
      <c r="C66" s="1150"/>
      <c r="D66" s="1128"/>
      <c r="E66" s="1129"/>
      <c r="F66" s="138"/>
      <c r="G66" s="1148"/>
      <c r="H66" s="1127"/>
      <c r="I66" s="1128"/>
      <c r="J66" s="1128"/>
      <c r="K66" s="1129"/>
      <c r="L66" s="1130"/>
      <c r="M66" s="1131"/>
      <c r="N66" s="1132"/>
      <c r="O66" s="22" t="s">
        <v>18</v>
      </c>
      <c r="P66" s="29"/>
      <c r="Q66" s="29"/>
      <c r="R66" s="17"/>
      <c r="S66" s="64"/>
      <c r="T66" s="141"/>
      <c r="U66" s="142"/>
      <c r="V66" s="142"/>
      <c r="W66" s="142"/>
      <c r="X66" s="142"/>
      <c r="Y66" s="142"/>
      <c r="Z66" s="143"/>
      <c r="AA66" s="141"/>
      <c r="AB66" s="142"/>
      <c r="AC66" s="142"/>
      <c r="AD66" s="142"/>
      <c r="AE66" s="142"/>
      <c r="AF66" s="142"/>
      <c r="AG66" s="143"/>
      <c r="AH66" s="141"/>
      <c r="AI66" s="142"/>
      <c r="AJ66" s="142"/>
      <c r="AK66" s="142"/>
      <c r="AL66" s="142"/>
      <c r="AM66" s="142"/>
      <c r="AN66" s="143"/>
      <c r="AO66" s="141"/>
      <c r="AP66" s="142"/>
      <c r="AQ66" s="142"/>
      <c r="AR66" s="142"/>
      <c r="AS66" s="142"/>
      <c r="AT66" s="142"/>
      <c r="AU66" s="143"/>
      <c r="AV66" s="141"/>
      <c r="AW66" s="142"/>
      <c r="AX66" s="146"/>
      <c r="AY66" s="1125"/>
      <c r="AZ66" s="1126"/>
      <c r="BA66" s="1146"/>
      <c r="BB66" s="1147"/>
      <c r="BC66" s="1236"/>
      <c r="BD66" s="1131"/>
      <c r="BE66" s="1131"/>
      <c r="BF66" s="1131"/>
      <c r="BG66" s="1237"/>
    </row>
    <row r="67" spans="2:59" ht="20.25" customHeight="1">
      <c r="B67" s="54">
        <f>B64+1</f>
        <v>15</v>
      </c>
      <c r="C67" s="1150"/>
      <c r="D67" s="1128"/>
      <c r="E67" s="1129"/>
      <c r="F67" s="138"/>
      <c r="G67" s="1149"/>
      <c r="H67" s="1127"/>
      <c r="I67" s="1128"/>
      <c r="J67" s="1128"/>
      <c r="K67" s="1129"/>
      <c r="L67" s="1133"/>
      <c r="M67" s="1134"/>
      <c r="N67" s="1135"/>
      <c r="O67" s="24" t="s">
        <v>86</v>
      </c>
      <c r="P67" s="25"/>
      <c r="Q67" s="25"/>
      <c r="R67" s="20"/>
      <c r="S67" s="59"/>
      <c r="T67" s="124" t="str">
        <f>IF(T66="","",VLOOKUP(T66,'【要提出】シフト記号表（勤務時間帯）'!$C$5:$W$46,21,FALSE))</f>
        <v/>
      </c>
      <c r="U67" s="125" t="str">
        <f>IF(U66="","",VLOOKUP(U66,'【要提出】シフト記号表（勤務時間帯）'!$C$5:$W$46,21,FALSE))</f>
        <v/>
      </c>
      <c r="V67" s="125" t="str">
        <f>IF(V66="","",VLOOKUP(V66,'【要提出】シフト記号表（勤務時間帯）'!$C$5:$W$46,21,FALSE))</f>
        <v/>
      </c>
      <c r="W67" s="125" t="str">
        <f>IF(W66="","",VLOOKUP(W66,'【要提出】シフト記号表（勤務時間帯）'!$C$5:$W$46,21,FALSE))</f>
        <v/>
      </c>
      <c r="X67" s="125" t="str">
        <f>IF(X66="","",VLOOKUP(X66,'【要提出】シフト記号表（勤務時間帯）'!$C$5:$W$46,21,FALSE))</f>
        <v/>
      </c>
      <c r="Y67" s="125" t="str">
        <f>IF(Y66="","",VLOOKUP(Y66,'【要提出】シフト記号表（勤務時間帯）'!$C$5:$W$46,21,FALSE))</f>
        <v/>
      </c>
      <c r="Z67" s="126" t="str">
        <f>IF(Z66="","",VLOOKUP(Z66,'【要提出】シフト記号表（勤務時間帯）'!$C$5:$W$46,21,FALSE))</f>
        <v/>
      </c>
      <c r="AA67" s="124" t="str">
        <f>IF(AA66="","",VLOOKUP(AA66,'【要提出】シフト記号表（勤務時間帯）'!$C$5:$W$46,21,FALSE))</f>
        <v/>
      </c>
      <c r="AB67" s="125" t="str">
        <f>IF(AB66="","",VLOOKUP(AB66,'【要提出】シフト記号表（勤務時間帯）'!$C$5:$W$46,21,FALSE))</f>
        <v/>
      </c>
      <c r="AC67" s="125" t="str">
        <f>IF(AC66="","",VLOOKUP(AC66,'【要提出】シフト記号表（勤務時間帯）'!$C$5:$W$46,21,FALSE))</f>
        <v/>
      </c>
      <c r="AD67" s="125" t="str">
        <f>IF(AD66="","",VLOOKUP(AD66,'【要提出】シフト記号表（勤務時間帯）'!$C$5:$W$46,21,FALSE))</f>
        <v/>
      </c>
      <c r="AE67" s="125" t="str">
        <f>IF(AE66="","",VLOOKUP(AE66,'【要提出】シフト記号表（勤務時間帯）'!$C$5:$W$46,21,FALSE))</f>
        <v/>
      </c>
      <c r="AF67" s="125" t="str">
        <f>IF(AF66="","",VLOOKUP(AF66,'【要提出】シフト記号表（勤務時間帯）'!$C$5:$W$46,21,FALSE))</f>
        <v/>
      </c>
      <c r="AG67" s="126" t="str">
        <f>IF(AG66="","",VLOOKUP(AG66,'【要提出】シフト記号表（勤務時間帯）'!$C$5:$W$46,21,FALSE))</f>
        <v/>
      </c>
      <c r="AH67" s="124" t="str">
        <f>IF(AH66="","",VLOOKUP(AH66,'【要提出】シフト記号表（勤務時間帯）'!$C$5:$W$46,21,FALSE))</f>
        <v/>
      </c>
      <c r="AI67" s="125" t="str">
        <f>IF(AI66="","",VLOOKUP(AI66,'【要提出】シフト記号表（勤務時間帯）'!$C$5:$W$46,21,FALSE))</f>
        <v/>
      </c>
      <c r="AJ67" s="125" t="str">
        <f>IF(AJ66="","",VLOOKUP(AJ66,'【要提出】シフト記号表（勤務時間帯）'!$C$5:$W$46,21,FALSE))</f>
        <v/>
      </c>
      <c r="AK67" s="125" t="str">
        <f>IF(AK66="","",VLOOKUP(AK66,'【要提出】シフト記号表（勤務時間帯）'!$C$5:$W$46,21,FALSE))</f>
        <v/>
      </c>
      <c r="AL67" s="125" t="str">
        <f>IF(AL66="","",VLOOKUP(AL66,'【要提出】シフト記号表（勤務時間帯）'!$C$5:$W$46,21,FALSE))</f>
        <v/>
      </c>
      <c r="AM67" s="125" t="str">
        <f>IF(AM66="","",VLOOKUP(AM66,'【要提出】シフト記号表（勤務時間帯）'!$C$5:$W$46,21,FALSE))</f>
        <v/>
      </c>
      <c r="AN67" s="126" t="str">
        <f>IF(AN66="","",VLOOKUP(AN66,'【要提出】シフト記号表（勤務時間帯）'!$C$5:$W$46,21,FALSE))</f>
        <v/>
      </c>
      <c r="AO67" s="124" t="str">
        <f>IF(AO66="","",VLOOKUP(AO66,'【要提出】シフト記号表（勤務時間帯）'!$C$5:$W$46,21,FALSE))</f>
        <v/>
      </c>
      <c r="AP67" s="125" t="str">
        <f>IF(AP66="","",VLOOKUP(AP66,'【要提出】シフト記号表（勤務時間帯）'!$C$5:$W$46,21,FALSE))</f>
        <v/>
      </c>
      <c r="AQ67" s="125" t="str">
        <f>IF(AQ66="","",VLOOKUP(AQ66,'【要提出】シフト記号表（勤務時間帯）'!$C$5:$W$46,21,FALSE))</f>
        <v/>
      </c>
      <c r="AR67" s="125" t="str">
        <f>IF(AR66="","",VLOOKUP(AR66,'【要提出】シフト記号表（勤務時間帯）'!$C$5:$W$46,21,FALSE))</f>
        <v/>
      </c>
      <c r="AS67" s="125" t="str">
        <f>IF(AS66="","",VLOOKUP(AS66,'【要提出】シフト記号表（勤務時間帯）'!$C$5:$W$46,21,FALSE))</f>
        <v/>
      </c>
      <c r="AT67" s="125" t="str">
        <f>IF(AT66="","",VLOOKUP(AT66,'【要提出】シフト記号表（勤務時間帯）'!$C$5:$W$46,21,FALSE))</f>
        <v/>
      </c>
      <c r="AU67" s="126" t="str">
        <f>IF(AU66="","",VLOOKUP(AU66,'【要提出】シフト記号表（勤務時間帯）'!$C$5:$W$46,21,FALSE))</f>
        <v/>
      </c>
      <c r="AV67" s="124" t="str">
        <f>IF(AV66="","",VLOOKUP(AV66,'【要提出】シフト記号表（勤務時間帯）'!$C$5:$W$46,21,FALSE))</f>
        <v/>
      </c>
      <c r="AW67" s="125" t="str">
        <f>IF(AW66="","",VLOOKUP(AW66,'【要提出】シフト記号表（勤務時間帯）'!$C$5:$W$46,21,FALSE))</f>
        <v/>
      </c>
      <c r="AX67" s="127" t="str">
        <f>IF(AX66="","",VLOOKUP(AX66,'【要提出】シフト記号表（勤務時間帯）'!$C$5:$W$46,21,FALSE))</f>
        <v/>
      </c>
      <c r="AY67" s="1115">
        <f>IF($BB$3="４週",SUM(T67:AU67),IF($BB$3="歴月",SUM(T67:AX67),""))</f>
        <v>0</v>
      </c>
      <c r="AZ67" s="1116"/>
      <c r="BA67" s="1121">
        <f>IF($BB$3="４週",AY67/4,IF($BB$3="歴月",AY67/($BB$8/7),""))</f>
        <v>0</v>
      </c>
      <c r="BB67" s="1122"/>
      <c r="BC67" s="1232"/>
      <c r="BD67" s="1134"/>
      <c r="BE67" s="1134"/>
      <c r="BF67" s="1134"/>
      <c r="BG67" s="1233"/>
    </row>
    <row r="68" spans="2:59" ht="20.25" customHeight="1">
      <c r="B68" s="55"/>
      <c r="C68" s="1172"/>
      <c r="D68" s="1140"/>
      <c r="E68" s="1141"/>
      <c r="F68" s="139">
        <f>C67</f>
        <v>0</v>
      </c>
      <c r="G68" s="1171"/>
      <c r="H68" s="1139"/>
      <c r="I68" s="1140"/>
      <c r="J68" s="1140"/>
      <c r="K68" s="1141"/>
      <c r="L68" s="1136"/>
      <c r="M68" s="1137"/>
      <c r="N68" s="1138"/>
      <c r="O68" s="47" t="s">
        <v>87</v>
      </c>
      <c r="P68" s="48"/>
      <c r="Q68" s="48"/>
      <c r="R68" s="49"/>
      <c r="S68" s="65"/>
      <c r="T68" s="206" t="str">
        <f>IF(T66="","",VLOOKUP(T66,'【要提出】シフト記号表（勤務時間帯）'!$C$5:$Y$46,23,FALSE))</f>
        <v/>
      </c>
      <c r="U68" s="128" t="str">
        <f>IF(U66="","",VLOOKUP(U66,'【要提出】シフト記号表（勤務時間帯）'!$C$5:$Y$46,23,FALSE))</f>
        <v/>
      </c>
      <c r="V68" s="128" t="str">
        <f>IF(V66="","",VLOOKUP(V66,'【要提出】シフト記号表（勤務時間帯）'!$C$5:$Y$46,23,FALSE))</f>
        <v/>
      </c>
      <c r="W68" s="128" t="str">
        <f>IF(W66="","",VLOOKUP(W66,'【要提出】シフト記号表（勤務時間帯）'!$C$5:$Y$46,23,FALSE))</f>
        <v/>
      </c>
      <c r="X68" s="128" t="str">
        <f>IF(X66="","",VLOOKUP(X66,'【要提出】シフト記号表（勤務時間帯）'!$C$5:$Y$46,23,FALSE))</f>
        <v/>
      </c>
      <c r="Y68" s="128" t="str">
        <f>IF(Y66="","",VLOOKUP(Y66,'【要提出】シフト記号表（勤務時間帯）'!$C$5:$Y$46,23,FALSE))</f>
        <v/>
      </c>
      <c r="Z68" s="207" t="str">
        <f>IF(Z66="","",VLOOKUP(Z66,'【要提出】シフト記号表（勤務時間帯）'!$C$5:$Y$46,23,FALSE))</f>
        <v/>
      </c>
      <c r="AA68" s="206" t="str">
        <f>IF(AA66="","",VLOOKUP(AA66,'【要提出】シフト記号表（勤務時間帯）'!$C$5:$Y$46,23,FALSE))</f>
        <v/>
      </c>
      <c r="AB68" s="128" t="str">
        <f>IF(AB66="","",VLOOKUP(AB66,'【要提出】シフト記号表（勤務時間帯）'!$C$5:$Y$46,23,FALSE))</f>
        <v/>
      </c>
      <c r="AC68" s="128" t="str">
        <f>IF(AC66="","",VLOOKUP(AC66,'【要提出】シフト記号表（勤務時間帯）'!$C$5:$Y$46,23,FALSE))</f>
        <v/>
      </c>
      <c r="AD68" s="128" t="str">
        <f>IF(AD66="","",VLOOKUP(AD66,'【要提出】シフト記号表（勤務時間帯）'!$C$5:$Y$46,23,FALSE))</f>
        <v/>
      </c>
      <c r="AE68" s="128" t="str">
        <f>IF(AE66="","",VLOOKUP(AE66,'【要提出】シフト記号表（勤務時間帯）'!$C$5:$Y$46,23,FALSE))</f>
        <v/>
      </c>
      <c r="AF68" s="128" t="str">
        <f>IF(AF66="","",VLOOKUP(AF66,'【要提出】シフト記号表（勤務時間帯）'!$C$5:$Y$46,23,FALSE))</f>
        <v/>
      </c>
      <c r="AG68" s="207" t="str">
        <f>IF(AG66="","",VLOOKUP(AG66,'【要提出】シフト記号表（勤務時間帯）'!$C$5:$Y$46,23,FALSE))</f>
        <v/>
      </c>
      <c r="AH68" s="206" t="str">
        <f>IF(AH66="","",VLOOKUP(AH66,'【要提出】シフト記号表（勤務時間帯）'!$C$5:$Y$46,23,FALSE))</f>
        <v/>
      </c>
      <c r="AI68" s="128" t="str">
        <f>IF(AI66="","",VLOOKUP(AI66,'【要提出】シフト記号表（勤務時間帯）'!$C$5:$Y$46,23,FALSE))</f>
        <v/>
      </c>
      <c r="AJ68" s="128" t="str">
        <f>IF(AJ66="","",VLOOKUP(AJ66,'【要提出】シフト記号表（勤務時間帯）'!$C$5:$Y$46,23,FALSE))</f>
        <v/>
      </c>
      <c r="AK68" s="128" t="str">
        <f>IF(AK66="","",VLOOKUP(AK66,'【要提出】シフト記号表（勤務時間帯）'!$C$5:$Y$46,23,FALSE))</f>
        <v/>
      </c>
      <c r="AL68" s="128" t="str">
        <f>IF(AL66="","",VLOOKUP(AL66,'【要提出】シフト記号表（勤務時間帯）'!$C$5:$Y$46,23,FALSE))</f>
        <v/>
      </c>
      <c r="AM68" s="128" t="str">
        <f>IF(AM66="","",VLOOKUP(AM66,'【要提出】シフト記号表（勤務時間帯）'!$C$5:$Y$46,23,FALSE))</f>
        <v/>
      </c>
      <c r="AN68" s="207" t="str">
        <f>IF(AN66="","",VLOOKUP(AN66,'【要提出】シフト記号表（勤務時間帯）'!$C$5:$Y$46,23,FALSE))</f>
        <v/>
      </c>
      <c r="AO68" s="206" t="str">
        <f>IF(AO66="","",VLOOKUP(AO66,'【要提出】シフト記号表（勤務時間帯）'!$C$5:$Y$46,23,FALSE))</f>
        <v/>
      </c>
      <c r="AP68" s="128" t="str">
        <f>IF(AP66="","",VLOOKUP(AP66,'【要提出】シフト記号表（勤務時間帯）'!$C$5:$Y$46,23,FALSE))</f>
        <v/>
      </c>
      <c r="AQ68" s="128" t="str">
        <f>IF(AQ66="","",VLOOKUP(AQ66,'【要提出】シフト記号表（勤務時間帯）'!$C$5:$Y$46,23,FALSE))</f>
        <v/>
      </c>
      <c r="AR68" s="128" t="str">
        <f>IF(AR66="","",VLOOKUP(AR66,'【要提出】シフト記号表（勤務時間帯）'!$C$5:$Y$46,23,FALSE))</f>
        <v/>
      </c>
      <c r="AS68" s="128" t="str">
        <f>IF(AS66="","",VLOOKUP(AS66,'【要提出】シフト記号表（勤務時間帯）'!$C$5:$Y$46,23,FALSE))</f>
        <v/>
      </c>
      <c r="AT68" s="128" t="str">
        <f>IF(AT66="","",VLOOKUP(AT66,'【要提出】シフト記号表（勤務時間帯）'!$C$5:$Y$46,23,FALSE))</f>
        <v/>
      </c>
      <c r="AU68" s="207" t="str">
        <f>IF(AU66="","",VLOOKUP(AU66,'【要提出】シフト記号表（勤務時間帯）'!$C$5:$Y$46,23,FALSE))</f>
        <v/>
      </c>
      <c r="AV68" s="206" t="str">
        <f>IF(AV66="","",VLOOKUP(AV66,'【要提出】シフト記号表（勤務時間帯）'!$C$5:$Y$46,23,FALSE))</f>
        <v/>
      </c>
      <c r="AW68" s="128" t="str">
        <f>IF(AW66="","",VLOOKUP(AW66,'【要提出】シフト記号表（勤務時間帯）'!$C$5:$Y$46,23,FALSE))</f>
        <v/>
      </c>
      <c r="AX68" s="207" t="str">
        <f>IF(AX66="","",VLOOKUP(AX66,'【要提出】シフト記号表（勤務時間帯）'!$C$5:$Y$46,23,FALSE))</f>
        <v/>
      </c>
      <c r="AY68" s="1142" t="str">
        <f>IF($BB$3="計画",SUM(T68:AU68),IF($BB$3="実績",SUM(T68:AX68),""))</f>
        <v/>
      </c>
      <c r="AZ68" s="1143"/>
      <c r="BA68" s="1144" t="str">
        <f>IF($BB$3="計画",AY68/4,IF($BB$3="実績",(AY68/($BB$10/7)),""))</f>
        <v/>
      </c>
      <c r="BB68" s="1145"/>
      <c r="BC68" s="1234"/>
      <c r="BD68" s="1137"/>
      <c r="BE68" s="1137"/>
      <c r="BF68" s="1137"/>
      <c r="BG68" s="1235"/>
    </row>
    <row r="69" spans="2:59" ht="20.25" customHeight="1">
      <c r="B69" s="56"/>
      <c r="C69" s="1150"/>
      <c r="D69" s="1128"/>
      <c r="E69" s="1129"/>
      <c r="F69" s="138"/>
      <c r="G69" s="1148"/>
      <c r="H69" s="1127"/>
      <c r="I69" s="1128"/>
      <c r="J69" s="1128"/>
      <c r="K69" s="1129"/>
      <c r="L69" s="1130"/>
      <c r="M69" s="1131"/>
      <c r="N69" s="1132"/>
      <c r="O69" s="50" t="s">
        <v>18</v>
      </c>
      <c r="P69" s="51"/>
      <c r="Q69" s="51"/>
      <c r="R69" s="52"/>
      <c r="S69" s="66"/>
      <c r="T69" s="141"/>
      <c r="U69" s="142"/>
      <c r="V69" s="142"/>
      <c r="W69" s="142"/>
      <c r="X69" s="142"/>
      <c r="Y69" s="142"/>
      <c r="Z69" s="143"/>
      <c r="AA69" s="141"/>
      <c r="AB69" s="142"/>
      <c r="AC69" s="142"/>
      <c r="AD69" s="142"/>
      <c r="AE69" s="142"/>
      <c r="AF69" s="142"/>
      <c r="AG69" s="143"/>
      <c r="AH69" s="141"/>
      <c r="AI69" s="142"/>
      <c r="AJ69" s="142"/>
      <c r="AK69" s="142"/>
      <c r="AL69" s="142"/>
      <c r="AM69" s="142"/>
      <c r="AN69" s="143"/>
      <c r="AO69" s="141"/>
      <c r="AP69" s="142"/>
      <c r="AQ69" s="142"/>
      <c r="AR69" s="142"/>
      <c r="AS69" s="142"/>
      <c r="AT69" s="142"/>
      <c r="AU69" s="143"/>
      <c r="AV69" s="141"/>
      <c r="AW69" s="142"/>
      <c r="AX69" s="146"/>
      <c r="AY69" s="1125"/>
      <c r="AZ69" s="1126"/>
      <c r="BA69" s="1146"/>
      <c r="BB69" s="1147"/>
      <c r="BC69" s="1236"/>
      <c r="BD69" s="1131"/>
      <c r="BE69" s="1131"/>
      <c r="BF69" s="1131"/>
      <c r="BG69" s="1237"/>
    </row>
    <row r="70" spans="2:59" ht="20.25" customHeight="1">
      <c r="B70" s="54">
        <f>B67+1</f>
        <v>16</v>
      </c>
      <c r="C70" s="1150"/>
      <c r="D70" s="1128"/>
      <c r="E70" s="1129"/>
      <c r="F70" s="138"/>
      <c r="G70" s="1149"/>
      <c r="H70" s="1127"/>
      <c r="I70" s="1128"/>
      <c r="J70" s="1128"/>
      <c r="K70" s="1129"/>
      <c r="L70" s="1133"/>
      <c r="M70" s="1134"/>
      <c r="N70" s="1135"/>
      <c r="O70" s="24" t="s">
        <v>86</v>
      </c>
      <c r="P70" s="25"/>
      <c r="Q70" s="25"/>
      <c r="R70" s="20"/>
      <c r="S70" s="59"/>
      <c r="T70" s="124" t="str">
        <f>IF(T69="","",VLOOKUP(T69,'【要提出】シフト記号表（勤務時間帯）'!$C$5:$W$46,21,FALSE))</f>
        <v/>
      </c>
      <c r="U70" s="125" t="str">
        <f>IF(U69="","",VLOOKUP(U69,'【要提出】シフト記号表（勤務時間帯）'!$C$5:$W$46,21,FALSE))</f>
        <v/>
      </c>
      <c r="V70" s="125" t="str">
        <f>IF(V69="","",VLOOKUP(V69,'【要提出】シフト記号表（勤務時間帯）'!$C$5:$W$46,21,FALSE))</f>
        <v/>
      </c>
      <c r="W70" s="125" t="str">
        <f>IF(W69="","",VLOOKUP(W69,'【要提出】シフト記号表（勤務時間帯）'!$C$5:$W$46,21,FALSE))</f>
        <v/>
      </c>
      <c r="X70" s="125" t="str">
        <f>IF(X69="","",VLOOKUP(X69,'【要提出】シフト記号表（勤務時間帯）'!$C$5:$W$46,21,FALSE))</f>
        <v/>
      </c>
      <c r="Y70" s="125" t="str">
        <f>IF(Y69="","",VLOOKUP(Y69,'【要提出】シフト記号表（勤務時間帯）'!$C$5:$W$46,21,FALSE))</f>
        <v/>
      </c>
      <c r="Z70" s="126" t="str">
        <f>IF(Z69="","",VLOOKUP(Z69,'【要提出】シフト記号表（勤務時間帯）'!$C$5:$W$46,21,FALSE))</f>
        <v/>
      </c>
      <c r="AA70" s="124" t="str">
        <f>IF(AA69="","",VLOOKUP(AA69,'【要提出】シフト記号表（勤務時間帯）'!$C$5:$W$46,21,FALSE))</f>
        <v/>
      </c>
      <c r="AB70" s="125" t="str">
        <f>IF(AB69="","",VLOOKUP(AB69,'【要提出】シフト記号表（勤務時間帯）'!$C$5:$W$46,21,FALSE))</f>
        <v/>
      </c>
      <c r="AC70" s="125" t="str">
        <f>IF(AC69="","",VLOOKUP(AC69,'【要提出】シフト記号表（勤務時間帯）'!$C$5:$W$46,21,FALSE))</f>
        <v/>
      </c>
      <c r="AD70" s="125" t="str">
        <f>IF(AD69="","",VLOOKUP(AD69,'【要提出】シフト記号表（勤務時間帯）'!$C$5:$W$46,21,FALSE))</f>
        <v/>
      </c>
      <c r="AE70" s="125" t="str">
        <f>IF(AE69="","",VLOOKUP(AE69,'【要提出】シフト記号表（勤務時間帯）'!$C$5:$W$46,21,FALSE))</f>
        <v/>
      </c>
      <c r="AF70" s="125" t="str">
        <f>IF(AF69="","",VLOOKUP(AF69,'【要提出】シフト記号表（勤務時間帯）'!$C$5:$W$46,21,FALSE))</f>
        <v/>
      </c>
      <c r="AG70" s="126" t="str">
        <f>IF(AG69="","",VLOOKUP(AG69,'【要提出】シフト記号表（勤務時間帯）'!$C$5:$W$46,21,FALSE))</f>
        <v/>
      </c>
      <c r="AH70" s="124" t="str">
        <f>IF(AH69="","",VLOOKUP(AH69,'【要提出】シフト記号表（勤務時間帯）'!$C$5:$W$46,21,FALSE))</f>
        <v/>
      </c>
      <c r="AI70" s="125" t="str">
        <f>IF(AI69="","",VLOOKUP(AI69,'【要提出】シフト記号表（勤務時間帯）'!$C$5:$W$46,21,FALSE))</f>
        <v/>
      </c>
      <c r="AJ70" s="125" t="str">
        <f>IF(AJ69="","",VLOOKUP(AJ69,'【要提出】シフト記号表（勤務時間帯）'!$C$5:$W$46,21,FALSE))</f>
        <v/>
      </c>
      <c r="AK70" s="125" t="str">
        <f>IF(AK69="","",VLOOKUP(AK69,'【要提出】シフト記号表（勤務時間帯）'!$C$5:$W$46,21,FALSE))</f>
        <v/>
      </c>
      <c r="AL70" s="125" t="str">
        <f>IF(AL69="","",VLOOKUP(AL69,'【要提出】シフト記号表（勤務時間帯）'!$C$5:$W$46,21,FALSE))</f>
        <v/>
      </c>
      <c r="AM70" s="125" t="str">
        <f>IF(AM69="","",VLOOKUP(AM69,'【要提出】シフト記号表（勤務時間帯）'!$C$5:$W$46,21,FALSE))</f>
        <v/>
      </c>
      <c r="AN70" s="126" t="str">
        <f>IF(AN69="","",VLOOKUP(AN69,'【要提出】シフト記号表（勤務時間帯）'!$C$5:$W$46,21,FALSE))</f>
        <v/>
      </c>
      <c r="AO70" s="124" t="str">
        <f>IF(AO69="","",VLOOKUP(AO69,'【要提出】シフト記号表（勤務時間帯）'!$C$5:$W$46,21,FALSE))</f>
        <v/>
      </c>
      <c r="AP70" s="125" t="str">
        <f>IF(AP69="","",VLOOKUP(AP69,'【要提出】シフト記号表（勤務時間帯）'!$C$5:$W$46,21,FALSE))</f>
        <v/>
      </c>
      <c r="AQ70" s="125" t="str">
        <f>IF(AQ69="","",VLOOKUP(AQ69,'【要提出】シフト記号表（勤務時間帯）'!$C$5:$W$46,21,FALSE))</f>
        <v/>
      </c>
      <c r="AR70" s="125" t="str">
        <f>IF(AR69="","",VLOOKUP(AR69,'【要提出】シフト記号表（勤務時間帯）'!$C$5:$W$46,21,FALSE))</f>
        <v/>
      </c>
      <c r="AS70" s="125" t="str">
        <f>IF(AS69="","",VLOOKUP(AS69,'【要提出】シフト記号表（勤務時間帯）'!$C$5:$W$46,21,FALSE))</f>
        <v/>
      </c>
      <c r="AT70" s="125" t="str">
        <f>IF(AT69="","",VLOOKUP(AT69,'【要提出】シフト記号表（勤務時間帯）'!$C$5:$W$46,21,FALSE))</f>
        <v/>
      </c>
      <c r="AU70" s="126" t="str">
        <f>IF(AU69="","",VLOOKUP(AU69,'【要提出】シフト記号表（勤務時間帯）'!$C$5:$W$46,21,FALSE))</f>
        <v/>
      </c>
      <c r="AV70" s="124" t="str">
        <f>IF(AV69="","",VLOOKUP(AV69,'【要提出】シフト記号表（勤務時間帯）'!$C$5:$W$46,21,FALSE))</f>
        <v/>
      </c>
      <c r="AW70" s="125" t="str">
        <f>IF(AW69="","",VLOOKUP(AW69,'【要提出】シフト記号表（勤務時間帯）'!$C$5:$W$46,21,FALSE))</f>
        <v/>
      </c>
      <c r="AX70" s="127" t="str">
        <f>IF(AX69="","",VLOOKUP(AX69,'【要提出】シフト記号表（勤務時間帯）'!$C$5:$W$46,21,FALSE))</f>
        <v/>
      </c>
      <c r="AY70" s="1115">
        <f>IF($BB$3="４週",SUM(T70:AU70),IF($BB$3="歴月",SUM(T70:AX70),""))</f>
        <v>0</v>
      </c>
      <c r="AZ70" s="1116"/>
      <c r="BA70" s="1121">
        <f>IF($BB$3="４週",AY70/4,IF($BB$3="歴月",AY70/($BB$8/7),""))</f>
        <v>0</v>
      </c>
      <c r="BB70" s="1122"/>
      <c r="BC70" s="1232"/>
      <c r="BD70" s="1134"/>
      <c r="BE70" s="1134"/>
      <c r="BF70" s="1134"/>
      <c r="BG70" s="1233"/>
    </row>
    <row r="71" spans="2:59" ht="20.25" customHeight="1" thickBot="1">
      <c r="B71" s="54"/>
      <c r="C71" s="1150"/>
      <c r="D71" s="1128"/>
      <c r="E71" s="1129"/>
      <c r="F71" s="138">
        <f>C70</f>
        <v>0</v>
      </c>
      <c r="G71" s="1149"/>
      <c r="H71" s="1127"/>
      <c r="I71" s="1128"/>
      <c r="J71" s="1128"/>
      <c r="K71" s="1129"/>
      <c r="L71" s="1133"/>
      <c r="M71" s="1134"/>
      <c r="N71" s="1135"/>
      <c r="O71" s="174" t="s">
        <v>87</v>
      </c>
      <c r="P71" s="29"/>
      <c r="Q71" s="29"/>
      <c r="R71" s="17"/>
      <c r="S71" s="62"/>
      <c r="T71" s="208" t="str">
        <f>IF(T69="","",VLOOKUP(T69,'【要提出】シフト記号表（勤務時間帯）'!$C$5:$Y$46,23,FALSE))</f>
        <v/>
      </c>
      <c r="U71" s="130" t="str">
        <f>IF(U69="","",VLOOKUP(U69,'【要提出】シフト記号表（勤務時間帯）'!$C$5:$Y$46,23,FALSE))</f>
        <v/>
      </c>
      <c r="V71" s="130" t="str">
        <f>IF(V69="","",VLOOKUP(V69,'【要提出】シフト記号表（勤務時間帯）'!$C$5:$Y$46,23,FALSE))</f>
        <v/>
      </c>
      <c r="W71" s="130" t="str">
        <f>IF(W69="","",VLOOKUP(W69,'【要提出】シフト記号表（勤務時間帯）'!$C$5:$Y$46,23,FALSE))</f>
        <v/>
      </c>
      <c r="X71" s="130" t="str">
        <f>IF(X69="","",VLOOKUP(X69,'【要提出】シフト記号表（勤務時間帯）'!$C$5:$Y$46,23,FALSE))</f>
        <v/>
      </c>
      <c r="Y71" s="130" t="str">
        <f>IF(Y69="","",VLOOKUP(Y69,'【要提出】シフト記号表（勤務時間帯）'!$C$5:$Y$46,23,FALSE))</f>
        <v/>
      </c>
      <c r="Z71" s="129" t="str">
        <f>IF(Z69="","",VLOOKUP(Z69,'【要提出】シフト記号表（勤務時間帯）'!$C$5:$Y$46,23,FALSE))</f>
        <v/>
      </c>
      <c r="AA71" s="208" t="str">
        <f>IF(AA69="","",VLOOKUP(AA69,'【要提出】シフト記号表（勤務時間帯）'!$C$5:$Y$46,23,FALSE))</f>
        <v/>
      </c>
      <c r="AB71" s="130" t="str">
        <f>IF(AB69="","",VLOOKUP(AB69,'【要提出】シフト記号表（勤務時間帯）'!$C$5:$Y$46,23,FALSE))</f>
        <v/>
      </c>
      <c r="AC71" s="130" t="str">
        <f>IF(AC69="","",VLOOKUP(AC69,'【要提出】シフト記号表（勤務時間帯）'!$C$5:$Y$46,23,FALSE))</f>
        <v/>
      </c>
      <c r="AD71" s="130" t="str">
        <f>IF(AD69="","",VLOOKUP(AD69,'【要提出】シフト記号表（勤務時間帯）'!$C$5:$Y$46,23,FALSE))</f>
        <v/>
      </c>
      <c r="AE71" s="130" t="str">
        <f>IF(AE69="","",VLOOKUP(AE69,'【要提出】シフト記号表（勤務時間帯）'!$C$5:$Y$46,23,FALSE))</f>
        <v/>
      </c>
      <c r="AF71" s="130" t="str">
        <f>IF(AF69="","",VLOOKUP(AF69,'【要提出】シフト記号表（勤務時間帯）'!$C$5:$Y$46,23,FALSE))</f>
        <v/>
      </c>
      <c r="AG71" s="129" t="str">
        <f>IF(AG69="","",VLOOKUP(AG69,'【要提出】シフト記号表（勤務時間帯）'!$C$5:$Y$46,23,FALSE))</f>
        <v/>
      </c>
      <c r="AH71" s="208" t="str">
        <f>IF(AH69="","",VLOOKUP(AH69,'【要提出】シフト記号表（勤務時間帯）'!$C$5:$Y$46,23,FALSE))</f>
        <v/>
      </c>
      <c r="AI71" s="130" t="str">
        <f>IF(AI69="","",VLOOKUP(AI69,'【要提出】シフト記号表（勤務時間帯）'!$C$5:$Y$46,23,FALSE))</f>
        <v/>
      </c>
      <c r="AJ71" s="130" t="str">
        <f>IF(AJ69="","",VLOOKUP(AJ69,'【要提出】シフト記号表（勤務時間帯）'!$C$5:$Y$46,23,FALSE))</f>
        <v/>
      </c>
      <c r="AK71" s="130" t="str">
        <f>IF(AK69="","",VLOOKUP(AK69,'【要提出】シフト記号表（勤務時間帯）'!$C$5:$Y$46,23,FALSE))</f>
        <v/>
      </c>
      <c r="AL71" s="130" t="str">
        <f>IF(AL69="","",VLOOKUP(AL69,'【要提出】シフト記号表（勤務時間帯）'!$C$5:$Y$46,23,FALSE))</f>
        <v/>
      </c>
      <c r="AM71" s="130" t="str">
        <f>IF(AM69="","",VLOOKUP(AM69,'【要提出】シフト記号表（勤務時間帯）'!$C$5:$Y$46,23,FALSE))</f>
        <v/>
      </c>
      <c r="AN71" s="129" t="str">
        <f>IF(AN69="","",VLOOKUP(AN69,'【要提出】シフト記号表（勤務時間帯）'!$C$5:$Y$46,23,FALSE))</f>
        <v/>
      </c>
      <c r="AO71" s="208" t="str">
        <f>IF(AO69="","",VLOOKUP(AO69,'【要提出】シフト記号表（勤務時間帯）'!$C$5:$Y$46,23,FALSE))</f>
        <v/>
      </c>
      <c r="AP71" s="130" t="str">
        <f>IF(AP69="","",VLOOKUP(AP69,'【要提出】シフト記号表（勤務時間帯）'!$C$5:$Y$46,23,FALSE))</f>
        <v/>
      </c>
      <c r="AQ71" s="130" t="str">
        <f>IF(AQ69="","",VLOOKUP(AQ69,'【要提出】シフト記号表（勤務時間帯）'!$C$5:$Y$46,23,FALSE))</f>
        <v/>
      </c>
      <c r="AR71" s="130" t="str">
        <f>IF(AR69="","",VLOOKUP(AR69,'【要提出】シフト記号表（勤務時間帯）'!$C$5:$Y$46,23,FALSE))</f>
        <v/>
      </c>
      <c r="AS71" s="130" t="str">
        <f>IF(AS69="","",VLOOKUP(AS69,'【要提出】シフト記号表（勤務時間帯）'!$C$5:$Y$46,23,FALSE))</f>
        <v/>
      </c>
      <c r="AT71" s="130" t="str">
        <f>IF(AT69="","",VLOOKUP(AT69,'【要提出】シフト記号表（勤務時間帯）'!$C$5:$Y$46,23,FALSE))</f>
        <v/>
      </c>
      <c r="AU71" s="129" t="str">
        <f>IF(AU69="","",VLOOKUP(AU69,'【要提出】シフト記号表（勤務時間帯）'!$C$5:$Y$46,23,FALSE))</f>
        <v/>
      </c>
      <c r="AV71" s="208" t="str">
        <f>IF(AV69="","",VLOOKUP(AV69,'【要提出】シフト記号表（勤務時間帯）'!$C$5:$Y$46,23,FALSE))</f>
        <v/>
      </c>
      <c r="AW71" s="130" t="str">
        <f>IF(AW69="","",VLOOKUP(AW69,'【要提出】シフト記号表（勤務時間帯）'!$C$5:$Y$46,23,FALSE))</f>
        <v/>
      </c>
      <c r="AX71" s="209" t="str">
        <f>IF(AX69="","",VLOOKUP(AX69,'【要提出】シフト記号表（勤務時間帯）'!$C$5:$Y$46,23,FALSE))</f>
        <v/>
      </c>
      <c r="AY71" s="1163" t="str">
        <f>IF($BB$3="計画",SUM(T71:AU71),IF($BB$3="実績",SUM(T71:AX71),""))</f>
        <v/>
      </c>
      <c r="AZ71" s="1164"/>
      <c r="BA71" s="1123" t="str">
        <f>IF($BB$3="計画",AY71/4,IF($BB$3="実績",(AY71/($BB$10/7)),""))</f>
        <v/>
      </c>
      <c r="BB71" s="1124"/>
      <c r="BC71" s="1232"/>
      <c r="BD71" s="1134"/>
      <c r="BE71" s="1134"/>
      <c r="BF71" s="1134"/>
      <c r="BG71" s="1233"/>
    </row>
    <row r="72" spans="2:59" ht="20.25" customHeight="1">
      <c r="B72" s="117"/>
      <c r="C72" s="118"/>
      <c r="D72" s="118"/>
      <c r="E72" s="118"/>
      <c r="F72" s="118"/>
      <c r="G72" s="118"/>
      <c r="H72" s="118"/>
      <c r="I72" s="1113" t="s">
        <v>214</v>
      </c>
      <c r="J72" s="1113"/>
      <c r="K72" s="1113"/>
      <c r="L72" s="1113"/>
      <c r="M72" s="1113"/>
      <c r="N72" s="1113"/>
      <c r="O72" s="1113"/>
      <c r="P72" s="1113"/>
      <c r="Q72" s="1113"/>
      <c r="R72" s="1113"/>
      <c r="S72" s="1114"/>
      <c r="T72" s="184"/>
      <c r="U72" s="185"/>
      <c r="V72" s="185"/>
      <c r="W72" s="185"/>
      <c r="X72" s="185"/>
      <c r="Y72" s="185"/>
      <c r="Z72" s="186"/>
      <c r="AA72" s="187"/>
      <c r="AB72" s="185"/>
      <c r="AC72" s="185"/>
      <c r="AD72" s="185"/>
      <c r="AE72" s="185"/>
      <c r="AF72" s="185"/>
      <c r="AG72" s="186"/>
      <c r="AH72" s="187"/>
      <c r="AI72" s="185"/>
      <c r="AJ72" s="185"/>
      <c r="AK72" s="185"/>
      <c r="AL72" s="185"/>
      <c r="AM72" s="185"/>
      <c r="AN72" s="186"/>
      <c r="AO72" s="187"/>
      <c r="AP72" s="185"/>
      <c r="AQ72" s="185"/>
      <c r="AR72" s="185"/>
      <c r="AS72" s="185"/>
      <c r="AT72" s="185"/>
      <c r="AU72" s="186"/>
      <c r="AV72" s="187"/>
      <c r="AW72" s="185"/>
      <c r="AX72" s="188"/>
      <c r="AY72" s="1165"/>
      <c r="AZ72" s="1166"/>
      <c r="BA72" s="1238"/>
      <c r="BB72" s="1239"/>
      <c r="BC72" s="1239"/>
      <c r="BD72" s="1239"/>
      <c r="BE72" s="1239"/>
      <c r="BF72" s="1239"/>
      <c r="BG72" s="1240"/>
    </row>
    <row r="73" spans="2:59" ht="20.25" customHeight="1">
      <c r="B73" s="193"/>
      <c r="C73" s="194"/>
      <c r="D73" s="194"/>
      <c r="E73" s="194"/>
      <c r="F73" s="194"/>
      <c r="G73" s="194"/>
      <c r="H73" s="194"/>
      <c r="I73" s="1153" t="s">
        <v>215</v>
      </c>
      <c r="J73" s="1153"/>
      <c r="K73" s="1153"/>
      <c r="L73" s="1153"/>
      <c r="M73" s="1153"/>
      <c r="N73" s="1153"/>
      <c r="O73" s="1153"/>
      <c r="P73" s="1153"/>
      <c r="Q73" s="1153"/>
      <c r="R73" s="1153"/>
      <c r="S73" s="1154"/>
      <c r="T73" s="158"/>
      <c r="U73" s="159"/>
      <c r="V73" s="159"/>
      <c r="W73" s="159"/>
      <c r="X73" s="159"/>
      <c r="Y73" s="159"/>
      <c r="Z73" s="162"/>
      <c r="AA73" s="163"/>
      <c r="AB73" s="159"/>
      <c r="AC73" s="159"/>
      <c r="AD73" s="159"/>
      <c r="AE73" s="159"/>
      <c r="AF73" s="159"/>
      <c r="AG73" s="162"/>
      <c r="AH73" s="163"/>
      <c r="AI73" s="159"/>
      <c r="AJ73" s="159"/>
      <c r="AK73" s="159"/>
      <c r="AL73" s="159"/>
      <c r="AM73" s="159"/>
      <c r="AN73" s="162"/>
      <c r="AO73" s="163"/>
      <c r="AP73" s="159"/>
      <c r="AQ73" s="159"/>
      <c r="AR73" s="159"/>
      <c r="AS73" s="159"/>
      <c r="AT73" s="159"/>
      <c r="AU73" s="162"/>
      <c r="AV73" s="163"/>
      <c r="AW73" s="159"/>
      <c r="AX73" s="180"/>
      <c r="AY73" s="1167"/>
      <c r="AZ73" s="1168"/>
      <c r="BA73" s="1241"/>
      <c r="BB73" s="1242"/>
      <c r="BC73" s="1242"/>
      <c r="BD73" s="1242"/>
      <c r="BE73" s="1242"/>
      <c r="BF73" s="1242"/>
      <c r="BG73" s="1243"/>
    </row>
    <row r="74" spans="2:59" ht="20.25" customHeight="1" thickBot="1">
      <c r="B74" s="195"/>
      <c r="C74" s="194"/>
      <c r="D74" s="194"/>
      <c r="E74" s="194"/>
      <c r="F74" s="194"/>
      <c r="G74" s="194"/>
      <c r="H74" s="194"/>
      <c r="I74" s="1119" t="s">
        <v>242</v>
      </c>
      <c r="J74" s="1119"/>
      <c r="K74" s="1119"/>
      <c r="L74" s="1119"/>
      <c r="M74" s="1119"/>
      <c r="N74" s="1119"/>
      <c r="O74" s="1119"/>
      <c r="P74" s="1119"/>
      <c r="Q74" s="1119"/>
      <c r="R74" s="1119"/>
      <c r="S74" s="1120"/>
      <c r="T74" s="158"/>
      <c r="U74" s="159"/>
      <c r="V74" s="159"/>
      <c r="W74" s="159"/>
      <c r="X74" s="159"/>
      <c r="Y74" s="159"/>
      <c r="Z74" s="162"/>
      <c r="AA74" s="163"/>
      <c r="AB74" s="159"/>
      <c r="AC74" s="159"/>
      <c r="AD74" s="159"/>
      <c r="AE74" s="159"/>
      <c r="AF74" s="159"/>
      <c r="AG74" s="162"/>
      <c r="AH74" s="163"/>
      <c r="AI74" s="159"/>
      <c r="AJ74" s="159"/>
      <c r="AK74" s="159"/>
      <c r="AL74" s="159"/>
      <c r="AM74" s="159"/>
      <c r="AN74" s="162"/>
      <c r="AO74" s="163"/>
      <c r="AP74" s="159"/>
      <c r="AQ74" s="159"/>
      <c r="AR74" s="159"/>
      <c r="AS74" s="159"/>
      <c r="AT74" s="159"/>
      <c r="AU74" s="162"/>
      <c r="AV74" s="163"/>
      <c r="AW74" s="159"/>
      <c r="AX74" s="180"/>
      <c r="AY74" s="1167"/>
      <c r="AZ74" s="1168"/>
      <c r="BA74" s="1241"/>
      <c r="BB74" s="1242"/>
      <c r="BC74" s="1242"/>
      <c r="BD74" s="1242"/>
      <c r="BE74" s="1242"/>
      <c r="BF74" s="1242"/>
      <c r="BG74" s="1243"/>
    </row>
    <row r="75" spans="2:59" ht="20.25" customHeight="1">
      <c r="B75" s="196"/>
      <c r="C75" s="197"/>
      <c r="D75" s="197"/>
      <c r="E75" s="197"/>
      <c r="F75" s="197"/>
      <c r="G75" s="197"/>
      <c r="H75" s="197"/>
      <c r="I75" s="1155" t="s">
        <v>218</v>
      </c>
      <c r="J75" s="1155"/>
      <c r="K75" s="1155"/>
      <c r="L75" s="1155"/>
      <c r="M75" s="1155"/>
      <c r="N75" s="1155"/>
      <c r="O75" s="1155"/>
      <c r="P75" s="1155"/>
      <c r="Q75" s="1155"/>
      <c r="R75" s="1155"/>
      <c r="S75" s="1156"/>
      <c r="T75" s="154"/>
      <c r="U75" s="155"/>
      <c r="V75" s="155"/>
      <c r="W75" s="155"/>
      <c r="X75" s="155"/>
      <c r="Y75" s="155"/>
      <c r="Z75" s="156"/>
      <c r="AA75" s="157"/>
      <c r="AB75" s="155"/>
      <c r="AC75" s="155"/>
      <c r="AD75" s="155"/>
      <c r="AE75" s="155"/>
      <c r="AF75" s="155"/>
      <c r="AG75" s="156"/>
      <c r="AH75" s="157"/>
      <c r="AI75" s="155"/>
      <c r="AJ75" s="155"/>
      <c r="AK75" s="155"/>
      <c r="AL75" s="155"/>
      <c r="AM75" s="155"/>
      <c r="AN75" s="156"/>
      <c r="AO75" s="157"/>
      <c r="AP75" s="155"/>
      <c r="AQ75" s="155"/>
      <c r="AR75" s="155"/>
      <c r="AS75" s="155"/>
      <c r="AT75" s="155"/>
      <c r="AU75" s="156"/>
      <c r="AV75" s="157"/>
      <c r="AW75" s="155"/>
      <c r="AX75" s="179"/>
      <c r="AY75" s="1167"/>
      <c r="AZ75" s="1168"/>
      <c r="BA75" s="1241"/>
      <c r="BB75" s="1242"/>
      <c r="BC75" s="1242"/>
      <c r="BD75" s="1242"/>
      <c r="BE75" s="1242"/>
      <c r="BF75" s="1242"/>
      <c r="BG75" s="1243"/>
    </row>
    <row r="76" spans="2:59" ht="20.25" customHeight="1" thickBot="1">
      <c r="B76" s="193"/>
      <c r="C76" s="198"/>
      <c r="D76" s="198"/>
      <c r="E76" s="198"/>
      <c r="F76" s="198"/>
      <c r="G76" s="198"/>
      <c r="H76" s="198"/>
      <c r="I76" s="1157" t="s">
        <v>219</v>
      </c>
      <c r="J76" s="1157"/>
      <c r="K76" s="1157"/>
      <c r="L76" s="1157"/>
      <c r="M76" s="1157"/>
      <c r="N76" s="1157"/>
      <c r="O76" s="1157"/>
      <c r="P76" s="1157"/>
      <c r="Q76" s="1157"/>
      <c r="R76" s="1157"/>
      <c r="S76" s="1158"/>
      <c r="T76" s="158"/>
      <c r="U76" s="159"/>
      <c r="V76" s="159"/>
      <c r="W76" s="159"/>
      <c r="X76" s="159"/>
      <c r="Y76" s="159"/>
      <c r="Z76" s="160"/>
      <c r="AA76" s="161"/>
      <c r="AB76" s="159"/>
      <c r="AC76" s="159"/>
      <c r="AD76" s="159"/>
      <c r="AE76" s="159"/>
      <c r="AF76" s="159"/>
      <c r="AG76" s="160"/>
      <c r="AH76" s="161"/>
      <c r="AI76" s="159"/>
      <c r="AJ76" s="159"/>
      <c r="AK76" s="159"/>
      <c r="AL76" s="159"/>
      <c r="AM76" s="159"/>
      <c r="AN76" s="160"/>
      <c r="AO76" s="161"/>
      <c r="AP76" s="159"/>
      <c r="AQ76" s="159"/>
      <c r="AR76" s="159"/>
      <c r="AS76" s="159"/>
      <c r="AT76" s="159"/>
      <c r="AU76" s="160"/>
      <c r="AV76" s="161"/>
      <c r="AW76" s="159"/>
      <c r="AX76" s="180"/>
      <c r="AY76" s="1169"/>
      <c r="AZ76" s="1170"/>
      <c r="BA76" s="1241"/>
      <c r="BB76" s="1242"/>
      <c r="BC76" s="1242"/>
      <c r="BD76" s="1242"/>
      <c r="BE76" s="1242"/>
      <c r="BF76" s="1242"/>
      <c r="BG76" s="1243"/>
    </row>
    <row r="77" spans="2:59" ht="20.100000000000001" customHeight="1">
      <c r="B77" s="199"/>
      <c r="C77" s="200"/>
      <c r="D77" s="200"/>
      <c r="E77" s="200"/>
      <c r="F77" s="200"/>
      <c r="G77" s="200"/>
      <c r="H77" s="200"/>
      <c r="I77" s="1159" t="s">
        <v>240</v>
      </c>
      <c r="J77" s="1159"/>
      <c r="K77" s="1159"/>
      <c r="L77" s="1159"/>
      <c r="M77" s="1159"/>
      <c r="N77" s="1159"/>
      <c r="O77" s="1159"/>
      <c r="P77" s="1159"/>
      <c r="Q77" s="1159"/>
      <c r="R77" s="1159"/>
      <c r="S77" s="1160"/>
      <c r="T77" s="181" t="str">
        <f t="shared" ref="T77:AX77" ca="1" si="1">IF(SUMIF($C$24:$E$71, "介護従業者_通いサービス", T24:T71)=0,"",SUMIF($C$24:$E$71,"介護従業者_通いサービス",T24:T71))</f>
        <v/>
      </c>
      <c r="U77" s="183" t="str">
        <f t="shared" ca="1" si="1"/>
        <v/>
      </c>
      <c r="V77" s="183" t="str">
        <f ca="1">IF(SUMIF($C$24:$E$71, "介護従業者_通いサービス", V24:V71)=0,"",SUMIF($C$24:$E$71,"介護従業者_通いサービス",V24:V71))</f>
        <v/>
      </c>
      <c r="W77" s="183" t="str">
        <f t="shared" ca="1" si="1"/>
        <v/>
      </c>
      <c r="X77" s="183" t="str">
        <f t="shared" ca="1" si="1"/>
        <v/>
      </c>
      <c r="Y77" s="183" t="str">
        <f t="shared" ca="1" si="1"/>
        <v/>
      </c>
      <c r="Z77" s="182" t="str">
        <f t="shared" ca="1" si="1"/>
        <v/>
      </c>
      <c r="AA77" s="181" t="str">
        <f t="shared" ca="1" si="1"/>
        <v/>
      </c>
      <c r="AB77" s="183" t="str">
        <f t="shared" ca="1" si="1"/>
        <v/>
      </c>
      <c r="AC77" s="183" t="str">
        <f t="shared" ca="1" si="1"/>
        <v/>
      </c>
      <c r="AD77" s="183" t="str">
        <f t="shared" ca="1" si="1"/>
        <v/>
      </c>
      <c r="AE77" s="183" t="str">
        <f t="shared" ca="1" si="1"/>
        <v/>
      </c>
      <c r="AF77" s="183" t="str">
        <f t="shared" ca="1" si="1"/>
        <v/>
      </c>
      <c r="AG77" s="182" t="str">
        <f t="shared" ca="1" si="1"/>
        <v/>
      </c>
      <c r="AH77" s="181" t="str">
        <f t="shared" ca="1" si="1"/>
        <v/>
      </c>
      <c r="AI77" s="183" t="str">
        <f t="shared" ca="1" si="1"/>
        <v/>
      </c>
      <c r="AJ77" s="183" t="str">
        <f t="shared" ca="1" si="1"/>
        <v/>
      </c>
      <c r="AK77" s="183" t="str">
        <f t="shared" ca="1" si="1"/>
        <v/>
      </c>
      <c r="AL77" s="183" t="str">
        <f t="shared" ca="1" si="1"/>
        <v/>
      </c>
      <c r="AM77" s="183" t="str">
        <f t="shared" ca="1" si="1"/>
        <v/>
      </c>
      <c r="AN77" s="182" t="str">
        <f t="shared" ca="1" si="1"/>
        <v/>
      </c>
      <c r="AO77" s="181" t="str">
        <f t="shared" ca="1" si="1"/>
        <v/>
      </c>
      <c r="AP77" s="183" t="str">
        <f t="shared" ca="1" si="1"/>
        <v/>
      </c>
      <c r="AQ77" s="183" t="str">
        <f t="shared" ca="1" si="1"/>
        <v/>
      </c>
      <c r="AR77" s="183" t="str">
        <f t="shared" ca="1" si="1"/>
        <v/>
      </c>
      <c r="AS77" s="183" t="str">
        <f t="shared" ca="1" si="1"/>
        <v/>
      </c>
      <c r="AT77" s="183" t="str">
        <f t="shared" ca="1" si="1"/>
        <v/>
      </c>
      <c r="AU77" s="182" t="str">
        <f t="shared" ca="1" si="1"/>
        <v/>
      </c>
      <c r="AV77" s="181" t="str">
        <f t="shared" ca="1" si="1"/>
        <v/>
      </c>
      <c r="AW77" s="183" t="str">
        <f t="shared" ca="1" si="1"/>
        <v/>
      </c>
      <c r="AX77" s="182" t="str">
        <f t="shared" ca="1" si="1"/>
        <v/>
      </c>
      <c r="AY77" s="1151">
        <f ca="1">IF($BB$3="４週",SUM(T77:AX77),IF($BB$3="歴月",SUM(T77:AX77),""))</f>
        <v>0</v>
      </c>
      <c r="AZ77" s="1152"/>
      <c r="BA77" s="1241"/>
      <c r="BB77" s="1242"/>
      <c r="BC77" s="1242"/>
      <c r="BD77" s="1242"/>
      <c r="BE77" s="1242"/>
      <c r="BF77" s="1242"/>
      <c r="BG77" s="1243"/>
    </row>
    <row r="78" spans="2:59" ht="20.25" customHeight="1">
      <c r="B78" s="201"/>
      <c r="C78" s="202"/>
      <c r="D78" s="202"/>
      <c r="E78" s="202"/>
      <c r="F78" s="202"/>
      <c r="G78" s="202"/>
      <c r="H78" s="202"/>
      <c r="I78" s="1161" t="s">
        <v>241</v>
      </c>
      <c r="J78" s="1161"/>
      <c r="K78" s="1161"/>
      <c r="L78" s="1161"/>
      <c r="M78" s="1161"/>
      <c r="N78" s="1161"/>
      <c r="O78" s="1161"/>
      <c r="P78" s="1161"/>
      <c r="Q78" s="1161"/>
      <c r="R78" s="1161"/>
      <c r="S78" s="1162"/>
      <c r="T78" s="175" t="str">
        <f ca="1">IF(SUMIF($C$24:$E$71, "介護従業者_訪問サービス", T24:T71)=0,"",SUMIF($C$24:$E$71,"介護従業者_通いサービス",T24:T71))</f>
        <v/>
      </c>
      <c r="U78" s="176" t="str">
        <f t="shared" ref="U78:AX78" ca="1" si="2">IF(SUMIF($C$24:$E$71, "介護従業者_訪問サービス", U24:U71)=0,"",SUMIF($C$24:$E$71, "介護従業者_訪問サービス", U24:U71))</f>
        <v/>
      </c>
      <c r="V78" s="176" t="str">
        <f t="shared" ca="1" si="2"/>
        <v/>
      </c>
      <c r="W78" s="176" t="str">
        <f t="shared" ca="1" si="2"/>
        <v/>
      </c>
      <c r="X78" s="176" t="str">
        <f t="shared" ca="1" si="2"/>
        <v/>
      </c>
      <c r="Y78" s="176" t="str">
        <f t="shared" ca="1" si="2"/>
        <v/>
      </c>
      <c r="Z78" s="177" t="str">
        <f t="shared" ca="1" si="2"/>
        <v/>
      </c>
      <c r="AA78" s="175" t="str">
        <f t="shared" ca="1" si="2"/>
        <v/>
      </c>
      <c r="AB78" s="176" t="str">
        <f t="shared" ca="1" si="2"/>
        <v/>
      </c>
      <c r="AC78" s="176" t="str">
        <f t="shared" ca="1" si="2"/>
        <v/>
      </c>
      <c r="AD78" s="176" t="str">
        <f t="shared" ca="1" si="2"/>
        <v/>
      </c>
      <c r="AE78" s="176" t="str">
        <f t="shared" ca="1" si="2"/>
        <v/>
      </c>
      <c r="AF78" s="176" t="str">
        <f t="shared" ca="1" si="2"/>
        <v/>
      </c>
      <c r="AG78" s="177" t="str">
        <f t="shared" ca="1" si="2"/>
        <v/>
      </c>
      <c r="AH78" s="175" t="str">
        <f t="shared" ca="1" si="2"/>
        <v/>
      </c>
      <c r="AI78" s="176" t="str">
        <f t="shared" ca="1" si="2"/>
        <v/>
      </c>
      <c r="AJ78" s="176" t="str">
        <f t="shared" ca="1" si="2"/>
        <v/>
      </c>
      <c r="AK78" s="176" t="str">
        <f t="shared" ca="1" si="2"/>
        <v/>
      </c>
      <c r="AL78" s="176" t="str">
        <f t="shared" ca="1" si="2"/>
        <v/>
      </c>
      <c r="AM78" s="176" t="str">
        <f t="shared" ca="1" si="2"/>
        <v/>
      </c>
      <c r="AN78" s="177" t="str">
        <f t="shared" ca="1" si="2"/>
        <v/>
      </c>
      <c r="AO78" s="175" t="str">
        <f t="shared" ca="1" si="2"/>
        <v/>
      </c>
      <c r="AP78" s="176" t="str">
        <f t="shared" ca="1" si="2"/>
        <v/>
      </c>
      <c r="AQ78" s="176" t="str">
        <f t="shared" ca="1" si="2"/>
        <v/>
      </c>
      <c r="AR78" s="176" t="str">
        <f t="shared" ca="1" si="2"/>
        <v/>
      </c>
      <c r="AS78" s="176" t="str">
        <f t="shared" ca="1" si="2"/>
        <v/>
      </c>
      <c r="AT78" s="176" t="str">
        <f t="shared" ca="1" si="2"/>
        <v/>
      </c>
      <c r="AU78" s="177" t="str">
        <f t="shared" ca="1" si="2"/>
        <v/>
      </c>
      <c r="AV78" s="175" t="str">
        <f t="shared" ca="1" si="2"/>
        <v/>
      </c>
      <c r="AW78" s="176" t="str">
        <f t="shared" ca="1" si="2"/>
        <v/>
      </c>
      <c r="AX78" s="178" t="str">
        <f t="shared" ca="1" si="2"/>
        <v/>
      </c>
      <c r="AY78" s="1151">
        <f ca="1">IF($BB$3="４週",SUM(T78:AX78),IF($BB$3="歴月",SUM(T78:AX78),""))</f>
        <v>0</v>
      </c>
      <c r="AZ78" s="1152"/>
      <c r="BA78" s="1241"/>
      <c r="BB78" s="1242"/>
      <c r="BC78" s="1242"/>
      <c r="BD78" s="1242"/>
      <c r="BE78" s="1242"/>
      <c r="BF78" s="1242"/>
      <c r="BG78" s="1243"/>
    </row>
    <row r="79" spans="2:59" ht="20.25" customHeight="1" thickBot="1">
      <c r="B79" s="203"/>
      <c r="C79" s="204"/>
      <c r="D79" s="204"/>
      <c r="E79" s="204"/>
      <c r="F79" s="204"/>
      <c r="G79" s="204"/>
      <c r="H79" s="204"/>
      <c r="I79" s="1119" t="s">
        <v>216</v>
      </c>
      <c r="J79" s="1119"/>
      <c r="K79" s="1119"/>
      <c r="L79" s="1119"/>
      <c r="M79" s="1119"/>
      <c r="N79" s="1119"/>
      <c r="O79" s="1119"/>
      <c r="P79" s="1119"/>
      <c r="Q79" s="1119"/>
      <c r="R79" s="1119"/>
      <c r="S79" s="1120"/>
      <c r="T79" s="129" t="str">
        <f t="shared" ref="T79:AX79" si="3">IF(SUMIF($F$24:$F$71,"介護従業者_通いサービス",T24:T71)=0,"",SUMIF($F$24:$F$71,"介護従業者_通いサービス",T24:T71))</f>
        <v/>
      </c>
      <c r="U79" s="130" t="str">
        <f t="shared" si="3"/>
        <v/>
      </c>
      <c r="V79" s="130" t="str">
        <f t="shared" si="3"/>
        <v/>
      </c>
      <c r="W79" s="130" t="str">
        <f t="shared" si="3"/>
        <v/>
      </c>
      <c r="X79" s="130" t="str">
        <f t="shared" si="3"/>
        <v/>
      </c>
      <c r="Y79" s="130" t="str">
        <f t="shared" si="3"/>
        <v/>
      </c>
      <c r="Z79" s="131" t="str">
        <f t="shared" si="3"/>
        <v/>
      </c>
      <c r="AA79" s="129" t="str">
        <f t="shared" si="3"/>
        <v/>
      </c>
      <c r="AB79" s="130" t="str">
        <f t="shared" si="3"/>
        <v/>
      </c>
      <c r="AC79" s="130" t="str">
        <f t="shared" si="3"/>
        <v/>
      </c>
      <c r="AD79" s="130" t="str">
        <f t="shared" si="3"/>
        <v/>
      </c>
      <c r="AE79" s="130" t="str">
        <f t="shared" si="3"/>
        <v/>
      </c>
      <c r="AF79" s="130" t="str">
        <f t="shared" si="3"/>
        <v/>
      </c>
      <c r="AG79" s="131" t="str">
        <f t="shared" si="3"/>
        <v/>
      </c>
      <c r="AH79" s="129" t="str">
        <f t="shared" si="3"/>
        <v/>
      </c>
      <c r="AI79" s="130" t="str">
        <f t="shared" si="3"/>
        <v/>
      </c>
      <c r="AJ79" s="130" t="str">
        <f t="shared" si="3"/>
        <v/>
      </c>
      <c r="AK79" s="130" t="str">
        <f t="shared" si="3"/>
        <v/>
      </c>
      <c r="AL79" s="130" t="str">
        <f t="shared" si="3"/>
        <v/>
      </c>
      <c r="AM79" s="130" t="str">
        <f t="shared" si="3"/>
        <v/>
      </c>
      <c r="AN79" s="131" t="str">
        <f t="shared" si="3"/>
        <v/>
      </c>
      <c r="AO79" s="129" t="str">
        <f t="shared" si="3"/>
        <v/>
      </c>
      <c r="AP79" s="130" t="str">
        <f t="shared" si="3"/>
        <v/>
      </c>
      <c r="AQ79" s="130" t="str">
        <f t="shared" si="3"/>
        <v/>
      </c>
      <c r="AR79" s="130" t="str">
        <f t="shared" si="3"/>
        <v/>
      </c>
      <c r="AS79" s="130" t="str">
        <f t="shared" si="3"/>
        <v/>
      </c>
      <c r="AT79" s="130" t="str">
        <f t="shared" si="3"/>
        <v/>
      </c>
      <c r="AU79" s="131" t="str">
        <f t="shared" si="3"/>
        <v/>
      </c>
      <c r="AV79" s="132" t="str">
        <f t="shared" si="3"/>
        <v/>
      </c>
      <c r="AW79" s="130" t="str">
        <f t="shared" si="3"/>
        <v/>
      </c>
      <c r="AX79" s="133" t="str">
        <f t="shared" si="3"/>
        <v/>
      </c>
      <c r="AY79" s="1117">
        <f>IF($BB$3="４週",SUM(T79:AX79),IF($BB$3="歴月",SUM(T79:AX79),""))</f>
        <v>0</v>
      </c>
      <c r="AZ79" s="1118"/>
      <c r="BA79" s="1241"/>
      <c r="BB79" s="1242"/>
      <c r="BC79" s="1242"/>
      <c r="BD79" s="1242"/>
      <c r="BE79" s="1242"/>
      <c r="BF79" s="1242"/>
      <c r="BG79" s="1243"/>
    </row>
    <row r="80" spans="2:59" ht="20.25" customHeight="1" thickBot="1">
      <c r="B80" s="203"/>
      <c r="C80" s="205"/>
      <c r="D80" s="205"/>
      <c r="E80" s="205"/>
      <c r="F80" s="205"/>
      <c r="G80" s="205"/>
      <c r="H80" s="205"/>
      <c r="I80" s="1105" t="s">
        <v>217</v>
      </c>
      <c r="J80" s="1105"/>
      <c r="K80" s="1105"/>
      <c r="L80" s="1105"/>
      <c r="M80" s="1105"/>
      <c r="N80" s="1105"/>
      <c r="O80" s="1105"/>
      <c r="P80" s="1105"/>
      <c r="Q80" s="1105"/>
      <c r="R80" s="1105"/>
      <c r="S80" s="1106"/>
      <c r="T80" s="129" t="e">
        <f ca="1">T77+T78-T74</f>
        <v>#VALUE!</v>
      </c>
      <c r="U80" s="130" t="e">
        <f ca="1">U77+U78-U74</f>
        <v>#VALUE!</v>
      </c>
      <c r="V80" s="130" t="e">
        <f t="shared" ref="V80:AX80" ca="1" si="4">V77+V78-V74</f>
        <v>#VALUE!</v>
      </c>
      <c r="W80" s="130" t="e">
        <f ca="1">W77+W78-W74</f>
        <v>#VALUE!</v>
      </c>
      <c r="X80" s="130" t="e">
        <f t="shared" ca="1" si="4"/>
        <v>#VALUE!</v>
      </c>
      <c r="Y80" s="130" t="e">
        <f t="shared" ca="1" si="4"/>
        <v>#VALUE!</v>
      </c>
      <c r="Z80" s="131" t="e">
        <f t="shared" ca="1" si="4"/>
        <v>#VALUE!</v>
      </c>
      <c r="AA80" s="129" t="e">
        <f t="shared" ca="1" si="4"/>
        <v>#VALUE!</v>
      </c>
      <c r="AB80" s="130" t="e">
        <f t="shared" ca="1" si="4"/>
        <v>#VALUE!</v>
      </c>
      <c r="AC80" s="130" t="e">
        <f t="shared" ca="1" si="4"/>
        <v>#VALUE!</v>
      </c>
      <c r="AD80" s="130" t="e">
        <f t="shared" ca="1" si="4"/>
        <v>#VALUE!</v>
      </c>
      <c r="AE80" s="130" t="e">
        <f t="shared" ca="1" si="4"/>
        <v>#VALUE!</v>
      </c>
      <c r="AF80" s="130" t="e">
        <f t="shared" ca="1" si="4"/>
        <v>#VALUE!</v>
      </c>
      <c r="AG80" s="131" t="e">
        <f t="shared" ca="1" si="4"/>
        <v>#VALUE!</v>
      </c>
      <c r="AH80" s="129" t="e">
        <f t="shared" ca="1" si="4"/>
        <v>#VALUE!</v>
      </c>
      <c r="AI80" s="130" t="e">
        <f t="shared" ca="1" si="4"/>
        <v>#VALUE!</v>
      </c>
      <c r="AJ80" s="130" t="e">
        <f t="shared" ca="1" si="4"/>
        <v>#VALUE!</v>
      </c>
      <c r="AK80" s="130" t="e">
        <f t="shared" ca="1" si="4"/>
        <v>#VALUE!</v>
      </c>
      <c r="AL80" s="130" t="e">
        <f t="shared" ca="1" si="4"/>
        <v>#VALUE!</v>
      </c>
      <c r="AM80" s="130" t="e">
        <f t="shared" ca="1" si="4"/>
        <v>#VALUE!</v>
      </c>
      <c r="AN80" s="131" t="e">
        <f t="shared" ca="1" si="4"/>
        <v>#VALUE!</v>
      </c>
      <c r="AO80" s="129" t="e">
        <f t="shared" ca="1" si="4"/>
        <v>#VALUE!</v>
      </c>
      <c r="AP80" s="130" t="e">
        <f t="shared" ca="1" si="4"/>
        <v>#VALUE!</v>
      </c>
      <c r="AQ80" s="130" t="e">
        <f t="shared" ca="1" si="4"/>
        <v>#VALUE!</v>
      </c>
      <c r="AR80" s="130" t="e">
        <f t="shared" ca="1" si="4"/>
        <v>#VALUE!</v>
      </c>
      <c r="AS80" s="130" t="e">
        <f t="shared" ca="1" si="4"/>
        <v>#VALUE!</v>
      </c>
      <c r="AT80" s="130" t="e">
        <f t="shared" ca="1" si="4"/>
        <v>#VALUE!</v>
      </c>
      <c r="AU80" s="131" t="e">
        <f t="shared" ca="1" si="4"/>
        <v>#VALUE!</v>
      </c>
      <c r="AV80" s="132" t="e">
        <f t="shared" ca="1" si="4"/>
        <v>#VALUE!</v>
      </c>
      <c r="AW80" s="130" t="e">
        <f t="shared" ca="1" si="4"/>
        <v>#VALUE!</v>
      </c>
      <c r="AX80" s="133" t="e">
        <f t="shared" ca="1" si="4"/>
        <v>#VALUE!</v>
      </c>
      <c r="AY80" s="1117" t="e">
        <f ca="1">IF($BB$3="４週",SUM(T80:AU80),IF($BB$3="歴月",SUM(T80:AX80),""))</f>
        <v>#VALUE!</v>
      </c>
      <c r="AZ80" s="1118"/>
      <c r="BA80" s="1244"/>
      <c r="BB80" s="1245"/>
      <c r="BC80" s="1245"/>
      <c r="BD80" s="1245"/>
      <c r="BE80" s="1245"/>
      <c r="BF80" s="1245"/>
      <c r="BG80" s="1246"/>
    </row>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121" spans="3:56">
      <c r="C121" s="3"/>
      <c r="D121" s="3"/>
      <c r="E121" s="3"/>
      <c r="F121" s="3"/>
      <c r="G121" s="3"/>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row>
    <row r="122" spans="3:56">
      <c r="C122" s="3"/>
      <c r="D122" s="3"/>
      <c r="E122" s="3"/>
      <c r="F122" s="3"/>
      <c r="G122" s="3"/>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row>
    <row r="123" spans="3:56">
      <c r="C123" s="15"/>
      <c r="D123" s="15"/>
      <c r="E123" s="15"/>
      <c r="F123" s="15"/>
      <c r="G123" s="15"/>
      <c r="H123" s="3"/>
      <c r="I123" s="3"/>
    </row>
    <row r="124" spans="3:56">
      <c r="C124" s="15"/>
      <c r="D124" s="15"/>
      <c r="E124" s="15"/>
      <c r="F124" s="15"/>
      <c r="G124" s="15"/>
      <c r="H124" s="3"/>
      <c r="I124" s="3"/>
    </row>
    <row r="125" spans="3:56">
      <c r="C125" s="3"/>
      <c r="D125" s="3"/>
      <c r="E125" s="3"/>
      <c r="F125" s="3"/>
      <c r="G125" s="3"/>
    </row>
    <row r="126" spans="3:56">
      <c r="C126" s="3"/>
      <c r="D126" s="3"/>
      <c r="E126" s="3"/>
      <c r="F126" s="3"/>
      <c r="G126" s="3"/>
    </row>
    <row r="127" spans="3:56">
      <c r="C127" s="3"/>
      <c r="D127" s="3"/>
      <c r="E127" s="3"/>
      <c r="F127" s="3"/>
      <c r="G127" s="3"/>
    </row>
    <row r="128" spans="3:56">
      <c r="C128" s="3"/>
      <c r="D128" s="3"/>
      <c r="E128" s="3"/>
      <c r="F128" s="3"/>
      <c r="G128" s="3"/>
    </row>
  </sheetData>
  <sheetProtection sheet="1" insertRows="0" selectLockedCells="1"/>
  <mergeCells count="294">
    <mergeCell ref="G30:G32"/>
    <mergeCell ref="AY53:AZ53"/>
    <mergeCell ref="BA53:BB53"/>
    <mergeCell ref="AY52:AZ52"/>
    <mergeCell ref="AY80:AZ80"/>
    <mergeCell ref="BA72:BG80"/>
    <mergeCell ref="BD13:BE13"/>
    <mergeCell ref="C31:E31"/>
    <mergeCell ref="C36:E36"/>
    <mergeCell ref="C41:E41"/>
    <mergeCell ref="C46:E46"/>
    <mergeCell ref="C35:E35"/>
    <mergeCell ref="H35:K35"/>
    <mergeCell ref="C57:E57"/>
    <mergeCell ref="H54:K54"/>
    <mergeCell ref="H44:K44"/>
    <mergeCell ref="C45:E45"/>
    <mergeCell ref="H45:K45"/>
    <mergeCell ref="H53:K53"/>
    <mergeCell ref="H36:K36"/>
    <mergeCell ref="C37:E37"/>
    <mergeCell ref="H37:K37"/>
    <mergeCell ref="C38:E38"/>
    <mergeCell ref="H38:K38"/>
    <mergeCell ref="G33:G35"/>
    <mergeCell ref="BC51:BG53"/>
    <mergeCell ref="BC69:BG71"/>
    <mergeCell ref="L63:N65"/>
    <mergeCell ref="AY63:AZ63"/>
    <mergeCell ref="BA63:BB63"/>
    <mergeCell ref="BC60:BG62"/>
    <mergeCell ref="AY61:AZ61"/>
    <mergeCell ref="BA61:BB61"/>
    <mergeCell ref="AY62:AZ62"/>
    <mergeCell ref="BA62:BB62"/>
    <mergeCell ref="L60:N62"/>
    <mergeCell ref="AY60:AZ60"/>
    <mergeCell ref="BC66:BG68"/>
    <mergeCell ref="BC63:BG65"/>
    <mergeCell ref="AY64:AZ64"/>
    <mergeCell ref="BA64:BB64"/>
    <mergeCell ref="AY65:AZ65"/>
    <mergeCell ref="BA65:BB65"/>
    <mergeCell ref="BC54:BG56"/>
    <mergeCell ref="BA54:BB54"/>
    <mergeCell ref="BA52:BB52"/>
    <mergeCell ref="AY44:AZ44"/>
    <mergeCell ref="BA44:BB44"/>
    <mergeCell ref="BA28:BB28"/>
    <mergeCell ref="AY29:AZ29"/>
    <mergeCell ref="BA29:BB29"/>
    <mergeCell ref="AY30:AZ30"/>
    <mergeCell ref="AY41:AZ41"/>
    <mergeCell ref="BA41:BB41"/>
    <mergeCell ref="BA42:BB42"/>
    <mergeCell ref="AY43:AZ43"/>
    <mergeCell ref="BA43:BB43"/>
    <mergeCell ref="AY42:AZ42"/>
    <mergeCell ref="BC57:BG59"/>
    <mergeCell ref="BC39:BG41"/>
    <mergeCell ref="BC42:BG44"/>
    <mergeCell ref="BC45:BG47"/>
    <mergeCell ref="BC48:BG50"/>
    <mergeCell ref="AY45:AZ45"/>
    <mergeCell ref="BA45:BB45"/>
    <mergeCell ref="AY46:AZ46"/>
    <mergeCell ref="BA46:BB46"/>
    <mergeCell ref="BA47:BB47"/>
    <mergeCell ref="AY48:AZ48"/>
    <mergeCell ref="BA48:BB48"/>
    <mergeCell ref="AY47:AZ47"/>
    <mergeCell ref="AY54:AZ54"/>
    <mergeCell ref="AY49:AZ49"/>
    <mergeCell ref="BA49:BB49"/>
    <mergeCell ref="AY50:AZ50"/>
    <mergeCell ref="BA50:BB50"/>
    <mergeCell ref="AY51:AZ51"/>
    <mergeCell ref="BA51:BB51"/>
    <mergeCell ref="AY39:AZ39"/>
    <mergeCell ref="BA39:BB39"/>
    <mergeCell ref="AY40:AZ40"/>
    <mergeCell ref="BA40:BB40"/>
    <mergeCell ref="BC33:BG35"/>
    <mergeCell ref="BC36:BG38"/>
    <mergeCell ref="AY37:AZ37"/>
    <mergeCell ref="BA32:BB32"/>
    <mergeCell ref="AY33:AZ33"/>
    <mergeCell ref="BA33:BB33"/>
    <mergeCell ref="AY34:AZ34"/>
    <mergeCell ref="BA34:BB34"/>
    <mergeCell ref="AY35:AZ35"/>
    <mergeCell ref="BA35:BB35"/>
    <mergeCell ref="AY36:AZ36"/>
    <mergeCell ref="BA36:BB36"/>
    <mergeCell ref="AY32:AZ32"/>
    <mergeCell ref="BA37:BB37"/>
    <mergeCell ref="AY38:AZ38"/>
    <mergeCell ref="BA38:BB38"/>
    <mergeCell ref="AT6:AU6"/>
    <mergeCell ref="AX6:AY6"/>
    <mergeCell ref="AO20:AU20"/>
    <mergeCell ref="AV20:AX20"/>
    <mergeCell ref="BA31:BB31"/>
    <mergeCell ref="B19:B23"/>
    <mergeCell ref="G19:G23"/>
    <mergeCell ref="Z2:AA2"/>
    <mergeCell ref="AC2:AD2"/>
    <mergeCell ref="AG2:AH2"/>
    <mergeCell ref="AA20:AG20"/>
    <mergeCell ref="AH20:AN20"/>
    <mergeCell ref="BB4:BE4"/>
    <mergeCell ref="G27:G29"/>
    <mergeCell ref="L19:N23"/>
    <mergeCell ref="L24:N26"/>
    <mergeCell ref="L27:N29"/>
    <mergeCell ref="T20:Z20"/>
    <mergeCell ref="BA25:BB25"/>
    <mergeCell ref="BA26:BB26"/>
    <mergeCell ref="T12:U12"/>
    <mergeCell ref="BC24:BG26"/>
    <mergeCell ref="BC27:BG29"/>
    <mergeCell ref="BC30:BG32"/>
    <mergeCell ref="AQ1:BF1"/>
    <mergeCell ref="AQ2:BF2"/>
    <mergeCell ref="C19:E23"/>
    <mergeCell ref="C25:E25"/>
    <mergeCell ref="C24:E24"/>
    <mergeCell ref="C26:E26"/>
    <mergeCell ref="H25:K25"/>
    <mergeCell ref="H24:K24"/>
    <mergeCell ref="H26:K26"/>
    <mergeCell ref="BB3:BE3"/>
    <mergeCell ref="AY26:AZ26"/>
    <mergeCell ref="AY25:AZ25"/>
    <mergeCell ref="AY24:AZ24"/>
    <mergeCell ref="G24:G26"/>
    <mergeCell ref="J14:L14"/>
    <mergeCell ref="N14:P14"/>
    <mergeCell ref="J15:L15"/>
    <mergeCell ref="N15:P15"/>
    <mergeCell ref="BB6:BC6"/>
    <mergeCell ref="BB10:BC10"/>
    <mergeCell ref="AY19:AZ23"/>
    <mergeCell ref="BA19:BB23"/>
    <mergeCell ref="BC19:BG23"/>
    <mergeCell ref="H19:K23"/>
    <mergeCell ref="O19:S23"/>
    <mergeCell ref="BA24:BB24"/>
    <mergeCell ref="L30:N32"/>
    <mergeCell ref="L33:N35"/>
    <mergeCell ref="C34:E34"/>
    <mergeCell ref="H34:K34"/>
    <mergeCell ref="C27:E27"/>
    <mergeCell ref="H27:K27"/>
    <mergeCell ref="C28:E28"/>
    <mergeCell ref="H28:K28"/>
    <mergeCell ref="C29:E29"/>
    <mergeCell ref="H29:K29"/>
    <mergeCell ref="C30:E30"/>
    <mergeCell ref="H30:K30"/>
    <mergeCell ref="H31:K31"/>
    <mergeCell ref="C32:E32"/>
    <mergeCell ref="H32:K32"/>
    <mergeCell ref="C33:E33"/>
    <mergeCell ref="H33:K33"/>
    <mergeCell ref="AY27:AZ27"/>
    <mergeCell ref="BA30:BB30"/>
    <mergeCell ref="AY31:AZ31"/>
    <mergeCell ref="BA27:BB27"/>
    <mergeCell ref="AY28:AZ28"/>
    <mergeCell ref="G66:G68"/>
    <mergeCell ref="C65:E65"/>
    <mergeCell ref="AY67:AZ67"/>
    <mergeCell ref="AY55:AZ55"/>
    <mergeCell ref="BA55:BB55"/>
    <mergeCell ref="AY56:AZ56"/>
    <mergeCell ref="BA56:BB56"/>
    <mergeCell ref="BA60:BB60"/>
    <mergeCell ref="AY58:AZ58"/>
    <mergeCell ref="BA58:BB58"/>
    <mergeCell ref="AY59:AZ59"/>
    <mergeCell ref="BA59:BB59"/>
    <mergeCell ref="AY57:AZ57"/>
    <mergeCell ref="BA57:BB57"/>
    <mergeCell ref="C61:E61"/>
    <mergeCell ref="C62:E62"/>
    <mergeCell ref="C66:E66"/>
    <mergeCell ref="C67:E67"/>
    <mergeCell ref="C58:E58"/>
    <mergeCell ref="C68:E68"/>
    <mergeCell ref="C64:E64"/>
    <mergeCell ref="H57:K57"/>
    <mergeCell ref="L57:N59"/>
    <mergeCell ref="H60:K60"/>
    <mergeCell ref="C63:E63"/>
    <mergeCell ref="G63:G65"/>
    <mergeCell ref="H63:K63"/>
    <mergeCell ref="C60:E60"/>
    <mergeCell ref="G60:G62"/>
    <mergeCell ref="C55:E55"/>
    <mergeCell ref="H55:K55"/>
    <mergeCell ref="C56:E56"/>
    <mergeCell ref="H64:K64"/>
    <mergeCell ref="H56:K56"/>
    <mergeCell ref="G57:G59"/>
    <mergeCell ref="C48:E48"/>
    <mergeCell ref="C49:E49"/>
    <mergeCell ref="C50:E50"/>
    <mergeCell ref="C51:E51"/>
    <mergeCell ref="C54:E54"/>
    <mergeCell ref="L36:N38"/>
    <mergeCell ref="L39:N41"/>
    <mergeCell ref="L42:N44"/>
    <mergeCell ref="C40:E40"/>
    <mergeCell ref="H40:K40"/>
    <mergeCell ref="C53:E53"/>
    <mergeCell ref="G36:G38"/>
    <mergeCell ref="G39:G41"/>
    <mergeCell ref="G42:G44"/>
    <mergeCell ref="G45:G47"/>
    <mergeCell ref="G48:G50"/>
    <mergeCell ref="H51:K51"/>
    <mergeCell ref="H52:K52"/>
    <mergeCell ref="L48:N50"/>
    <mergeCell ref="L51:N53"/>
    <mergeCell ref="H39:K39"/>
    <mergeCell ref="C52:E52"/>
    <mergeCell ref="C39:E39"/>
    <mergeCell ref="BA69:BB69"/>
    <mergeCell ref="AY72:AZ76"/>
    <mergeCell ref="G54:G56"/>
    <mergeCell ref="C59:E59"/>
    <mergeCell ref="H41:K41"/>
    <mergeCell ref="C42:E42"/>
    <mergeCell ref="H61:K61"/>
    <mergeCell ref="H62:K62"/>
    <mergeCell ref="H58:K58"/>
    <mergeCell ref="H59:K59"/>
    <mergeCell ref="L54:N56"/>
    <mergeCell ref="H42:K42"/>
    <mergeCell ref="C43:E43"/>
    <mergeCell ref="H43:K43"/>
    <mergeCell ref="C44:E44"/>
    <mergeCell ref="G51:G53"/>
    <mergeCell ref="C47:E47"/>
    <mergeCell ref="H65:K65"/>
    <mergeCell ref="L45:N47"/>
    <mergeCell ref="H46:K46"/>
    <mergeCell ref="H47:K47"/>
    <mergeCell ref="H48:K48"/>
    <mergeCell ref="H49:K49"/>
    <mergeCell ref="H50:K50"/>
    <mergeCell ref="G69:G71"/>
    <mergeCell ref="C71:E71"/>
    <mergeCell ref="AY78:AZ78"/>
    <mergeCell ref="AY77:AZ77"/>
    <mergeCell ref="C69:E69"/>
    <mergeCell ref="C70:E70"/>
    <mergeCell ref="I73:S73"/>
    <mergeCell ref="I74:S74"/>
    <mergeCell ref="I75:S75"/>
    <mergeCell ref="I76:S76"/>
    <mergeCell ref="I77:S77"/>
    <mergeCell ref="I78:S78"/>
    <mergeCell ref="AY71:AZ71"/>
    <mergeCell ref="H70:K70"/>
    <mergeCell ref="H69:K69"/>
    <mergeCell ref="H71:K71"/>
    <mergeCell ref="L69:N71"/>
    <mergeCell ref="AY69:AZ69"/>
    <mergeCell ref="I80:S80"/>
    <mergeCell ref="BB8:BC8"/>
    <mergeCell ref="AN10:AO10"/>
    <mergeCell ref="AT8:AU8"/>
    <mergeCell ref="AN13:AO13"/>
    <mergeCell ref="AN14:AO14"/>
    <mergeCell ref="AN15:AO15"/>
    <mergeCell ref="AV13:AW13"/>
    <mergeCell ref="AT10:AU10"/>
    <mergeCell ref="I72:S72"/>
    <mergeCell ref="AY70:AZ70"/>
    <mergeCell ref="AY79:AZ79"/>
    <mergeCell ref="I79:S79"/>
    <mergeCell ref="BA70:BB70"/>
    <mergeCell ref="BA71:BB71"/>
    <mergeCell ref="AY66:AZ66"/>
    <mergeCell ref="H66:K66"/>
    <mergeCell ref="L66:N68"/>
    <mergeCell ref="H67:K67"/>
    <mergeCell ref="H68:K68"/>
    <mergeCell ref="BA67:BB67"/>
    <mergeCell ref="AY68:AZ68"/>
    <mergeCell ref="BA68:BB68"/>
    <mergeCell ref="BA66:BB66"/>
  </mergeCells>
  <phoneticPr fontId="2"/>
  <conditionalFormatting sqref="T26:AX26">
    <cfRule type="expression" dxfId="37" priority="47">
      <formula>OR(T$75=$B25,T$76=$B25)</formula>
    </cfRule>
  </conditionalFormatting>
  <conditionalFormatting sqref="T29:AX29">
    <cfRule type="expression" dxfId="36" priority="43">
      <formula>OR(T$75=$B28,T$76=$B28)</formula>
    </cfRule>
  </conditionalFormatting>
  <conditionalFormatting sqref="T32:AX32">
    <cfRule type="expression" dxfId="35" priority="40">
      <formula>OR(T$75=$B31,T$76=$B31)</formula>
    </cfRule>
  </conditionalFormatting>
  <conditionalFormatting sqref="T35:AX35">
    <cfRule type="expression" dxfId="34" priority="37">
      <formula>OR(T$75=$B34,T$76=$B34)</formula>
    </cfRule>
  </conditionalFormatting>
  <conditionalFormatting sqref="T38:AX38">
    <cfRule type="expression" dxfId="33" priority="34">
      <formula>OR(T$75=$B37,T$76=$B37)</formula>
    </cfRule>
  </conditionalFormatting>
  <conditionalFormatting sqref="T41:AX41">
    <cfRule type="expression" dxfId="32" priority="31">
      <formula>OR(T$75=$B40,T$76=$B40)</formula>
    </cfRule>
  </conditionalFormatting>
  <conditionalFormatting sqref="T44:AX44">
    <cfRule type="expression" dxfId="31" priority="28">
      <formula>OR(T$75=$B43,T$76=$B43)</formula>
    </cfRule>
  </conditionalFormatting>
  <conditionalFormatting sqref="T47:AX47">
    <cfRule type="expression" dxfId="30" priority="25">
      <formula>OR(T$75=$B46,T$76=$B46)</formula>
    </cfRule>
  </conditionalFormatting>
  <conditionalFormatting sqref="T50:AX50">
    <cfRule type="expression" dxfId="29" priority="22">
      <formula>OR(T$75=$B49,T$76=$B49)</formula>
    </cfRule>
  </conditionalFormatting>
  <conditionalFormatting sqref="T53:AX53">
    <cfRule type="expression" dxfId="28" priority="19">
      <formula>OR(T$75=$B52,T$76=$B52)</formula>
    </cfRule>
  </conditionalFormatting>
  <conditionalFormatting sqref="T56:AX56">
    <cfRule type="expression" dxfId="27" priority="16">
      <formula>OR(T$75=$B55,T$76=$B55)</formula>
    </cfRule>
  </conditionalFormatting>
  <conditionalFormatting sqref="T59:AX59">
    <cfRule type="expression" dxfId="26" priority="13">
      <formula>OR(T$75=$B58,T$76=$B58)</formula>
    </cfRule>
  </conditionalFormatting>
  <conditionalFormatting sqref="T62:AX62">
    <cfRule type="expression" dxfId="25" priority="10">
      <formula>OR(T$75=$B61,T$76=$B61)</formula>
    </cfRule>
  </conditionalFormatting>
  <conditionalFormatting sqref="T65:AX65">
    <cfRule type="expression" dxfId="24" priority="7">
      <formula>OR(T$75=$B64,T$76=$B64)</formula>
    </cfRule>
  </conditionalFormatting>
  <conditionalFormatting sqref="T68:AX68">
    <cfRule type="expression" dxfId="23" priority="4">
      <formula>OR(T$75=$B67,T$76=$B67)</formula>
    </cfRule>
  </conditionalFormatting>
  <conditionalFormatting sqref="T71:AX71">
    <cfRule type="expression" dxfId="22" priority="1">
      <formula>OR(T$75=$B70,T$76=$B70)</formula>
    </cfRule>
  </conditionalFormatting>
  <conditionalFormatting sqref="U78:Z78">
    <cfRule type="expression" dxfId="21" priority="162">
      <formula>OR(#REF!=#REF!,#REF!=#REF!)</formula>
    </cfRule>
  </conditionalFormatting>
  <conditionalFormatting sqref="AB78:AG78">
    <cfRule type="expression" dxfId="20" priority="56">
      <formula>OR(#REF!=#REF!,#REF!=#REF!)</formula>
    </cfRule>
  </conditionalFormatting>
  <conditionalFormatting sqref="AI78:AN78">
    <cfRule type="expression" dxfId="19" priority="55">
      <formula>OR(#REF!=#REF!,#REF!=#REF!)</formula>
    </cfRule>
  </conditionalFormatting>
  <conditionalFormatting sqref="AP78:AX78">
    <cfRule type="expression" dxfId="18" priority="54">
      <formula>OR(#REF!=#REF!,#REF!=#REF!)</formula>
    </cfRule>
  </conditionalFormatting>
  <dataValidations count="7">
    <dataValidation type="list" allowBlank="1" showInputMessage="1" showErrorMessage="1" sqref="G27 G30 G33 G36 G39 G42 G45 G48 G51 G24 G69 G66 G54 G63 G60 G57" xr:uid="{00000000-0002-0000-0200-000000000000}">
      <formula1>"A, B, C, D"</formula1>
    </dataValidation>
    <dataValidation type="list" allowBlank="1" showInputMessage="1" showErrorMessage="1" sqref="C31:E31 C64:E64 C52:E52 C25:E25 C28:E28 C67:E67 C34 C37 C40 C43:E43 C46:E46 C61:E61 C49:E49 C58:E58 C55:E55 C70:E70" xr:uid="{00000000-0002-0000-0200-000001000000}">
      <formula1>職種</formula1>
    </dataValidation>
    <dataValidation type="list" allowBlank="1" showInputMessage="1" showErrorMessage="1" sqref="AC3:AC4" xr:uid="{00000000-0002-0000-0200-000002000000}">
      <formula1>#REF!</formula1>
    </dataValidation>
    <dataValidation type="decimal" allowBlank="1" showInputMessage="1" showErrorMessage="1" error="入力可能範囲　32～40" sqref="AX6:AY6" xr:uid="{00000000-0002-0000-0200-000003000000}">
      <formula1>32</formula1>
      <formula2>40</formula2>
    </dataValidation>
    <dataValidation type="list" errorStyle="warning" allowBlank="1" showInputMessage="1" showErrorMessage="1" error="リストにない場合のみ、入力してください。" sqref="H70:K70 H34:K34 H31:K31 H67:K67 H37:K37 H40:K40 H43:K43 H46:K46 H49:K49 H52:K52 H55:K55 H58:K58 H61:K61 H64:K64 H28:K28 H25:K25" xr:uid="{00000000-0002-0000-0200-000004000000}">
      <formula1>INDIRECT(C25)</formula1>
    </dataValidation>
    <dataValidation type="list" allowBlank="1" showInputMessage="1" showErrorMessage="1" sqref="BB4:BE4" xr:uid="{00000000-0002-0000-0200-000005000000}">
      <formula1>"予定,実績,予定・実績"</formula1>
    </dataValidation>
    <dataValidation type="list" allowBlank="1" showInputMessage="1" showErrorMessage="1" sqref="BB3:BE3" xr:uid="{00000000-0002-0000-0200-000006000000}">
      <formula1>"４週,歴月"</formula1>
    </dataValidation>
  </dataValidations>
  <printOptions horizontalCentered="1"/>
  <pageMargins left="0.15748031496062992" right="0.15748031496062992" top="0.39370078740157483" bottom="0.15748031496062992" header="0.15748031496062992" footer="0.15748031496062992"/>
  <pageSetup paperSize="9" scale="28" orientation="portrait" verticalDpi="0" r:id="rId1"/>
  <ignoredErrors>
    <ignoredError sqref="BA4 BA3 BC3:BE3 BC4:BE4"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7000000}">
          <x14:formula1>
            <xm:f>プルダウン・リスト!$C$4:$C$10</xm:f>
          </x14:formula1>
          <xm:sqref>AQ1:BF1</xm:sqref>
        </x14:dataValidation>
        <x14:dataValidation type="list" allowBlank="1" showInputMessage="1" showErrorMessage="1" xr:uid="{00000000-0002-0000-0200-000008000000}">
          <x14:formula1>
            <xm:f>'【要提出】シフト記号表（勤務時間帯）'!$C$5:$C$46</xm:f>
          </x14:formula1>
          <xm:sqref>T66:AX66 T24:AX24 T57:AX57 T60:AX60 T63:AX63 T27:AX27 T30:AX30 T33:AX33 T36:AX36 T39:AX39 T42:AX42 T45:AX45 T48:AX48 T51:AX51 T54:AX54 T69:AX69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CFFCC"/>
    <pageSetUpPr fitToPage="1"/>
  </sheetPr>
  <dimension ref="B1:AA47"/>
  <sheetViews>
    <sheetView topLeftCell="A4" workbookViewId="0">
      <selection activeCell="U11" sqref="U11"/>
    </sheetView>
  </sheetViews>
  <sheetFormatPr defaultColWidth="9" defaultRowHeight="18.75"/>
  <cols>
    <col min="1" max="1" width="1.625" style="44" customWidth="1"/>
    <col min="2" max="2" width="15.125" style="96" bestFit="1" customWidth="1"/>
    <col min="3" max="3" width="10.625" style="96" customWidth="1"/>
    <col min="4" max="4" width="3.375" style="96" bestFit="1" customWidth="1"/>
    <col min="5" max="5" width="15.625" style="44" customWidth="1"/>
    <col min="6" max="6" width="3.375" style="44" bestFit="1" customWidth="1"/>
    <col min="7" max="7" width="15.625" style="44" customWidth="1"/>
    <col min="8" max="8" width="3.375" style="44" bestFit="1" customWidth="1"/>
    <col min="9" max="9" width="15.625" style="96" customWidth="1"/>
    <col min="10" max="10" width="3.375" style="44" bestFit="1" customWidth="1"/>
    <col min="11" max="11" width="15.625" style="44" customWidth="1"/>
    <col min="12" max="12" width="5" style="44" customWidth="1"/>
    <col min="13" max="13" width="15.625" style="44" customWidth="1"/>
    <col min="14" max="14" width="3.375" style="44" customWidth="1"/>
    <col min="15" max="15" width="15.625" style="44" customWidth="1"/>
    <col min="16" max="16" width="3.375" style="44" customWidth="1"/>
    <col min="17" max="17" width="15.625" style="44" customWidth="1"/>
    <col min="18" max="18" width="3.375" style="44" customWidth="1"/>
    <col min="19" max="19" width="15.625" style="44" customWidth="1"/>
    <col min="20" max="20" width="3.375" style="44" customWidth="1"/>
    <col min="21" max="21" width="15.625" style="44" customWidth="1"/>
    <col min="22" max="22" width="3.375" style="44" customWidth="1"/>
    <col min="23" max="23" width="15.625" style="44" customWidth="1"/>
    <col min="24" max="24" width="3.375" style="44" customWidth="1"/>
    <col min="25" max="25" width="15.625" style="44" customWidth="1"/>
    <col min="26" max="16384" width="9" style="44"/>
  </cols>
  <sheetData>
    <row r="1" spans="2:25">
      <c r="B1" s="95" t="s">
        <v>34</v>
      </c>
    </row>
    <row r="2" spans="2:25">
      <c r="B2" s="97" t="s">
        <v>35</v>
      </c>
      <c r="E2" s="122" t="s">
        <v>162</v>
      </c>
      <c r="I2" s="123" t="s">
        <v>163</v>
      </c>
    </row>
    <row r="3" spans="2:25">
      <c r="B3" s="97"/>
      <c r="E3" s="1247" t="s">
        <v>36</v>
      </c>
      <c r="F3" s="1247"/>
      <c r="G3" s="1247"/>
      <c r="H3" s="1247"/>
      <c r="I3" s="1247"/>
      <c r="J3" s="1247"/>
      <c r="K3" s="1247"/>
      <c r="M3" s="1247" t="s">
        <v>79</v>
      </c>
      <c r="N3" s="1247"/>
      <c r="O3" s="1247"/>
      <c r="Q3" s="1247" t="s">
        <v>78</v>
      </c>
      <c r="R3" s="1247"/>
      <c r="S3" s="1247"/>
      <c r="T3" s="1247"/>
      <c r="U3" s="1247"/>
      <c r="V3" s="1247"/>
      <c r="W3" s="1247"/>
      <c r="Y3" s="98" t="s">
        <v>89</v>
      </c>
    </row>
    <row r="4" spans="2:25">
      <c r="B4" s="96" t="s">
        <v>37</v>
      </c>
      <c r="C4" s="96" t="s">
        <v>4</v>
      </c>
      <c r="E4" s="96" t="s">
        <v>38</v>
      </c>
      <c r="F4" s="96"/>
      <c r="G4" s="96" t="s">
        <v>39</v>
      </c>
      <c r="I4" s="96" t="s">
        <v>40</v>
      </c>
      <c r="K4" s="96" t="s">
        <v>36</v>
      </c>
      <c r="M4" s="96" t="s">
        <v>41</v>
      </c>
      <c r="O4" s="96" t="s">
        <v>42</v>
      </c>
      <c r="Q4" s="96" t="s">
        <v>41</v>
      </c>
      <c r="S4" s="96" t="s">
        <v>42</v>
      </c>
      <c r="U4" s="96" t="s">
        <v>40</v>
      </c>
      <c r="W4" s="96" t="s">
        <v>36</v>
      </c>
      <c r="Y4" s="99" t="s">
        <v>90</v>
      </c>
    </row>
    <row r="5" spans="2:25">
      <c r="B5" s="45" t="s">
        <v>43</v>
      </c>
      <c r="C5" s="147" t="s">
        <v>44</v>
      </c>
      <c r="D5" s="45" t="s">
        <v>16</v>
      </c>
      <c r="E5" s="148" t="s">
        <v>45</v>
      </c>
      <c r="F5" s="45" t="s">
        <v>17</v>
      </c>
      <c r="G5" s="148" t="s">
        <v>45</v>
      </c>
      <c r="H5" s="166" t="s">
        <v>46</v>
      </c>
      <c r="I5" s="148" t="s">
        <v>45</v>
      </c>
      <c r="J5" s="167" t="s">
        <v>2</v>
      </c>
      <c r="K5" s="134" t="s">
        <v>45</v>
      </c>
      <c r="M5" s="152" t="s">
        <v>45</v>
      </c>
      <c r="N5" s="96" t="s">
        <v>17</v>
      </c>
      <c r="O5" s="152" t="s">
        <v>45</v>
      </c>
      <c r="Q5" s="134" t="s">
        <v>45</v>
      </c>
      <c r="R5" s="96" t="s">
        <v>17</v>
      </c>
      <c r="S5" s="134" t="s">
        <v>45</v>
      </c>
      <c r="T5" s="100" t="s">
        <v>46</v>
      </c>
      <c r="U5" s="148" t="s">
        <v>45</v>
      </c>
      <c r="V5" s="44" t="s">
        <v>2</v>
      </c>
      <c r="W5" s="134" t="s">
        <v>45</v>
      </c>
      <c r="Y5" s="134" t="s">
        <v>45</v>
      </c>
    </row>
    <row r="6" spans="2:25">
      <c r="B6" s="45" t="s">
        <v>47</v>
      </c>
      <c r="C6" s="147" t="s">
        <v>48</v>
      </c>
      <c r="D6" s="45" t="s">
        <v>16</v>
      </c>
      <c r="E6" s="148" t="s">
        <v>45</v>
      </c>
      <c r="F6" s="45" t="s">
        <v>17</v>
      </c>
      <c r="G6" s="148" t="s">
        <v>45</v>
      </c>
      <c r="H6" s="166" t="s">
        <v>46</v>
      </c>
      <c r="I6" s="148" t="s">
        <v>45</v>
      </c>
      <c r="J6" s="167" t="s">
        <v>2</v>
      </c>
      <c r="K6" s="134" t="s">
        <v>45</v>
      </c>
      <c r="M6" s="152" t="s">
        <v>45</v>
      </c>
      <c r="N6" s="96" t="s">
        <v>17</v>
      </c>
      <c r="O6" s="152" t="s">
        <v>45</v>
      </c>
      <c r="Q6" s="134" t="s">
        <v>45</v>
      </c>
      <c r="R6" s="96" t="s">
        <v>17</v>
      </c>
      <c r="S6" s="134" t="s">
        <v>45</v>
      </c>
      <c r="T6" s="100" t="s">
        <v>46</v>
      </c>
      <c r="U6" s="148" t="s">
        <v>45</v>
      </c>
      <c r="V6" s="44" t="s">
        <v>2</v>
      </c>
      <c r="W6" s="134" t="s">
        <v>45</v>
      </c>
      <c r="Y6" s="134" t="s">
        <v>45</v>
      </c>
    </row>
    <row r="7" spans="2:25">
      <c r="B7" s="45" t="s">
        <v>49</v>
      </c>
      <c r="C7" s="147" t="s">
        <v>50</v>
      </c>
      <c r="D7" s="45" t="s">
        <v>16</v>
      </c>
      <c r="E7" s="148" t="s">
        <v>45</v>
      </c>
      <c r="F7" s="45" t="s">
        <v>17</v>
      </c>
      <c r="G7" s="148" t="s">
        <v>45</v>
      </c>
      <c r="H7" s="166" t="s">
        <v>46</v>
      </c>
      <c r="I7" s="148" t="s">
        <v>45</v>
      </c>
      <c r="J7" s="167" t="s">
        <v>2</v>
      </c>
      <c r="K7" s="134" t="s">
        <v>45</v>
      </c>
      <c r="M7" s="152" t="s">
        <v>45</v>
      </c>
      <c r="N7" s="96" t="s">
        <v>17</v>
      </c>
      <c r="O7" s="152" t="s">
        <v>45</v>
      </c>
      <c r="Q7" s="134" t="s">
        <v>45</v>
      </c>
      <c r="R7" s="96" t="s">
        <v>17</v>
      </c>
      <c r="S7" s="134" t="s">
        <v>45</v>
      </c>
      <c r="T7" s="100" t="s">
        <v>46</v>
      </c>
      <c r="U7" s="148" t="s">
        <v>45</v>
      </c>
      <c r="V7" s="44" t="s">
        <v>2</v>
      </c>
      <c r="W7" s="134" t="s">
        <v>45</v>
      </c>
      <c r="Y7" s="134" t="s">
        <v>45</v>
      </c>
    </row>
    <row r="8" spans="2:25">
      <c r="B8" s="45"/>
      <c r="C8" s="147" t="s">
        <v>51</v>
      </c>
      <c r="D8" s="45" t="s">
        <v>16</v>
      </c>
      <c r="E8" s="148">
        <v>0.5</v>
      </c>
      <c r="F8" s="45" t="s">
        <v>17</v>
      </c>
      <c r="G8" s="148">
        <v>0.66666666666666663</v>
      </c>
      <c r="H8" s="166" t="s">
        <v>46</v>
      </c>
      <c r="I8" s="148">
        <v>4.1666666666666664E-2</v>
      </c>
      <c r="J8" s="167" t="s">
        <v>2</v>
      </c>
      <c r="K8" s="134">
        <f>IF(OR(E8="",G8=""),"",(G8+IF(E8&gt;G8,1,0)-E8-I8)*24)</f>
        <v>2.9999999999999991</v>
      </c>
      <c r="M8" s="152">
        <f>【要提出】小規模多機能型居宅介護!$J$14</f>
        <v>0.29166666666666669</v>
      </c>
      <c r="N8" s="96" t="s">
        <v>17</v>
      </c>
      <c r="O8" s="152">
        <f>【要提出】小規模多機能型居宅介護!$N$14</f>
        <v>0.83333333333333337</v>
      </c>
      <c r="Q8" s="153">
        <f t="shared" ref="Q8:Q21" si="0">IF(E8="","",IF(E8&lt;M8,M8,IF(E8&gt;=O8,"",E8)))</f>
        <v>0.5</v>
      </c>
      <c r="R8" s="96" t="s">
        <v>17</v>
      </c>
      <c r="S8" s="153">
        <f t="shared" ref="S8:S21" si="1">IF(G8="","",IF(G8&gt;E8,IF(G8&lt;O8,G8,O8),O8))</f>
        <v>0.66666666666666663</v>
      </c>
      <c r="T8" s="100" t="s">
        <v>46</v>
      </c>
      <c r="U8" s="148">
        <f>I8</f>
        <v>4.1666666666666664E-2</v>
      </c>
      <c r="V8" s="44" t="s">
        <v>2</v>
      </c>
      <c r="W8" s="134">
        <f>IF(Q8="","",IF((S8+IF(Q8&gt;S8,1,0)-Q8-U8)*24=0,"",(S8+IF(Q8&gt;S8,1,0)-Q8-U8)*24))</f>
        <v>2.9999999999999991</v>
      </c>
      <c r="Y8" s="134" t="str">
        <f>IF(W8="",K8,IF(OR(K8-W8=0,K8-W8&lt;0),"-",K8-W8))</f>
        <v>-</v>
      </c>
    </row>
    <row r="9" spans="2:25">
      <c r="B9" s="45"/>
      <c r="C9" s="147" t="s">
        <v>52</v>
      </c>
      <c r="D9" s="45" t="s">
        <v>16</v>
      </c>
      <c r="E9" s="148">
        <v>0.45833333333333331</v>
      </c>
      <c r="F9" s="45" t="s">
        <v>17</v>
      </c>
      <c r="G9" s="148">
        <v>0.83333333333333337</v>
      </c>
      <c r="H9" s="166" t="s">
        <v>46</v>
      </c>
      <c r="I9" s="148">
        <v>4.1666666666666664E-2</v>
      </c>
      <c r="J9" s="167" t="s">
        <v>2</v>
      </c>
      <c r="K9" s="134">
        <f t="shared" ref="K9:K21" si="2">IF(OR(E9="",G9=""),"",(G9+IF(E9&gt;G9,1,0)-E9-I9)*24)</f>
        <v>8</v>
      </c>
      <c r="M9" s="152">
        <f>【要提出】小規模多機能型居宅介護!$J$14</f>
        <v>0.29166666666666669</v>
      </c>
      <c r="N9" s="96" t="s">
        <v>17</v>
      </c>
      <c r="O9" s="152">
        <f>【要提出】小規模多機能型居宅介護!$N$14</f>
        <v>0.83333333333333337</v>
      </c>
      <c r="Q9" s="153">
        <f t="shared" si="0"/>
        <v>0.45833333333333331</v>
      </c>
      <c r="R9" s="96" t="s">
        <v>17</v>
      </c>
      <c r="S9" s="153">
        <f t="shared" si="1"/>
        <v>0.83333333333333337</v>
      </c>
      <c r="T9" s="100" t="s">
        <v>46</v>
      </c>
      <c r="U9" s="148">
        <f t="shared" ref="U9:U21" si="3">I9</f>
        <v>4.1666666666666664E-2</v>
      </c>
      <c r="V9" s="44" t="s">
        <v>2</v>
      </c>
      <c r="W9" s="134">
        <f t="shared" ref="W9:W21" si="4">IF(Q9="","",IF((S9+IF(Q9&gt;S9,1,0)-Q9-U9)*24=0,"",(S9+IF(Q9&gt;S9,1,0)-Q9-U9)*24))</f>
        <v>8</v>
      </c>
      <c r="Y9" s="134" t="str">
        <f t="shared" ref="Y9:Y21" si="5">IF(W9="",K9,IF(OR(K9-W9=0,K9-W9&lt;0),"-",K9-W9))</f>
        <v>-</v>
      </c>
    </row>
    <row r="10" spans="2:25">
      <c r="B10" s="45"/>
      <c r="C10" s="147" t="s">
        <v>53</v>
      </c>
      <c r="D10" s="45" t="s">
        <v>16</v>
      </c>
      <c r="E10" s="148">
        <v>0.375</v>
      </c>
      <c r="F10" s="45" t="s">
        <v>17</v>
      </c>
      <c r="G10" s="148">
        <v>0.75</v>
      </c>
      <c r="H10" s="166" t="s">
        <v>46</v>
      </c>
      <c r="I10" s="148">
        <v>4.1666666666666699E-2</v>
      </c>
      <c r="J10" s="167" t="s">
        <v>2</v>
      </c>
      <c r="K10" s="134">
        <f t="shared" si="2"/>
        <v>8</v>
      </c>
      <c r="M10" s="152">
        <f>【要提出】小規模多機能型居宅介護!$J$14</f>
        <v>0.29166666666666669</v>
      </c>
      <c r="N10" s="96" t="s">
        <v>17</v>
      </c>
      <c r="O10" s="152">
        <f>【要提出】小規模多機能型居宅介護!$N$14</f>
        <v>0.83333333333333337</v>
      </c>
      <c r="Q10" s="153">
        <f t="shared" si="0"/>
        <v>0.375</v>
      </c>
      <c r="R10" s="96" t="s">
        <v>17</v>
      </c>
      <c r="S10" s="153">
        <f t="shared" si="1"/>
        <v>0.75</v>
      </c>
      <c r="T10" s="100" t="s">
        <v>46</v>
      </c>
      <c r="U10" s="148">
        <f t="shared" si="3"/>
        <v>4.1666666666666699E-2</v>
      </c>
      <c r="V10" s="44" t="s">
        <v>2</v>
      </c>
      <c r="W10" s="134">
        <f t="shared" si="4"/>
        <v>8</v>
      </c>
      <c r="Y10" s="134" t="str">
        <f t="shared" si="5"/>
        <v>-</v>
      </c>
    </row>
    <row r="11" spans="2:25">
      <c r="B11" s="45"/>
      <c r="C11" s="147" t="s">
        <v>54</v>
      </c>
      <c r="D11" s="45" t="s">
        <v>16</v>
      </c>
      <c r="E11" s="148">
        <v>0.35416666666666669</v>
      </c>
      <c r="F11" s="45" t="s">
        <v>17</v>
      </c>
      <c r="G11" s="148">
        <v>0.72916666666666663</v>
      </c>
      <c r="H11" s="166" t="s">
        <v>46</v>
      </c>
      <c r="I11" s="148">
        <v>4.1666666666666664E-2</v>
      </c>
      <c r="J11" s="167" t="s">
        <v>2</v>
      </c>
      <c r="K11" s="134">
        <f t="shared" si="2"/>
        <v>7.9999999999999982</v>
      </c>
      <c r="M11" s="152">
        <f>【要提出】小規模多機能型居宅介護!$J$14</f>
        <v>0.29166666666666669</v>
      </c>
      <c r="N11" s="96" t="s">
        <v>17</v>
      </c>
      <c r="O11" s="152">
        <f>【要提出】小規模多機能型居宅介護!$N$14</f>
        <v>0.83333333333333337</v>
      </c>
      <c r="Q11" s="153">
        <f t="shared" si="0"/>
        <v>0.35416666666666669</v>
      </c>
      <c r="R11" s="96" t="s">
        <v>17</v>
      </c>
      <c r="S11" s="153">
        <f t="shared" si="1"/>
        <v>0.72916666666666663</v>
      </c>
      <c r="T11" s="100" t="s">
        <v>46</v>
      </c>
      <c r="U11" s="148">
        <f>I11</f>
        <v>4.1666666666666664E-2</v>
      </c>
      <c r="V11" s="44" t="s">
        <v>2</v>
      </c>
      <c r="W11" s="134">
        <f t="shared" si="4"/>
        <v>7.9999999999999982</v>
      </c>
      <c r="Y11" s="134" t="str">
        <f t="shared" si="5"/>
        <v>-</v>
      </c>
    </row>
    <row r="12" spans="2:25">
      <c r="B12" s="45"/>
      <c r="C12" s="147" t="s">
        <v>55</v>
      </c>
      <c r="D12" s="45" t="s">
        <v>16</v>
      </c>
      <c r="E12" s="148">
        <v>0.375</v>
      </c>
      <c r="F12" s="45" t="s">
        <v>17</v>
      </c>
      <c r="G12" s="148">
        <v>0.60416666666666663</v>
      </c>
      <c r="H12" s="166" t="s">
        <v>46</v>
      </c>
      <c r="I12" s="148">
        <v>0</v>
      </c>
      <c r="J12" s="167" t="s">
        <v>2</v>
      </c>
      <c r="K12" s="134">
        <f t="shared" si="2"/>
        <v>5.4999999999999991</v>
      </c>
      <c r="M12" s="152">
        <f>【要提出】小規模多機能型居宅介護!$J$14</f>
        <v>0.29166666666666669</v>
      </c>
      <c r="N12" s="96" t="s">
        <v>17</v>
      </c>
      <c r="O12" s="152">
        <f>【要提出】小規模多機能型居宅介護!$N$14</f>
        <v>0.83333333333333337</v>
      </c>
      <c r="Q12" s="153">
        <f t="shared" si="0"/>
        <v>0.375</v>
      </c>
      <c r="R12" s="96" t="s">
        <v>17</v>
      </c>
      <c r="S12" s="153">
        <f t="shared" si="1"/>
        <v>0.60416666666666663</v>
      </c>
      <c r="T12" s="100" t="s">
        <v>46</v>
      </c>
      <c r="U12" s="148">
        <f t="shared" si="3"/>
        <v>0</v>
      </c>
      <c r="V12" s="44" t="s">
        <v>2</v>
      </c>
      <c r="W12" s="134">
        <f t="shared" si="4"/>
        <v>5.4999999999999991</v>
      </c>
      <c r="Y12" s="134" t="str">
        <f t="shared" si="5"/>
        <v>-</v>
      </c>
    </row>
    <row r="13" spans="2:25">
      <c r="B13" s="45"/>
      <c r="C13" s="147" t="s">
        <v>56</v>
      </c>
      <c r="D13" s="45" t="s">
        <v>16</v>
      </c>
      <c r="E13" s="148">
        <v>0.375</v>
      </c>
      <c r="F13" s="45" t="s">
        <v>17</v>
      </c>
      <c r="G13" s="148">
        <v>0.625</v>
      </c>
      <c r="H13" s="166" t="s">
        <v>46</v>
      </c>
      <c r="I13" s="148">
        <v>2.0833333333333332E-2</v>
      </c>
      <c r="J13" s="167" t="s">
        <v>2</v>
      </c>
      <c r="K13" s="134">
        <f t="shared" si="2"/>
        <v>5.5</v>
      </c>
      <c r="M13" s="152">
        <f>【要提出】小規模多機能型居宅介護!$J$14</f>
        <v>0.29166666666666669</v>
      </c>
      <c r="N13" s="96" t="s">
        <v>17</v>
      </c>
      <c r="O13" s="152">
        <f>【要提出】小規模多機能型居宅介護!$N$14</f>
        <v>0.83333333333333337</v>
      </c>
      <c r="Q13" s="153">
        <f t="shared" si="0"/>
        <v>0.375</v>
      </c>
      <c r="R13" s="96" t="s">
        <v>17</v>
      </c>
      <c r="S13" s="153">
        <f t="shared" si="1"/>
        <v>0.625</v>
      </c>
      <c r="T13" s="100" t="s">
        <v>46</v>
      </c>
      <c r="U13" s="148">
        <f t="shared" si="3"/>
        <v>2.0833333333333332E-2</v>
      </c>
      <c r="V13" s="44" t="s">
        <v>2</v>
      </c>
      <c r="W13" s="134">
        <f t="shared" si="4"/>
        <v>5.5</v>
      </c>
      <c r="Y13" s="134" t="str">
        <f t="shared" si="5"/>
        <v>-</v>
      </c>
    </row>
    <row r="14" spans="2:25">
      <c r="B14" s="45"/>
      <c r="C14" s="147" t="s">
        <v>57</v>
      </c>
      <c r="D14" s="45" t="s">
        <v>16</v>
      </c>
      <c r="E14" s="148">
        <v>0.29166666666666669</v>
      </c>
      <c r="F14" s="45" t="s">
        <v>17</v>
      </c>
      <c r="G14" s="148">
        <v>0.39583333333333331</v>
      </c>
      <c r="H14" s="166" t="s">
        <v>46</v>
      </c>
      <c r="I14" s="148">
        <v>0</v>
      </c>
      <c r="J14" s="167" t="s">
        <v>2</v>
      </c>
      <c r="K14" s="134">
        <f t="shared" si="2"/>
        <v>2.4999999999999991</v>
      </c>
      <c r="M14" s="152">
        <f>【要提出】小規模多機能型居宅介護!$J$14</f>
        <v>0.29166666666666669</v>
      </c>
      <c r="N14" s="96" t="s">
        <v>17</v>
      </c>
      <c r="O14" s="152">
        <f>【要提出】小規模多機能型居宅介護!$N$14</f>
        <v>0.83333333333333337</v>
      </c>
      <c r="Q14" s="153">
        <f t="shared" si="0"/>
        <v>0.29166666666666669</v>
      </c>
      <c r="R14" s="96" t="s">
        <v>17</v>
      </c>
      <c r="S14" s="153">
        <f t="shared" si="1"/>
        <v>0.39583333333333331</v>
      </c>
      <c r="T14" s="100" t="s">
        <v>46</v>
      </c>
      <c r="U14" s="148">
        <f t="shared" si="3"/>
        <v>0</v>
      </c>
      <c r="V14" s="44" t="s">
        <v>2</v>
      </c>
      <c r="W14" s="134">
        <f t="shared" si="4"/>
        <v>2.4999999999999991</v>
      </c>
      <c r="Y14" s="134" t="str">
        <f t="shared" si="5"/>
        <v>-</v>
      </c>
    </row>
    <row r="15" spans="2:25">
      <c r="B15" s="45"/>
      <c r="C15" s="147" t="s">
        <v>58</v>
      </c>
      <c r="D15" s="45" t="s">
        <v>16</v>
      </c>
      <c r="E15" s="148">
        <v>0.6875</v>
      </c>
      <c r="F15" s="45" t="s">
        <v>17</v>
      </c>
      <c r="G15" s="148">
        <v>0.83333333333333337</v>
      </c>
      <c r="H15" s="166" t="s">
        <v>46</v>
      </c>
      <c r="I15" s="148">
        <v>0</v>
      </c>
      <c r="J15" s="167" t="s">
        <v>2</v>
      </c>
      <c r="K15" s="134">
        <f t="shared" si="2"/>
        <v>3.5000000000000009</v>
      </c>
      <c r="M15" s="152">
        <f>【要提出】小規模多機能型居宅介護!$J$14</f>
        <v>0.29166666666666669</v>
      </c>
      <c r="N15" s="96" t="s">
        <v>17</v>
      </c>
      <c r="O15" s="152">
        <f>【要提出】小規模多機能型居宅介護!$N$14</f>
        <v>0.83333333333333337</v>
      </c>
      <c r="Q15" s="153">
        <f t="shared" si="0"/>
        <v>0.6875</v>
      </c>
      <c r="R15" s="96" t="s">
        <v>17</v>
      </c>
      <c r="S15" s="153">
        <f t="shared" si="1"/>
        <v>0.83333333333333337</v>
      </c>
      <c r="T15" s="100" t="s">
        <v>46</v>
      </c>
      <c r="U15" s="148">
        <f t="shared" si="3"/>
        <v>0</v>
      </c>
      <c r="V15" s="44" t="s">
        <v>2</v>
      </c>
      <c r="W15" s="134">
        <f t="shared" si="4"/>
        <v>3.5000000000000009</v>
      </c>
      <c r="Y15" s="134" t="str">
        <f t="shared" si="5"/>
        <v>-</v>
      </c>
    </row>
    <row r="16" spans="2:25">
      <c r="B16" s="45"/>
      <c r="C16" s="147" t="s">
        <v>59</v>
      </c>
      <c r="D16" s="45" t="s">
        <v>16</v>
      </c>
      <c r="E16" s="148">
        <v>0.66666666666666663</v>
      </c>
      <c r="F16" s="45" t="s">
        <v>17</v>
      </c>
      <c r="G16" s="148">
        <v>0.29166666666666669</v>
      </c>
      <c r="H16" s="166" t="s">
        <v>46</v>
      </c>
      <c r="I16" s="148">
        <v>8.3333333333333329E-2</v>
      </c>
      <c r="J16" s="167" t="s">
        <v>2</v>
      </c>
      <c r="K16" s="134">
        <f t="shared" si="2"/>
        <v>13.000000000000002</v>
      </c>
      <c r="M16" s="152">
        <f>【要提出】小規模多機能型居宅介護!$J$14</f>
        <v>0.29166666666666669</v>
      </c>
      <c r="N16" s="96" t="s">
        <v>17</v>
      </c>
      <c r="O16" s="152">
        <f>【要提出】小規模多機能型居宅介護!$N$14</f>
        <v>0.83333333333333337</v>
      </c>
      <c r="Q16" s="153">
        <f t="shared" si="0"/>
        <v>0.66666666666666663</v>
      </c>
      <c r="R16" s="96" t="s">
        <v>17</v>
      </c>
      <c r="S16" s="153">
        <f t="shared" si="1"/>
        <v>0.83333333333333337</v>
      </c>
      <c r="T16" s="100" t="s">
        <v>46</v>
      </c>
      <c r="U16" s="148">
        <f t="shared" si="3"/>
        <v>8.3333333333333329E-2</v>
      </c>
      <c r="V16" s="44" t="s">
        <v>2</v>
      </c>
      <c r="W16" s="134">
        <f t="shared" si="4"/>
        <v>2.0000000000000018</v>
      </c>
      <c r="Y16" s="134">
        <f t="shared" si="5"/>
        <v>11</v>
      </c>
    </row>
    <row r="17" spans="2:25">
      <c r="B17" s="45"/>
      <c r="C17" s="147" t="s">
        <v>60</v>
      </c>
      <c r="D17" s="45" t="s">
        <v>16</v>
      </c>
      <c r="E17" s="148">
        <v>0.29166666666666669</v>
      </c>
      <c r="F17" s="45" t="s">
        <v>17</v>
      </c>
      <c r="G17" s="148">
        <v>0.375</v>
      </c>
      <c r="H17" s="166" t="s">
        <v>46</v>
      </c>
      <c r="I17" s="148">
        <v>0</v>
      </c>
      <c r="J17" s="167" t="s">
        <v>2</v>
      </c>
      <c r="K17" s="134">
        <f t="shared" si="2"/>
        <v>1.9999999999999996</v>
      </c>
      <c r="M17" s="152">
        <f>【要提出】小規模多機能型居宅介護!$J$14</f>
        <v>0.29166666666666669</v>
      </c>
      <c r="N17" s="96" t="s">
        <v>17</v>
      </c>
      <c r="O17" s="152">
        <f>【要提出】小規模多機能型居宅介護!$N$14</f>
        <v>0.83333333333333337</v>
      </c>
      <c r="Q17" s="153">
        <f t="shared" si="0"/>
        <v>0.29166666666666669</v>
      </c>
      <c r="R17" s="96" t="s">
        <v>17</v>
      </c>
      <c r="S17" s="153">
        <f t="shared" si="1"/>
        <v>0.375</v>
      </c>
      <c r="T17" s="100" t="s">
        <v>46</v>
      </c>
      <c r="U17" s="148">
        <f t="shared" si="3"/>
        <v>0</v>
      </c>
      <c r="V17" s="44" t="s">
        <v>2</v>
      </c>
      <c r="W17" s="134">
        <f t="shared" si="4"/>
        <v>1.9999999999999996</v>
      </c>
      <c r="Y17" s="134" t="str">
        <f t="shared" si="5"/>
        <v>-</v>
      </c>
    </row>
    <row r="18" spans="2:25">
      <c r="B18" s="45"/>
      <c r="C18" s="147" t="s">
        <v>61</v>
      </c>
      <c r="D18" s="45" t="s">
        <v>16</v>
      </c>
      <c r="E18" s="148"/>
      <c r="F18" s="45" t="s">
        <v>17</v>
      </c>
      <c r="G18" s="148"/>
      <c r="H18" s="166" t="s">
        <v>46</v>
      </c>
      <c r="I18" s="148">
        <v>0</v>
      </c>
      <c r="J18" s="167" t="s">
        <v>2</v>
      </c>
      <c r="K18" s="134" t="str">
        <f t="shared" si="2"/>
        <v/>
      </c>
      <c r="M18" s="152">
        <f>【要提出】小規模多機能型居宅介護!$J$14</f>
        <v>0.29166666666666669</v>
      </c>
      <c r="N18" s="96" t="s">
        <v>17</v>
      </c>
      <c r="O18" s="152">
        <f>【要提出】小規模多機能型居宅介護!$N$14</f>
        <v>0.83333333333333337</v>
      </c>
      <c r="Q18" s="153" t="str">
        <f t="shared" si="0"/>
        <v/>
      </c>
      <c r="R18" s="96" t="s">
        <v>17</v>
      </c>
      <c r="S18" s="153" t="str">
        <f t="shared" si="1"/>
        <v/>
      </c>
      <c r="T18" s="100" t="s">
        <v>46</v>
      </c>
      <c r="U18" s="148">
        <f t="shared" si="3"/>
        <v>0</v>
      </c>
      <c r="V18" s="44" t="s">
        <v>2</v>
      </c>
      <c r="W18" s="134" t="str">
        <f t="shared" si="4"/>
        <v/>
      </c>
      <c r="Y18" s="134" t="str">
        <f t="shared" si="5"/>
        <v/>
      </c>
    </row>
    <row r="19" spans="2:25">
      <c r="B19" s="45"/>
      <c r="C19" s="147" t="s">
        <v>62</v>
      </c>
      <c r="D19" s="45" t="s">
        <v>16</v>
      </c>
      <c r="E19" s="148"/>
      <c r="F19" s="45" t="s">
        <v>17</v>
      </c>
      <c r="G19" s="148"/>
      <c r="H19" s="166" t="s">
        <v>46</v>
      </c>
      <c r="I19" s="148">
        <v>0</v>
      </c>
      <c r="J19" s="167" t="s">
        <v>2</v>
      </c>
      <c r="K19" s="134" t="str">
        <f t="shared" si="2"/>
        <v/>
      </c>
      <c r="M19" s="152">
        <f>【要提出】小規模多機能型居宅介護!$J$14</f>
        <v>0.29166666666666669</v>
      </c>
      <c r="N19" s="96" t="s">
        <v>17</v>
      </c>
      <c r="O19" s="152">
        <f>【要提出】小規模多機能型居宅介護!$N$14</f>
        <v>0.83333333333333337</v>
      </c>
      <c r="Q19" s="153" t="str">
        <f t="shared" si="0"/>
        <v/>
      </c>
      <c r="R19" s="96" t="s">
        <v>17</v>
      </c>
      <c r="S19" s="153" t="str">
        <f t="shared" si="1"/>
        <v/>
      </c>
      <c r="T19" s="100" t="s">
        <v>46</v>
      </c>
      <c r="U19" s="148">
        <f t="shared" si="3"/>
        <v>0</v>
      </c>
      <c r="V19" s="44" t="s">
        <v>2</v>
      </c>
      <c r="W19" s="134" t="str">
        <f t="shared" si="4"/>
        <v/>
      </c>
      <c r="Y19" s="134" t="str">
        <f t="shared" si="5"/>
        <v/>
      </c>
    </row>
    <row r="20" spans="2:25">
      <c r="B20" s="45"/>
      <c r="C20" s="147" t="s">
        <v>63</v>
      </c>
      <c r="D20" s="45" t="s">
        <v>16</v>
      </c>
      <c r="E20" s="148"/>
      <c r="F20" s="45" t="s">
        <v>17</v>
      </c>
      <c r="G20" s="148"/>
      <c r="H20" s="166" t="s">
        <v>46</v>
      </c>
      <c r="I20" s="148">
        <v>0</v>
      </c>
      <c r="J20" s="167" t="s">
        <v>2</v>
      </c>
      <c r="K20" s="134" t="str">
        <f t="shared" si="2"/>
        <v/>
      </c>
      <c r="M20" s="152">
        <f>【要提出】小規模多機能型居宅介護!$J$14</f>
        <v>0.29166666666666669</v>
      </c>
      <c r="N20" s="96" t="s">
        <v>17</v>
      </c>
      <c r="O20" s="152">
        <f>【要提出】小規模多機能型居宅介護!$N$14</f>
        <v>0.83333333333333337</v>
      </c>
      <c r="Q20" s="153" t="str">
        <f t="shared" si="0"/>
        <v/>
      </c>
      <c r="R20" s="96" t="s">
        <v>17</v>
      </c>
      <c r="S20" s="153" t="str">
        <f t="shared" si="1"/>
        <v/>
      </c>
      <c r="T20" s="100" t="s">
        <v>46</v>
      </c>
      <c r="U20" s="148">
        <f t="shared" si="3"/>
        <v>0</v>
      </c>
      <c r="V20" s="44" t="s">
        <v>2</v>
      </c>
      <c r="W20" s="134" t="str">
        <f t="shared" si="4"/>
        <v/>
      </c>
      <c r="Y20" s="134" t="str">
        <f t="shared" si="5"/>
        <v/>
      </c>
    </row>
    <row r="21" spans="2:25">
      <c r="B21" s="45"/>
      <c r="C21" s="147" t="s">
        <v>64</v>
      </c>
      <c r="D21" s="45" t="s">
        <v>16</v>
      </c>
      <c r="E21" s="148"/>
      <c r="F21" s="45" t="s">
        <v>17</v>
      </c>
      <c r="G21" s="148"/>
      <c r="H21" s="166" t="s">
        <v>46</v>
      </c>
      <c r="I21" s="148">
        <v>0</v>
      </c>
      <c r="J21" s="167" t="s">
        <v>2</v>
      </c>
      <c r="K21" s="134" t="str">
        <f t="shared" si="2"/>
        <v/>
      </c>
      <c r="M21" s="152">
        <f>【要提出】小規模多機能型居宅介護!$J$14</f>
        <v>0.29166666666666669</v>
      </c>
      <c r="N21" s="96" t="s">
        <v>17</v>
      </c>
      <c r="O21" s="152">
        <f>【要提出】小規模多機能型居宅介護!$N$14</f>
        <v>0.83333333333333337</v>
      </c>
      <c r="Q21" s="153" t="str">
        <f t="shared" si="0"/>
        <v/>
      </c>
      <c r="R21" s="96" t="s">
        <v>17</v>
      </c>
      <c r="S21" s="153" t="str">
        <f t="shared" si="1"/>
        <v/>
      </c>
      <c r="T21" s="100" t="s">
        <v>46</v>
      </c>
      <c r="U21" s="148">
        <f t="shared" si="3"/>
        <v>0</v>
      </c>
      <c r="V21" s="44" t="s">
        <v>2</v>
      </c>
      <c r="W21" s="134" t="str">
        <f t="shared" si="4"/>
        <v/>
      </c>
      <c r="Y21" s="134" t="str">
        <f t="shared" si="5"/>
        <v/>
      </c>
    </row>
    <row r="22" spans="2:25">
      <c r="B22" s="45"/>
      <c r="C22" s="147" t="s">
        <v>65</v>
      </c>
      <c r="D22" s="45" t="s">
        <v>16</v>
      </c>
      <c r="E22" s="168"/>
      <c r="F22" s="45" t="s">
        <v>17</v>
      </c>
      <c r="G22" s="168"/>
      <c r="H22" s="166" t="s">
        <v>46</v>
      </c>
      <c r="I22" s="168"/>
      <c r="J22" s="167" t="s">
        <v>2</v>
      </c>
      <c r="K22" s="147">
        <v>1</v>
      </c>
      <c r="M22" s="170"/>
      <c r="N22" s="45" t="s">
        <v>17</v>
      </c>
      <c r="O22" s="170"/>
      <c r="P22" s="167"/>
      <c r="Q22" s="170"/>
      <c r="R22" s="45" t="s">
        <v>17</v>
      </c>
      <c r="S22" s="170"/>
      <c r="T22" s="166" t="s">
        <v>46</v>
      </c>
      <c r="U22" s="168"/>
      <c r="V22" s="167" t="s">
        <v>2</v>
      </c>
      <c r="W22" s="147">
        <v>1</v>
      </c>
      <c r="X22" s="167"/>
      <c r="Y22" s="147" t="s">
        <v>172</v>
      </c>
    </row>
    <row r="23" spans="2:25">
      <c r="B23" s="45"/>
      <c r="C23" s="147" t="s">
        <v>66</v>
      </c>
      <c r="D23" s="45" t="s">
        <v>16</v>
      </c>
      <c r="E23" s="168"/>
      <c r="F23" s="45" t="s">
        <v>17</v>
      </c>
      <c r="G23" s="168"/>
      <c r="H23" s="166" t="s">
        <v>46</v>
      </c>
      <c r="I23" s="168"/>
      <c r="J23" s="167" t="s">
        <v>2</v>
      </c>
      <c r="K23" s="147">
        <v>2</v>
      </c>
      <c r="M23" s="170"/>
      <c r="N23" s="45" t="s">
        <v>17</v>
      </c>
      <c r="O23" s="170"/>
      <c r="P23" s="167"/>
      <c r="Q23" s="170"/>
      <c r="R23" s="45" t="s">
        <v>17</v>
      </c>
      <c r="S23" s="170"/>
      <c r="T23" s="166" t="s">
        <v>46</v>
      </c>
      <c r="U23" s="168"/>
      <c r="V23" s="167" t="s">
        <v>2</v>
      </c>
      <c r="W23" s="147">
        <v>2</v>
      </c>
      <c r="X23" s="167"/>
      <c r="Y23" s="147" t="s">
        <v>172</v>
      </c>
    </row>
    <row r="24" spans="2:25">
      <c r="B24" s="45"/>
      <c r="C24" s="147" t="s">
        <v>67</v>
      </c>
      <c r="D24" s="45" t="s">
        <v>16</v>
      </c>
      <c r="E24" s="168"/>
      <c r="F24" s="45" t="s">
        <v>17</v>
      </c>
      <c r="G24" s="168"/>
      <c r="H24" s="166" t="s">
        <v>46</v>
      </c>
      <c r="I24" s="168"/>
      <c r="J24" s="167" t="s">
        <v>2</v>
      </c>
      <c r="K24" s="147">
        <v>3</v>
      </c>
      <c r="M24" s="170"/>
      <c r="N24" s="45" t="s">
        <v>17</v>
      </c>
      <c r="O24" s="170"/>
      <c r="P24" s="167"/>
      <c r="Q24" s="170"/>
      <c r="R24" s="45" t="s">
        <v>17</v>
      </c>
      <c r="S24" s="170"/>
      <c r="T24" s="166" t="s">
        <v>46</v>
      </c>
      <c r="U24" s="168"/>
      <c r="V24" s="167" t="s">
        <v>2</v>
      </c>
      <c r="W24" s="147">
        <v>3</v>
      </c>
      <c r="X24" s="167"/>
      <c r="Y24" s="147" t="s">
        <v>172</v>
      </c>
    </row>
    <row r="25" spans="2:25">
      <c r="B25" s="45"/>
      <c r="C25" s="147" t="s">
        <v>68</v>
      </c>
      <c r="D25" s="45" t="s">
        <v>16</v>
      </c>
      <c r="E25" s="168"/>
      <c r="F25" s="45" t="s">
        <v>17</v>
      </c>
      <c r="G25" s="168"/>
      <c r="H25" s="166" t="s">
        <v>46</v>
      </c>
      <c r="I25" s="168"/>
      <c r="J25" s="167" t="s">
        <v>2</v>
      </c>
      <c r="K25" s="147">
        <v>4</v>
      </c>
      <c r="M25" s="170"/>
      <c r="N25" s="45" t="s">
        <v>17</v>
      </c>
      <c r="O25" s="170"/>
      <c r="P25" s="167"/>
      <c r="Q25" s="170"/>
      <c r="R25" s="45" t="s">
        <v>17</v>
      </c>
      <c r="S25" s="170"/>
      <c r="T25" s="166" t="s">
        <v>46</v>
      </c>
      <c r="U25" s="168"/>
      <c r="V25" s="167" t="s">
        <v>2</v>
      </c>
      <c r="W25" s="147">
        <v>4</v>
      </c>
      <c r="X25" s="167"/>
      <c r="Y25" s="147" t="s">
        <v>172</v>
      </c>
    </row>
    <row r="26" spans="2:25">
      <c r="B26" s="45"/>
      <c r="C26" s="147" t="s">
        <v>69</v>
      </c>
      <c r="D26" s="45" t="s">
        <v>16</v>
      </c>
      <c r="E26" s="168"/>
      <c r="F26" s="45" t="s">
        <v>17</v>
      </c>
      <c r="G26" s="168"/>
      <c r="H26" s="166" t="s">
        <v>46</v>
      </c>
      <c r="I26" s="168"/>
      <c r="J26" s="167" t="s">
        <v>2</v>
      </c>
      <c r="K26" s="147">
        <v>5</v>
      </c>
      <c r="M26" s="170"/>
      <c r="N26" s="45" t="s">
        <v>17</v>
      </c>
      <c r="O26" s="170"/>
      <c r="P26" s="167"/>
      <c r="Q26" s="170"/>
      <c r="R26" s="45" t="s">
        <v>17</v>
      </c>
      <c r="S26" s="170"/>
      <c r="T26" s="166" t="s">
        <v>46</v>
      </c>
      <c r="U26" s="168"/>
      <c r="V26" s="167" t="s">
        <v>2</v>
      </c>
      <c r="W26" s="147">
        <v>5</v>
      </c>
      <c r="X26" s="167"/>
      <c r="Y26" s="147" t="s">
        <v>172</v>
      </c>
    </row>
    <row r="27" spans="2:25">
      <c r="B27" s="45"/>
      <c r="C27" s="147" t="s">
        <v>70</v>
      </c>
      <c r="D27" s="45" t="s">
        <v>16</v>
      </c>
      <c r="E27" s="168"/>
      <c r="F27" s="45" t="s">
        <v>17</v>
      </c>
      <c r="G27" s="168"/>
      <c r="H27" s="166" t="s">
        <v>46</v>
      </c>
      <c r="I27" s="168"/>
      <c r="J27" s="167" t="s">
        <v>2</v>
      </c>
      <c r="K27" s="147">
        <v>6</v>
      </c>
      <c r="M27" s="170"/>
      <c r="N27" s="45" t="s">
        <v>17</v>
      </c>
      <c r="O27" s="170"/>
      <c r="P27" s="167"/>
      <c r="Q27" s="170"/>
      <c r="R27" s="45" t="s">
        <v>17</v>
      </c>
      <c r="S27" s="170"/>
      <c r="T27" s="166" t="s">
        <v>46</v>
      </c>
      <c r="U27" s="168"/>
      <c r="V27" s="167" t="s">
        <v>2</v>
      </c>
      <c r="W27" s="147">
        <v>6</v>
      </c>
      <c r="X27" s="167"/>
      <c r="Y27" s="147" t="s">
        <v>172</v>
      </c>
    </row>
    <row r="28" spans="2:25">
      <c r="B28" s="45"/>
      <c r="C28" s="147" t="s">
        <v>71</v>
      </c>
      <c r="D28" s="45" t="s">
        <v>16</v>
      </c>
      <c r="E28" s="168"/>
      <c r="F28" s="45" t="s">
        <v>17</v>
      </c>
      <c r="G28" s="168"/>
      <c r="H28" s="166" t="s">
        <v>46</v>
      </c>
      <c r="I28" s="168"/>
      <c r="J28" s="167" t="s">
        <v>2</v>
      </c>
      <c r="K28" s="147">
        <v>7</v>
      </c>
      <c r="M28" s="170"/>
      <c r="N28" s="45" t="s">
        <v>17</v>
      </c>
      <c r="O28" s="170"/>
      <c r="P28" s="167"/>
      <c r="Q28" s="170"/>
      <c r="R28" s="45" t="s">
        <v>17</v>
      </c>
      <c r="S28" s="170"/>
      <c r="T28" s="166" t="s">
        <v>46</v>
      </c>
      <c r="U28" s="168"/>
      <c r="V28" s="167" t="s">
        <v>2</v>
      </c>
      <c r="W28" s="147">
        <v>7</v>
      </c>
      <c r="X28" s="167"/>
      <c r="Y28" s="147" t="s">
        <v>172</v>
      </c>
    </row>
    <row r="29" spans="2:25">
      <c r="B29" s="45"/>
      <c r="C29" s="147" t="s">
        <v>72</v>
      </c>
      <c r="D29" s="45" t="s">
        <v>16</v>
      </c>
      <c r="E29" s="168"/>
      <c r="F29" s="45" t="s">
        <v>17</v>
      </c>
      <c r="G29" s="168"/>
      <c r="H29" s="166" t="s">
        <v>46</v>
      </c>
      <c r="I29" s="168"/>
      <c r="J29" s="167" t="s">
        <v>2</v>
      </c>
      <c r="K29" s="147">
        <v>8</v>
      </c>
      <c r="M29" s="170"/>
      <c r="N29" s="45" t="s">
        <v>17</v>
      </c>
      <c r="O29" s="170"/>
      <c r="P29" s="167"/>
      <c r="Q29" s="170"/>
      <c r="R29" s="45" t="s">
        <v>17</v>
      </c>
      <c r="S29" s="170"/>
      <c r="T29" s="166" t="s">
        <v>46</v>
      </c>
      <c r="U29" s="168"/>
      <c r="V29" s="167" t="s">
        <v>2</v>
      </c>
      <c r="W29" s="147">
        <v>8</v>
      </c>
      <c r="X29" s="167"/>
      <c r="Y29" s="147" t="s">
        <v>172</v>
      </c>
    </row>
    <row r="30" spans="2:25">
      <c r="B30" s="45"/>
      <c r="C30" s="147" t="s">
        <v>73</v>
      </c>
      <c r="D30" s="45" t="s">
        <v>16</v>
      </c>
      <c r="E30" s="168"/>
      <c r="F30" s="45" t="s">
        <v>17</v>
      </c>
      <c r="G30" s="168"/>
      <c r="H30" s="166" t="s">
        <v>46</v>
      </c>
      <c r="I30" s="168"/>
      <c r="J30" s="167" t="s">
        <v>2</v>
      </c>
      <c r="K30" s="147">
        <v>1</v>
      </c>
      <c r="M30" s="170"/>
      <c r="N30" s="45" t="s">
        <v>17</v>
      </c>
      <c r="O30" s="170"/>
      <c r="P30" s="167"/>
      <c r="Q30" s="170"/>
      <c r="R30" s="45" t="s">
        <v>17</v>
      </c>
      <c r="S30" s="170"/>
      <c r="T30" s="166" t="s">
        <v>46</v>
      </c>
      <c r="U30" s="168"/>
      <c r="V30" s="167" t="s">
        <v>2</v>
      </c>
      <c r="W30" s="147" t="s">
        <v>172</v>
      </c>
      <c r="X30" s="167"/>
      <c r="Y30" s="147">
        <v>1</v>
      </c>
    </row>
    <row r="31" spans="2:25">
      <c r="B31" s="45"/>
      <c r="C31" s="147" t="s">
        <v>74</v>
      </c>
      <c r="D31" s="45" t="s">
        <v>16</v>
      </c>
      <c r="E31" s="168"/>
      <c r="F31" s="45" t="s">
        <v>17</v>
      </c>
      <c r="G31" s="168"/>
      <c r="H31" s="166" t="s">
        <v>46</v>
      </c>
      <c r="I31" s="168"/>
      <c r="J31" s="167" t="s">
        <v>2</v>
      </c>
      <c r="K31" s="147">
        <v>2</v>
      </c>
      <c r="M31" s="170"/>
      <c r="N31" s="45" t="s">
        <v>17</v>
      </c>
      <c r="O31" s="170"/>
      <c r="P31" s="167"/>
      <c r="Q31" s="170"/>
      <c r="R31" s="45" t="s">
        <v>17</v>
      </c>
      <c r="S31" s="170"/>
      <c r="T31" s="166" t="s">
        <v>46</v>
      </c>
      <c r="U31" s="168"/>
      <c r="V31" s="167" t="s">
        <v>2</v>
      </c>
      <c r="W31" s="147" t="s">
        <v>172</v>
      </c>
      <c r="X31" s="167"/>
      <c r="Y31" s="147">
        <v>2</v>
      </c>
    </row>
    <row r="32" spans="2:25">
      <c r="B32" s="45"/>
      <c r="C32" s="147" t="s">
        <v>75</v>
      </c>
      <c r="D32" s="45" t="s">
        <v>16</v>
      </c>
      <c r="E32" s="168"/>
      <c r="F32" s="45" t="s">
        <v>17</v>
      </c>
      <c r="G32" s="168"/>
      <c r="H32" s="166" t="s">
        <v>46</v>
      </c>
      <c r="I32" s="168"/>
      <c r="J32" s="167" t="s">
        <v>2</v>
      </c>
      <c r="K32" s="147">
        <v>3</v>
      </c>
      <c r="M32" s="170"/>
      <c r="N32" s="45" t="s">
        <v>17</v>
      </c>
      <c r="O32" s="170"/>
      <c r="P32" s="167"/>
      <c r="Q32" s="170"/>
      <c r="R32" s="45" t="s">
        <v>17</v>
      </c>
      <c r="S32" s="170"/>
      <c r="T32" s="166" t="s">
        <v>46</v>
      </c>
      <c r="U32" s="168"/>
      <c r="V32" s="167" t="s">
        <v>2</v>
      </c>
      <c r="W32" s="147" t="s">
        <v>172</v>
      </c>
      <c r="X32" s="167"/>
      <c r="Y32" s="147">
        <v>3</v>
      </c>
    </row>
    <row r="33" spans="2:27">
      <c r="B33" s="45"/>
      <c r="C33" s="147" t="s">
        <v>76</v>
      </c>
      <c r="D33" s="45" t="s">
        <v>16</v>
      </c>
      <c r="E33" s="168"/>
      <c r="F33" s="45" t="s">
        <v>17</v>
      </c>
      <c r="G33" s="168"/>
      <c r="H33" s="166" t="s">
        <v>46</v>
      </c>
      <c r="I33" s="168"/>
      <c r="J33" s="167" t="s">
        <v>2</v>
      </c>
      <c r="K33" s="147">
        <v>4</v>
      </c>
      <c r="M33" s="170"/>
      <c r="N33" s="45" t="s">
        <v>17</v>
      </c>
      <c r="O33" s="170"/>
      <c r="P33" s="167"/>
      <c r="Q33" s="170"/>
      <c r="R33" s="45" t="s">
        <v>17</v>
      </c>
      <c r="S33" s="170"/>
      <c r="T33" s="166" t="s">
        <v>46</v>
      </c>
      <c r="U33" s="168"/>
      <c r="V33" s="167" t="s">
        <v>2</v>
      </c>
      <c r="W33" s="147" t="s">
        <v>172</v>
      </c>
      <c r="X33" s="167"/>
      <c r="Y33" s="147">
        <v>4</v>
      </c>
    </row>
    <row r="34" spans="2:27">
      <c r="B34" s="45"/>
      <c r="C34" s="147" t="s">
        <v>80</v>
      </c>
      <c r="D34" s="45" t="s">
        <v>16</v>
      </c>
      <c r="E34" s="168"/>
      <c r="F34" s="45" t="s">
        <v>17</v>
      </c>
      <c r="G34" s="168"/>
      <c r="H34" s="166" t="s">
        <v>46</v>
      </c>
      <c r="I34" s="168"/>
      <c r="J34" s="167" t="s">
        <v>2</v>
      </c>
      <c r="K34" s="147">
        <v>5</v>
      </c>
      <c r="M34" s="170"/>
      <c r="N34" s="45" t="s">
        <v>17</v>
      </c>
      <c r="O34" s="170"/>
      <c r="P34" s="167"/>
      <c r="Q34" s="170"/>
      <c r="R34" s="45" t="s">
        <v>17</v>
      </c>
      <c r="S34" s="170"/>
      <c r="T34" s="166" t="s">
        <v>46</v>
      </c>
      <c r="U34" s="168"/>
      <c r="V34" s="167" t="s">
        <v>2</v>
      </c>
      <c r="W34" s="147" t="s">
        <v>172</v>
      </c>
      <c r="X34" s="167"/>
      <c r="Y34" s="147">
        <v>5</v>
      </c>
    </row>
    <row r="35" spans="2:27">
      <c r="B35" s="45"/>
      <c r="C35" s="147" t="s">
        <v>81</v>
      </c>
      <c r="D35" s="45" t="s">
        <v>16</v>
      </c>
      <c r="E35" s="168"/>
      <c r="F35" s="45" t="s">
        <v>17</v>
      </c>
      <c r="G35" s="168"/>
      <c r="H35" s="166" t="s">
        <v>46</v>
      </c>
      <c r="I35" s="168"/>
      <c r="J35" s="167" t="s">
        <v>2</v>
      </c>
      <c r="K35" s="147">
        <v>6</v>
      </c>
      <c r="M35" s="170"/>
      <c r="N35" s="45" t="s">
        <v>17</v>
      </c>
      <c r="O35" s="170"/>
      <c r="P35" s="167"/>
      <c r="Q35" s="170"/>
      <c r="R35" s="45" t="s">
        <v>17</v>
      </c>
      <c r="S35" s="170"/>
      <c r="T35" s="166" t="s">
        <v>46</v>
      </c>
      <c r="U35" s="168"/>
      <c r="V35" s="167" t="s">
        <v>2</v>
      </c>
      <c r="W35" s="147" t="s">
        <v>172</v>
      </c>
      <c r="X35" s="167"/>
      <c r="Y35" s="147">
        <v>6</v>
      </c>
    </row>
    <row r="36" spans="2:27">
      <c r="B36" s="45"/>
      <c r="C36" s="147" t="s">
        <v>82</v>
      </c>
      <c r="D36" s="45" t="s">
        <v>16</v>
      </c>
      <c r="E36" s="168"/>
      <c r="F36" s="45" t="s">
        <v>17</v>
      </c>
      <c r="G36" s="168"/>
      <c r="H36" s="166" t="s">
        <v>46</v>
      </c>
      <c r="I36" s="168"/>
      <c r="J36" s="167" t="s">
        <v>2</v>
      </c>
      <c r="K36" s="147">
        <v>7</v>
      </c>
      <c r="M36" s="170"/>
      <c r="N36" s="45" t="s">
        <v>17</v>
      </c>
      <c r="O36" s="170"/>
      <c r="P36" s="167"/>
      <c r="Q36" s="170"/>
      <c r="R36" s="45" t="s">
        <v>17</v>
      </c>
      <c r="S36" s="170"/>
      <c r="T36" s="166" t="s">
        <v>46</v>
      </c>
      <c r="U36" s="168"/>
      <c r="V36" s="167" t="s">
        <v>2</v>
      </c>
      <c r="W36" s="147" t="s">
        <v>172</v>
      </c>
      <c r="X36" s="167"/>
      <c r="Y36" s="147">
        <v>7</v>
      </c>
    </row>
    <row r="37" spans="2:27">
      <c r="B37" s="45"/>
      <c r="C37" s="147" t="s">
        <v>83</v>
      </c>
      <c r="D37" s="45" t="s">
        <v>16</v>
      </c>
      <c r="E37" s="168"/>
      <c r="F37" s="45" t="s">
        <v>17</v>
      </c>
      <c r="G37" s="168"/>
      <c r="H37" s="166" t="s">
        <v>46</v>
      </c>
      <c r="I37" s="168"/>
      <c r="J37" s="167" t="s">
        <v>2</v>
      </c>
      <c r="K37" s="147">
        <v>8</v>
      </c>
      <c r="M37" s="170"/>
      <c r="N37" s="45" t="s">
        <v>17</v>
      </c>
      <c r="O37" s="170"/>
      <c r="P37" s="167"/>
      <c r="Q37" s="170"/>
      <c r="R37" s="45" t="s">
        <v>17</v>
      </c>
      <c r="S37" s="170"/>
      <c r="T37" s="166" t="s">
        <v>46</v>
      </c>
      <c r="U37" s="168"/>
      <c r="V37" s="167" t="s">
        <v>2</v>
      </c>
      <c r="W37" s="147" t="s">
        <v>172</v>
      </c>
      <c r="X37" s="167"/>
      <c r="Y37" s="147">
        <v>8</v>
      </c>
    </row>
    <row r="38" spans="2:27">
      <c r="B38" s="45"/>
      <c r="C38" s="147" t="s">
        <v>84</v>
      </c>
      <c r="D38" s="45" t="s">
        <v>16</v>
      </c>
      <c r="E38" s="148"/>
      <c r="F38" s="45" t="s">
        <v>17</v>
      </c>
      <c r="G38" s="148"/>
      <c r="H38" s="166" t="s">
        <v>46</v>
      </c>
      <c r="I38" s="148">
        <v>0</v>
      </c>
      <c r="J38" s="167" t="s">
        <v>2</v>
      </c>
      <c r="K38" s="134" t="str">
        <f t="shared" ref="K38:K45" si="6">IF(OR(E38="",G38=""),"",(G38+IF(E38&gt;G38,1,0)-E38-I38)*24)</f>
        <v/>
      </c>
      <c r="M38" s="152">
        <f>【要提出】小規模多機能型居宅介護!$J$14</f>
        <v>0.29166666666666669</v>
      </c>
      <c r="N38" s="96" t="s">
        <v>17</v>
      </c>
      <c r="O38" s="152">
        <f>【要提出】小規模多機能型居宅介護!$N$14</f>
        <v>0.83333333333333337</v>
      </c>
      <c r="Q38" s="153" t="str">
        <f t="shared" ref="Q38:Q47" si="7">IF(E38="","",IF(E38&lt;M38,M38,IF(E38&gt;=O38,"",E38)))</f>
        <v/>
      </c>
      <c r="R38" s="96" t="s">
        <v>17</v>
      </c>
      <c r="S38" s="153" t="str">
        <f t="shared" ref="S38:S47" si="8">IF(G38="","",IF(G38&gt;E38,IF(G38&lt;O38,G38,O38),O38))</f>
        <v/>
      </c>
      <c r="T38" s="100" t="s">
        <v>46</v>
      </c>
      <c r="U38" s="148">
        <f>I38</f>
        <v>0</v>
      </c>
      <c r="V38" s="44" t="s">
        <v>2</v>
      </c>
      <c r="W38" s="134" t="str">
        <f t="shared" ref="W38:W45" si="9">IF(Q38="","",IF((S38+IF(Q38&gt;S38,1,0)-Q38-U38)*24=0,"",(S38+IF(Q38&gt;S38,1,0)-Q38-U38)*24))</f>
        <v/>
      </c>
      <c r="Y38" s="134" t="str">
        <f>IF(W38="",K38,IF(OR(K38-W38=0,K38-W38&lt;0),"-",K38-W38))</f>
        <v/>
      </c>
    </row>
    <row r="39" spans="2:27">
      <c r="B39" s="45"/>
      <c r="C39" s="147" t="s">
        <v>85</v>
      </c>
      <c r="D39" s="45" t="s">
        <v>16</v>
      </c>
      <c r="E39" s="148"/>
      <c r="F39" s="45" t="s">
        <v>17</v>
      </c>
      <c r="G39" s="148"/>
      <c r="H39" s="166" t="s">
        <v>46</v>
      </c>
      <c r="I39" s="148">
        <v>0</v>
      </c>
      <c r="J39" s="167" t="s">
        <v>2</v>
      </c>
      <c r="K39" s="134" t="str">
        <f t="shared" si="6"/>
        <v/>
      </c>
      <c r="M39" s="152">
        <f>【要提出】小規模多機能型居宅介護!$J$14</f>
        <v>0.29166666666666669</v>
      </c>
      <c r="N39" s="96" t="s">
        <v>17</v>
      </c>
      <c r="O39" s="152">
        <f>【要提出】小規模多機能型居宅介護!$N$14</f>
        <v>0.83333333333333337</v>
      </c>
      <c r="Q39" s="153" t="str">
        <f t="shared" si="7"/>
        <v/>
      </c>
      <c r="R39" s="96" t="s">
        <v>17</v>
      </c>
      <c r="S39" s="153" t="str">
        <f t="shared" si="8"/>
        <v/>
      </c>
      <c r="T39" s="100" t="s">
        <v>46</v>
      </c>
      <c r="U39" s="148">
        <f t="shared" ref="U39:U47" si="10">I39</f>
        <v>0</v>
      </c>
      <c r="V39" s="44" t="s">
        <v>2</v>
      </c>
      <c r="W39" s="134" t="str">
        <f t="shared" si="9"/>
        <v/>
      </c>
      <c r="Y39" s="134" t="str">
        <f t="shared" ref="Y39:Y47" si="11">IF(W39="",K39,IF(OR(K39-W39=0,K39-W39&lt;0),"-",K39-W39))</f>
        <v/>
      </c>
    </row>
    <row r="40" spans="2:27">
      <c r="B40" s="45"/>
      <c r="C40" s="147" t="s">
        <v>134</v>
      </c>
      <c r="D40" s="45" t="s">
        <v>16</v>
      </c>
      <c r="E40" s="148"/>
      <c r="F40" s="45" t="s">
        <v>17</v>
      </c>
      <c r="G40" s="148"/>
      <c r="H40" s="166" t="s">
        <v>46</v>
      </c>
      <c r="I40" s="148">
        <v>0</v>
      </c>
      <c r="J40" s="167" t="s">
        <v>2</v>
      </c>
      <c r="K40" s="134" t="str">
        <f t="shared" si="6"/>
        <v/>
      </c>
      <c r="M40" s="152">
        <f>【要提出】小規模多機能型居宅介護!$J$14</f>
        <v>0.29166666666666669</v>
      </c>
      <c r="N40" s="96" t="s">
        <v>17</v>
      </c>
      <c r="O40" s="152">
        <f>【要提出】小規模多機能型居宅介護!$N$14</f>
        <v>0.83333333333333337</v>
      </c>
      <c r="Q40" s="153" t="str">
        <f t="shared" si="7"/>
        <v/>
      </c>
      <c r="R40" s="96" t="s">
        <v>17</v>
      </c>
      <c r="S40" s="153" t="str">
        <f t="shared" si="8"/>
        <v/>
      </c>
      <c r="T40" s="100" t="s">
        <v>46</v>
      </c>
      <c r="U40" s="148">
        <f t="shared" si="10"/>
        <v>0</v>
      </c>
      <c r="V40" s="44" t="s">
        <v>2</v>
      </c>
      <c r="W40" s="134" t="str">
        <f t="shared" si="9"/>
        <v/>
      </c>
      <c r="Y40" s="134" t="str">
        <f t="shared" si="11"/>
        <v/>
      </c>
    </row>
    <row r="41" spans="2:27">
      <c r="B41" s="45"/>
      <c r="C41" s="147" t="s">
        <v>164</v>
      </c>
      <c r="D41" s="45" t="s">
        <v>16</v>
      </c>
      <c r="E41" s="148"/>
      <c r="F41" s="45" t="s">
        <v>17</v>
      </c>
      <c r="G41" s="148"/>
      <c r="H41" s="166" t="s">
        <v>46</v>
      </c>
      <c r="I41" s="148">
        <v>0</v>
      </c>
      <c r="J41" s="167" t="s">
        <v>2</v>
      </c>
      <c r="K41" s="134" t="str">
        <f t="shared" si="6"/>
        <v/>
      </c>
      <c r="M41" s="152">
        <f>【要提出】小規模多機能型居宅介護!$J$14</f>
        <v>0.29166666666666669</v>
      </c>
      <c r="N41" s="96" t="s">
        <v>17</v>
      </c>
      <c r="O41" s="152">
        <f>【要提出】小規模多機能型居宅介護!$N$14</f>
        <v>0.83333333333333337</v>
      </c>
      <c r="Q41" s="153" t="str">
        <f t="shared" si="7"/>
        <v/>
      </c>
      <c r="R41" s="96" t="s">
        <v>17</v>
      </c>
      <c r="S41" s="153" t="str">
        <f t="shared" si="8"/>
        <v/>
      </c>
      <c r="T41" s="100" t="s">
        <v>46</v>
      </c>
      <c r="U41" s="148">
        <f t="shared" si="10"/>
        <v>0</v>
      </c>
      <c r="V41" s="44" t="s">
        <v>2</v>
      </c>
      <c r="W41" s="134" t="str">
        <f t="shared" si="9"/>
        <v/>
      </c>
      <c r="Y41" s="134" t="str">
        <f t="shared" si="11"/>
        <v/>
      </c>
      <c r="AA41" s="44" t="s">
        <v>168</v>
      </c>
    </row>
    <row r="42" spans="2:27">
      <c r="B42" s="45"/>
      <c r="C42" s="147" t="s">
        <v>165</v>
      </c>
      <c r="D42" s="45" t="s">
        <v>16</v>
      </c>
      <c r="E42" s="148"/>
      <c r="F42" s="45" t="s">
        <v>17</v>
      </c>
      <c r="G42" s="148"/>
      <c r="H42" s="166" t="s">
        <v>46</v>
      </c>
      <c r="I42" s="148">
        <v>0</v>
      </c>
      <c r="J42" s="167" t="s">
        <v>2</v>
      </c>
      <c r="K42" s="134" t="str">
        <f t="shared" si="6"/>
        <v/>
      </c>
      <c r="M42" s="152">
        <f>【要提出】小規模多機能型居宅介護!$J$14</f>
        <v>0.29166666666666669</v>
      </c>
      <c r="N42" s="96" t="s">
        <v>17</v>
      </c>
      <c r="O42" s="152">
        <f>【要提出】小規模多機能型居宅介護!$N$14</f>
        <v>0.83333333333333337</v>
      </c>
      <c r="Q42" s="153" t="str">
        <f t="shared" si="7"/>
        <v/>
      </c>
      <c r="R42" s="96" t="s">
        <v>17</v>
      </c>
      <c r="S42" s="153" t="str">
        <f t="shared" si="8"/>
        <v/>
      </c>
      <c r="T42" s="100" t="s">
        <v>46</v>
      </c>
      <c r="U42" s="148">
        <f t="shared" si="10"/>
        <v>0</v>
      </c>
      <c r="V42" s="44" t="s">
        <v>2</v>
      </c>
      <c r="W42" s="134" t="str">
        <f t="shared" si="9"/>
        <v/>
      </c>
      <c r="Y42" s="134" t="str">
        <f t="shared" si="11"/>
        <v/>
      </c>
      <c r="AA42" s="44" t="s">
        <v>168</v>
      </c>
    </row>
    <row r="43" spans="2:27">
      <c r="B43" s="45"/>
      <c r="C43" s="147" t="s">
        <v>77</v>
      </c>
      <c r="D43" s="45" t="s">
        <v>16</v>
      </c>
      <c r="E43" s="148"/>
      <c r="F43" s="45" t="s">
        <v>17</v>
      </c>
      <c r="G43" s="148"/>
      <c r="H43" s="166" t="s">
        <v>46</v>
      </c>
      <c r="I43" s="148">
        <v>0</v>
      </c>
      <c r="J43" s="167" t="s">
        <v>2</v>
      </c>
      <c r="K43" s="134" t="str">
        <f t="shared" si="6"/>
        <v/>
      </c>
      <c r="M43" s="152">
        <f>【要提出】小規模多機能型居宅介護!$J$14</f>
        <v>0.29166666666666669</v>
      </c>
      <c r="N43" s="96" t="s">
        <v>17</v>
      </c>
      <c r="O43" s="152">
        <f>【要提出】小規模多機能型居宅介護!$N$14</f>
        <v>0.83333333333333337</v>
      </c>
      <c r="Q43" s="153" t="str">
        <f t="shared" si="7"/>
        <v/>
      </c>
      <c r="R43" s="96" t="s">
        <v>17</v>
      </c>
      <c r="S43" s="153" t="str">
        <f t="shared" si="8"/>
        <v/>
      </c>
      <c r="T43" s="100" t="s">
        <v>46</v>
      </c>
      <c r="U43" s="148">
        <f t="shared" si="10"/>
        <v>0</v>
      </c>
      <c r="V43" s="44" t="s">
        <v>2</v>
      </c>
      <c r="W43" s="134" t="str">
        <f t="shared" si="9"/>
        <v/>
      </c>
      <c r="Y43" s="134" t="str">
        <f t="shared" si="11"/>
        <v/>
      </c>
    </row>
    <row r="44" spans="2:27">
      <c r="B44" s="45" t="s">
        <v>166</v>
      </c>
      <c r="C44" s="149"/>
      <c r="D44" s="45" t="s">
        <v>16</v>
      </c>
      <c r="E44" s="148">
        <v>0.29166666666666669</v>
      </c>
      <c r="F44" s="45" t="s">
        <v>17</v>
      </c>
      <c r="G44" s="148">
        <v>0.39583333333333331</v>
      </c>
      <c r="H44" s="166" t="s">
        <v>46</v>
      </c>
      <c r="I44" s="148">
        <v>0</v>
      </c>
      <c r="J44" s="167" t="s">
        <v>2</v>
      </c>
      <c r="K44" s="134">
        <f t="shared" si="6"/>
        <v>2.4999999999999991</v>
      </c>
      <c r="M44" s="152">
        <f>【要提出】小規模多機能型居宅介護!$J$14</f>
        <v>0.29166666666666669</v>
      </c>
      <c r="N44" s="96" t="s">
        <v>17</v>
      </c>
      <c r="O44" s="152">
        <f>【要提出】小規模多機能型居宅介護!$N$14</f>
        <v>0.83333333333333337</v>
      </c>
      <c r="Q44" s="153">
        <f t="shared" si="7"/>
        <v>0.29166666666666669</v>
      </c>
      <c r="R44" s="96" t="s">
        <v>17</v>
      </c>
      <c r="S44" s="153">
        <f t="shared" si="8"/>
        <v>0.39583333333333331</v>
      </c>
      <c r="T44" s="100" t="s">
        <v>46</v>
      </c>
      <c r="U44" s="148">
        <f t="shared" si="10"/>
        <v>0</v>
      </c>
      <c r="V44" s="44" t="s">
        <v>2</v>
      </c>
      <c r="W44" s="134">
        <f t="shared" si="9"/>
        <v>2.4999999999999991</v>
      </c>
      <c r="Y44" s="134" t="str">
        <f t="shared" si="11"/>
        <v>-</v>
      </c>
    </row>
    <row r="45" spans="2:27">
      <c r="B45" s="45" t="s">
        <v>91</v>
      </c>
      <c r="C45" s="150"/>
      <c r="D45" s="45" t="s">
        <v>16</v>
      </c>
      <c r="E45" s="148">
        <v>0.6875</v>
      </c>
      <c r="F45" s="45" t="s">
        <v>17</v>
      </c>
      <c r="G45" s="148">
        <v>0.83333333333333337</v>
      </c>
      <c r="H45" s="166" t="s">
        <v>46</v>
      </c>
      <c r="I45" s="148">
        <v>0</v>
      </c>
      <c r="J45" s="167" t="s">
        <v>2</v>
      </c>
      <c r="K45" s="134">
        <f t="shared" si="6"/>
        <v>3.5000000000000009</v>
      </c>
      <c r="M45" s="152">
        <f>【要提出】小規模多機能型居宅介護!$J$14</f>
        <v>0.29166666666666669</v>
      </c>
      <c r="N45" s="96" t="s">
        <v>17</v>
      </c>
      <c r="O45" s="152">
        <f>【要提出】小規模多機能型居宅介護!$N$14</f>
        <v>0.83333333333333337</v>
      </c>
      <c r="Q45" s="153">
        <f t="shared" si="7"/>
        <v>0.6875</v>
      </c>
      <c r="R45" s="96" t="s">
        <v>17</v>
      </c>
      <c r="S45" s="153">
        <f t="shared" si="8"/>
        <v>0.83333333333333337</v>
      </c>
      <c r="T45" s="100" t="s">
        <v>46</v>
      </c>
      <c r="U45" s="148">
        <f t="shared" si="10"/>
        <v>0</v>
      </c>
      <c r="V45" s="44" t="s">
        <v>2</v>
      </c>
      <c r="W45" s="134">
        <f t="shared" si="9"/>
        <v>3.5000000000000009</v>
      </c>
      <c r="Y45" s="134" t="str">
        <f t="shared" si="11"/>
        <v>-</v>
      </c>
    </row>
    <row r="46" spans="2:27">
      <c r="B46" s="45" t="s">
        <v>92</v>
      </c>
      <c r="C46" s="151" t="s">
        <v>88</v>
      </c>
      <c r="D46" s="45" t="s">
        <v>16</v>
      </c>
      <c r="E46" s="148" t="s">
        <v>45</v>
      </c>
      <c r="F46" s="45" t="s">
        <v>17</v>
      </c>
      <c r="G46" s="148" t="s">
        <v>45</v>
      </c>
      <c r="H46" s="166" t="s">
        <v>46</v>
      </c>
      <c r="I46" s="148" t="s">
        <v>45</v>
      </c>
      <c r="J46" s="167" t="s">
        <v>2</v>
      </c>
      <c r="K46" s="134">
        <f>K44+K45</f>
        <v>6</v>
      </c>
      <c r="M46" s="152">
        <f>【要提出】小規模多機能型居宅介護!$J$14</f>
        <v>0.29166666666666669</v>
      </c>
      <c r="N46" s="96" t="s">
        <v>17</v>
      </c>
      <c r="O46" s="152">
        <f>【要提出】小規模多機能型居宅介護!$N$14</f>
        <v>0.83333333333333337</v>
      </c>
      <c r="Q46" s="153" t="str">
        <f t="shared" si="7"/>
        <v/>
      </c>
      <c r="R46" s="96" t="s">
        <v>17</v>
      </c>
      <c r="S46" s="153">
        <f t="shared" si="8"/>
        <v>0.83333333333333337</v>
      </c>
      <c r="T46" s="100" t="s">
        <v>46</v>
      </c>
      <c r="U46" s="148" t="str">
        <f t="shared" si="10"/>
        <v>-</v>
      </c>
      <c r="V46" s="44" t="s">
        <v>2</v>
      </c>
      <c r="W46" s="134">
        <f>W44+W45</f>
        <v>6</v>
      </c>
      <c r="Y46" s="134" t="str">
        <f t="shared" si="11"/>
        <v>-</v>
      </c>
    </row>
    <row r="47" spans="2:27">
      <c r="B47" s="169" t="s">
        <v>167</v>
      </c>
      <c r="C47" s="147" t="s">
        <v>135</v>
      </c>
      <c r="D47" s="45" t="s">
        <v>16</v>
      </c>
      <c r="E47" s="148">
        <v>0.83333333333333337</v>
      </c>
      <c r="F47" s="45" t="s">
        <v>17</v>
      </c>
      <c r="G47" s="148">
        <v>0.29166666666666669</v>
      </c>
      <c r="H47" s="166" t="s">
        <v>46</v>
      </c>
      <c r="I47" s="148"/>
      <c r="J47" s="167" t="s">
        <v>2</v>
      </c>
      <c r="K47" s="134">
        <f t="shared" ref="K47" si="12">IF(OR(E47="",G47=""),"",(G47+IF(E47&gt;G47,1,0)-E47-I47)*24)</f>
        <v>11</v>
      </c>
      <c r="M47" s="152">
        <f>【要提出】小規模多機能型居宅介護!$J$14</f>
        <v>0.29166666666666669</v>
      </c>
      <c r="N47" s="96" t="s">
        <v>17</v>
      </c>
      <c r="O47" s="152">
        <f>【要提出】小規模多機能型居宅介護!$N$14</f>
        <v>0.83333333333333337</v>
      </c>
      <c r="Q47" s="153" t="str">
        <f t="shared" si="7"/>
        <v/>
      </c>
      <c r="R47" s="96" t="s">
        <v>17</v>
      </c>
      <c r="S47" s="153">
        <f t="shared" si="8"/>
        <v>0.83333333333333337</v>
      </c>
      <c r="T47" s="100" t="s">
        <v>46</v>
      </c>
      <c r="U47" s="148">
        <f t="shared" si="10"/>
        <v>0</v>
      </c>
      <c r="V47" s="44" t="s">
        <v>2</v>
      </c>
      <c r="W47" s="134" t="str">
        <f t="shared" ref="W47" si="13">IF(Q47="","",IF((S47+IF(Q47&gt;S47,1,0)-Q47-U47)*24=0,"",(S47+IF(Q47&gt;S47,1,0)-Q47-U47)*24))</f>
        <v/>
      </c>
      <c r="Y47" s="134">
        <f t="shared" si="11"/>
        <v>11</v>
      </c>
    </row>
  </sheetData>
  <sheetProtection sheet="1" objects="1" scenarios="1" insertRows="0" selectLockedCells="1"/>
  <mergeCells count="3">
    <mergeCell ref="E3:K3"/>
    <mergeCell ref="M3:O3"/>
    <mergeCell ref="Q3:W3"/>
  </mergeCells>
  <phoneticPr fontId="2"/>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L44"/>
  <sheetViews>
    <sheetView topLeftCell="A5" zoomScale="85" zoomScaleNormal="85" workbookViewId="0">
      <selection activeCell="E30" sqref="E30"/>
    </sheetView>
  </sheetViews>
  <sheetFormatPr defaultColWidth="9" defaultRowHeight="18.75"/>
  <cols>
    <col min="1" max="1" width="1.875" style="44" customWidth="1"/>
    <col min="2" max="2" width="11.5" style="44" customWidth="1"/>
    <col min="3" max="12" width="40.625" style="44" customWidth="1"/>
    <col min="13" max="16384" width="9" style="44"/>
  </cols>
  <sheetData>
    <row r="1" spans="2:12">
      <c r="B1" s="67" t="s">
        <v>125</v>
      </c>
      <c r="C1" s="67"/>
      <c r="D1" s="67"/>
    </row>
    <row r="2" spans="2:12">
      <c r="B2" s="67"/>
      <c r="C2" s="67"/>
      <c r="D2" s="67"/>
    </row>
    <row r="3" spans="2:12">
      <c r="B3" s="68" t="s">
        <v>126</v>
      </c>
      <c r="C3" s="68" t="s">
        <v>127</v>
      </c>
      <c r="D3" s="67"/>
    </row>
    <row r="4" spans="2:12">
      <c r="B4" s="69">
        <v>1</v>
      </c>
      <c r="C4" s="116" t="s">
        <v>128</v>
      </c>
      <c r="D4" s="67"/>
    </row>
    <row r="5" spans="2:12">
      <c r="B5" s="69">
        <v>2</v>
      </c>
      <c r="C5" s="116" t="s">
        <v>129</v>
      </c>
    </row>
    <row r="6" spans="2:12">
      <c r="B6" s="69">
        <v>3</v>
      </c>
      <c r="C6" s="116" t="s">
        <v>153</v>
      </c>
      <c r="D6" s="67"/>
    </row>
    <row r="7" spans="2:12">
      <c r="B7" s="69">
        <v>4</v>
      </c>
      <c r="C7" s="116" t="s">
        <v>154</v>
      </c>
      <c r="D7" s="67"/>
    </row>
    <row r="8" spans="2:12">
      <c r="B8" s="69">
        <v>5</v>
      </c>
      <c r="C8" s="116" t="s">
        <v>155</v>
      </c>
      <c r="D8" s="67"/>
    </row>
    <row r="9" spans="2:12">
      <c r="B9" s="69">
        <v>6</v>
      </c>
      <c r="C9" s="116" t="s">
        <v>156</v>
      </c>
      <c r="D9" s="67"/>
    </row>
    <row r="10" spans="2:12">
      <c r="B10" s="69">
        <v>7</v>
      </c>
      <c r="C10" s="116"/>
      <c r="D10" s="67"/>
    </row>
    <row r="12" spans="2:12">
      <c r="B12" s="67" t="s">
        <v>130</v>
      </c>
    </row>
    <row r="13" spans="2:12" ht="19.5" thickBot="1"/>
    <row r="14" spans="2:12" ht="20.25" thickBot="1">
      <c r="B14" s="70" t="s">
        <v>100</v>
      </c>
      <c r="C14" s="71" t="s">
        <v>93</v>
      </c>
      <c r="D14" s="72" t="s">
        <v>211</v>
      </c>
      <c r="E14" s="72" t="s">
        <v>212</v>
      </c>
      <c r="F14" s="72" t="s">
        <v>94</v>
      </c>
      <c r="G14" s="72" t="s">
        <v>99</v>
      </c>
      <c r="H14" s="73"/>
      <c r="I14" s="73"/>
      <c r="J14" s="73"/>
      <c r="K14" s="73"/>
      <c r="L14" s="74"/>
    </row>
    <row r="15" spans="2:12" ht="19.5">
      <c r="B15" s="1248" t="s">
        <v>101</v>
      </c>
      <c r="C15" s="75" t="s">
        <v>95</v>
      </c>
      <c r="D15" s="76" t="s">
        <v>96</v>
      </c>
      <c r="E15" s="76" t="s">
        <v>96</v>
      </c>
      <c r="F15" s="76" t="s">
        <v>94</v>
      </c>
      <c r="G15" s="76" t="s">
        <v>98</v>
      </c>
      <c r="H15" s="77"/>
      <c r="I15" s="77"/>
      <c r="J15" s="77"/>
      <c r="K15" s="77"/>
      <c r="L15" s="78"/>
    </row>
    <row r="16" spans="2:12" ht="19.5">
      <c r="B16" s="1249"/>
      <c r="C16" s="79" t="s">
        <v>102</v>
      </c>
      <c r="D16" s="80" t="s">
        <v>97</v>
      </c>
      <c r="E16" s="80" t="s">
        <v>97</v>
      </c>
      <c r="F16" s="80" t="s">
        <v>173</v>
      </c>
      <c r="G16" s="80"/>
      <c r="H16" s="81"/>
      <c r="I16" s="81"/>
      <c r="J16" s="81"/>
      <c r="K16" s="81"/>
      <c r="L16" s="82"/>
    </row>
    <row r="17" spans="2:12" ht="19.5">
      <c r="B17" s="1249"/>
      <c r="C17" s="79"/>
      <c r="D17" s="80" t="s">
        <v>19</v>
      </c>
      <c r="E17" s="80" t="s">
        <v>19</v>
      </c>
      <c r="F17" s="80"/>
      <c r="G17" s="80"/>
      <c r="H17" s="81"/>
      <c r="I17" s="81"/>
      <c r="J17" s="81"/>
      <c r="K17" s="81"/>
      <c r="L17" s="82"/>
    </row>
    <row r="18" spans="2:12" ht="19.5">
      <c r="B18" s="1249"/>
      <c r="C18" s="79"/>
      <c r="D18" s="80" t="s">
        <v>183</v>
      </c>
      <c r="E18" s="80" t="s">
        <v>183</v>
      </c>
      <c r="F18" s="80"/>
      <c r="G18" s="80"/>
      <c r="H18" s="81"/>
      <c r="I18" s="81"/>
      <c r="J18" s="81"/>
      <c r="K18" s="81"/>
      <c r="L18" s="82"/>
    </row>
    <row r="19" spans="2:12">
      <c r="B19" s="1249"/>
      <c r="C19" s="83"/>
      <c r="D19" s="81" t="s">
        <v>184</v>
      </c>
      <c r="E19" s="81" t="s">
        <v>184</v>
      </c>
      <c r="F19" s="81"/>
      <c r="G19" s="81"/>
      <c r="H19" s="81"/>
      <c r="I19" s="81"/>
      <c r="J19" s="81"/>
      <c r="K19" s="81"/>
      <c r="L19" s="82"/>
    </row>
    <row r="20" spans="2:12">
      <c r="B20" s="1249"/>
      <c r="C20" s="83"/>
      <c r="D20" s="81"/>
      <c r="E20" s="81"/>
      <c r="F20" s="81"/>
      <c r="G20" s="81"/>
      <c r="H20" s="81"/>
      <c r="I20" s="81"/>
      <c r="J20" s="81"/>
      <c r="K20" s="81"/>
      <c r="L20" s="82"/>
    </row>
    <row r="21" spans="2:12">
      <c r="B21" s="1249"/>
      <c r="C21" s="83"/>
      <c r="D21" s="81"/>
      <c r="E21" s="81"/>
      <c r="F21" s="81"/>
      <c r="G21" s="81"/>
      <c r="H21" s="81"/>
      <c r="I21" s="81"/>
      <c r="J21" s="81"/>
      <c r="K21" s="81"/>
      <c r="L21" s="82"/>
    </row>
    <row r="22" spans="2:12">
      <c r="B22" s="1249"/>
      <c r="C22" s="83"/>
      <c r="D22" s="81"/>
      <c r="E22" s="81"/>
      <c r="F22" s="81"/>
      <c r="G22" s="81"/>
      <c r="H22" s="81"/>
      <c r="I22" s="81"/>
      <c r="J22" s="81"/>
      <c r="K22" s="81"/>
      <c r="L22" s="82"/>
    </row>
    <row r="23" spans="2:12" ht="19.5" thickBot="1">
      <c r="B23" s="1250"/>
      <c r="C23" s="84"/>
      <c r="D23" s="85"/>
      <c r="E23" s="85"/>
      <c r="F23" s="85"/>
      <c r="G23" s="85"/>
      <c r="H23" s="85"/>
      <c r="I23" s="85"/>
      <c r="J23" s="85"/>
      <c r="K23" s="85"/>
      <c r="L23" s="86"/>
    </row>
    <row r="25" spans="2:12">
      <c r="C25" s="44" t="s">
        <v>104</v>
      </c>
    </row>
    <row r="26" spans="2:12">
      <c r="C26" s="44" t="s">
        <v>105</v>
      </c>
    </row>
    <row r="28" spans="2:12">
      <c r="C28" s="44" t="s">
        <v>175</v>
      </c>
    </row>
    <row r="29" spans="2:12">
      <c r="C29" s="44" t="s">
        <v>106</v>
      </c>
    </row>
    <row r="30" spans="2:12">
      <c r="C30" s="44" t="s">
        <v>177</v>
      </c>
    </row>
    <row r="31" spans="2:12">
      <c r="C31" s="44" t="s">
        <v>107</v>
      </c>
    </row>
    <row r="32" spans="2:12">
      <c r="C32" s="44" t="s">
        <v>131</v>
      </c>
    </row>
    <row r="33" spans="3:3">
      <c r="C33" s="44" t="s">
        <v>132</v>
      </c>
    </row>
    <row r="34" spans="3:3">
      <c r="C34" s="44" t="s">
        <v>133</v>
      </c>
    </row>
    <row r="36" spans="3:3">
      <c r="C36" s="44" t="s">
        <v>108</v>
      </c>
    </row>
    <row r="37" spans="3:3">
      <c r="C37" s="44" t="s">
        <v>109</v>
      </c>
    </row>
    <row r="39" spans="3:3">
      <c r="C39" s="44" t="s">
        <v>176</v>
      </c>
    </row>
    <row r="40" spans="3:3">
      <c r="C40" s="44" t="s">
        <v>110</v>
      </c>
    </row>
    <row r="41" spans="3:3">
      <c r="C41" s="44" t="s">
        <v>111</v>
      </c>
    </row>
    <row r="42" spans="3:3">
      <c r="C42" s="44" t="s">
        <v>112</v>
      </c>
    </row>
    <row r="43" spans="3:3">
      <c r="C43" s="44" t="s">
        <v>113</v>
      </c>
    </row>
    <row r="44" spans="3:3">
      <c r="C44" s="44" t="s">
        <v>114</v>
      </c>
    </row>
  </sheetData>
  <sheetProtection sheet="1" objects="1" scenarios="1" selectLockedCells="1"/>
  <mergeCells count="1">
    <mergeCell ref="B15:B23"/>
  </mergeCells>
  <phoneticPr fontId="2"/>
  <pageMargins left="0.70866141732283472" right="0.70866141732283472"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B5F1-3F28-4517-8FBF-6BE0C0845757}">
  <sheetPr codeName="Sheet6">
    <pageSetUpPr fitToPage="1"/>
  </sheetPr>
  <dimension ref="B1:BM132"/>
  <sheetViews>
    <sheetView showGridLines="0" view="pageBreakPreview" topLeftCell="A13" zoomScale="75" zoomScaleNormal="55" zoomScaleSheetLayoutView="75" workbookViewId="0">
      <selection activeCell="C24" sqref="C24:E26"/>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930</v>
      </c>
      <c r="D1" s="5"/>
      <c r="E1" s="5"/>
      <c r="F1" s="5"/>
      <c r="G1" s="5"/>
      <c r="H1" s="5"/>
      <c r="K1" s="8" t="s">
        <v>0</v>
      </c>
      <c r="N1" s="5"/>
      <c r="O1" s="5"/>
      <c r="P1" s="5"/>
      <c r="Q1" s="5"/>
      <c r="R1" s="5"/>
      <c r="S1" s="5"/>
      <c r="T1" s="5"/>
      <c r="U1" s="5"/>
      <c r="AQ1" s="10" t="s">
        <v>32</v>
      </c>
      <c r="AR1" s="1187" t="s">
        <v>128</v>
      </c>
      <c r="AS1" s="1188"/>
      <c r="AT1" s="1188"/>
      <c r="AU1" s="1188"/>
      <c r="AV1" s="1188"/>
      <c r="AW1" s="1188"/>
      <c r="AX1" s="1188"/>
      <c r="AY1" s="1188"/>
      <c r="AZ1" s="1188"/>
      <c r="BA1" s="1188"/>
      <c r="BB1" s="1188"/>
      <c r="BC1" s="1188"/>
      <c r="BD1" s="1188"/>
      <c r="BE1" s="1188"/>
      <c r="BF1" s="1188"/>
      <c r="BG1" s="1188"/>
      <c r="BH1" s="10" t="s">
        <v>2</v>
      </c>
    </row>
    <row r="2" spans="2:65" s="9" customFormat="1" ht="20.25" customHeight="1">
      <c r="H2" s="8"/>
      <c r="K2" s="8"/>
      <c r="L2" s="8"/>
      <c r="N2" s="10"/>
      <c r="O2" s="10"/>
      <c r="P2" s="10"/>
      <c r="Q2" s="10"/>
      <c r="R2" s="10"/>
      <c r="S2" s="10"/>
      <c r="T2" s="10"/>
      <c r="U2" s="10"/>
      <c r="Z2" s="10" t="s">
        <v>29</v>
      </c>
      <c r="AA2" s="1189">
        <v>5</v>
      </c>
      <c r="AB2" s="1189"/>
      <c r="AC2" s="10" t="s">
        <v>30</v>
      </c>
      <c r="AD2" s="1251">
        <f>IF(AA2=0,"",YEAR(DATE(2018+AA2,1,1)))</f>
        <v>2023</v>
      </c>
      <c r="AE2" s="1251"/>
      <c r="AF2" s="9" t="s">
        <v>31</v>
      </c>
      <c r="AG2" s="9" t="s">
        <v>1</v>
      </c>
      <c r="AH2" s="1189">
        <v>2</v>
      </c>
      <c r="AI2" s="1189"/>
      <c r="AJ2" s="9" t="s">
        <v>26</v>
      </c>
      <c r="AQ2" s="10" t="s">
        <v>33</v>
      </c>
      <c r="AR2" s="1189" t="s">
        <v>929</v>
      </c>
      <c r="AS2" s="1189"/>
      <c r="AT2" s="1189"/>
      <c r="AU2" s="1189"/>
      <c r="AV2" s="1189"/>
      <c r="AW2" s="1189"/>
      <c r="AX2" s="1189"/>
      <c r="AY2" s="1189"/>
      <c r="AZ2" s="1189"/>
      <c r="BA2" s="1189"/>
      <c r="BB2" s="1189"/>
      <c r="BC2" s="1189"/>
      <c r="BD2" s="1189"/>
      <c r="BE2" s="1189"/>
      <c r="BF2" s="1189"/>
      <c r="BG2" s="1189"/>
      <c r="BH2" s="10" t="s">
        <v>2</v>
      </c>
      <c r="BI2" s="10"/>
      <c r="BJ2" s="10"/>
      <c r="BK2" s="10"/>
    </row>
    <row r="3" spans="2:65" s="9" customFormat="1" ht="20.25" customHeight="1">
      <c r="H3" s="8"/>
      <c r="K3" s="8"/>
      <c r="M3" s="10"/>
      <c r="N3" s="10"/>
      <c r="O3" s="10"/>
      <c r="P3" s="10"/>
      <c r="Q3" s="10"/>
      <c r="R3" s="10"/>
      <c r="S3" s="10"/>
      <c r="AA3" s="35"/>
      <c r="AB3" s="35"/>
      <c r="AC3" s="35"/>
      <c r="AD3" s="36"/>
      <c r="AE3" s="35"/>
      <c r="BB3" s="37" t="s">
        <v>22</v>
      </c>
      <c r="BC3" s="1200" t="s">
        <v>955</v>
      </c>
      <c r="BD3" s="1201"/>
      <c r="BE3" s="1201"/>
      <c r="BF3" s="1202"/>
      <c r="BG3" s="10"/>
    </row>
    <row r="4" spans="2:65" s="9" customFormat="1" ht="20.25" customHeight="1">
      <c r="H4" s="8"/>
      <c r="K4" s="8"/>
      <c r="M4" s="10"/>
      <c r="N4" s="10"/>
      <c r="O4" s="10"/>
      <c r="P4" s="10"/>
      <c r="Q4" s="10"/>
      <c r="R4" s="10"/>
      <c r="S4" s="10"/>
      <c r="AA4" s="35"/>
      <c r="AB4" s="35"/>
      <c r="AC4" s="35"/>
      <c r="AD4" s="36"/>
      <c r="AE4" s="35"/>
      <c r="BB4" s="37" t="s">
        <v>178</v>
      </c>
      <c r="BC4" s="1200" t="s">
        <v>198</v>
      </c>
      <c r="BD4" s="1201"/>
      <c r="BE4" s="1201"/>
      <c r="BF4" s="1202"/>
      <c r="BG4" s="10"/>
    </row>
    <row r="5" spans="2:65" s="9" customFormat="1" ht="5.0999999999999996" customHeight="1">
      <c r="H5" s="8"/>
      <c r="K5" s="8"/>
      <c r="M5" s="10"/>
      <c r="N5" s="10"/>
      <c r="O5" s="10"/>
      <c r="P5" s="10"/>
      <c r="Q5" s="10"/>
      <c r="R5" s="10"/>
      <c r="S5" s="10"/>
      <c r="AA5" s="34"/>
      <c r="AB5" s="34"/>
      <c r="AH5" s="6"/>
      <c r="AI5" s="6"/>
      <c r="AJ5" s="6"/>
      <c r="AK5" s="6"/>
      <c r="AL5" s="6"/>
      <c r="AM5" s="6"/>
      <c r="AN5" s="6"/>
      <c r="AO5" s="6"/>
      <c r="AP5" s="6"/>
      <c r="AQ5" s="6"/>
      <c r="AR5" s="6"/>
      <c r="AS5" s="6"/>
      <c r="AT5" s="6"/>
      <c r="AU5" s="6"/>
      <c r="AV5" s="6"/>
      <c r="AW5" s="6"/>
      <c r="AX5" s="6"/>
      <c r="AY5" s="6"/>
      <c r="AZ5" s="6"/>
      <c r="BA5" s="6"/>
      <c r="BB5" s="6"/>
      <c r="BC5" s="6"/>
      <c r="BD5" s="6"/>
      <c r="BE5" s="6"/>
      <c r="BF5" s="38"/>
      <c r="BG5" s="38"/>
    </row>
    <row r="6" spans="2:65" s="9" customFormat="1" ht="21" customHeight="1">
      <c r="B6" s="5"/>
      <c r="C6" s="6"/>
      <c r="D6" s="6"/>
      <c r="E6" s="6"/>
      <c r="F6" s="6"/>
      <c r="G6" s="6"/>
      <c r="H6" s="6"/>
      <c r="I6" s="92"/>
      <c r="J6" s="92"/>
      <c r="K6" s="92"/>
      <c r="L6" s="90"/>
      <c r="M6" s="92"/>
      <c r="N6" s="92"/>
      <c r="O6" s="92"/>
      <c r="AH6" s="6"/>
      <c r="AI6" s="6"/>
      <c r="AJ6" s="6"/>
      <c r="AK6" s="6"/>
      <c r="AL6" s="6"/>
      <c r="AM6" s="6" t="s">
        <v>179</v>
      </c>
      <c r="AN6" s="6"/>
      <c r="AO6" s="6"/>
      <c r="AP6" s="6"/>
      <c r="AQ6" s="6"/>
      <c r="AR6" s="6"/>
      <c r="AS6" s="6"/>
      <c r="AU6" s="387"/>
      <c r="AV6" s="387"/>
      <c r="AW6" s="2"/>
      <c r="AX6" s="6"/>
      <c r="AY6" s="1267">
        <v>40</v>
      </c>
      <c r="AZ6" s="1268"/>
      <c r="BA6" s="2" t="s">
        <v>24</v>
      </c>
      <c r="BB6" s="6"/>
      <c r="BC6" s="1267">
        <v>160</v>
      </c>
      <c r="BD6" s="1268"/>
      <c r="BE6" s="2" t="s">
        <v>25</v>
      </c>
      <c r="BF6" s="6"/>
      <c r="BG6" s="38"/>
    </row>
    <row r="7" spans="2:65" s="9" customFormat="1" ht="5.0999999999999996" customHeight="1">
      <c r="B7" s="5"/>
      <c r="C7" s="91"/>
      <c r="D7" s="91"/>
      <c r="E7" s="91"/>
      <c r="F7" s="91"/>
      <c r="G7" s="91"/>
      <c r="H7" s="92"/>
      <c r="I7" s="92"/>
      <c r="J7" s="92"/>
      <c r="K7" s="92"/>
      <c r="L7" s="92"/>
      <c r="M7" s="92"/>
      <c r="N7" s="92"/>
      <c r="O7" s="92"/>
      <c r="AH7" s="6"/>
      <c r="AI7" s="6"/>
      <c r="AJ7" s="6"/>
      <c r="AK7" s="6"/>
      <c r="AL7" s="6"/>
      <c r="AM7" s="6"/>
      <c r="AN7" s="6"/>
      <c r="AO7" s="6"/>
      <c r="AP7" s="6"/>
      <c r="AQ7" s="6"/>
      <c r="AR7" s="6"/>
      <c r="AS7" s="6"/>
      <c r="AT7" s="6"/>
      <c r="AU7" s="6"/>
      <c r="AV7" s="6"/>
      <c r="AW7" s="6"/>
      <c r="AX7" s="6"/>
      <c r="AY7" s="6"/>
      <c r="AZ7" s="6"/>
      <c r="BA7" s="6"/>
      <c r="BB7" s="6"/>
      <c r="BC7" s="6"/>
      <c r="BD7" s="6"/>
      <c r="BE7" s="6"/>
      <c r="BF7" s="38"/>
      <c r="BG7" s="38"/>
    </row>
    <row r="8" spans="2:65" s="9" customFormat="1" ht="21" customHeight="1">
      <c r="B8" s="94"/>
      <c r="C8" s="90"/>
      <c r="D8" s="90"/>
      <c r="E8" s="90"/>
      <c r="F8" s="90"/>
      <c r="G8" s="90"/>
      <c r="H8" s="92"/>
      <c r="I8" s="92"/>
      <c r="J8" s="92"/>
      <c r="K8" s="92"/>
      <c r="L8" s="92"/>
      <c r="M8" s="92"/>
      <c r="N8" s="92"/>
      <c r="O8" s="92"/>
      <c r="AH8" s="87"/>
      <c r="AI8" s="87"/>
      <c r="AJ8" s="87"/>
      <c r="AK8" s="6"/>
      <c r="AL8" s="38"/>
      <c r="AM8" s="88"/>
      <c r="AN8" s="88"/>
      <c r="AO8" s="5"/>
      <c r="AP8" s="89"/>
      <c r="AQ8" s="89"/>
      <c r="AR8" s="89"/>
      <c r="AS8" s="386"/>
      <c r="AT8" s="386"/>
      <c r="AU8" s="6"/>
      <c r="AV8" s="89"/>
      <c r="AW8" s="89"/>
      <c r="AX8" s="90"/>
      <c r="AY8" s="6"/>
      <c r="AZ8" s="6" t="s">
        <v>28</v>
      </c>
      <c r="BA8" s="6"/>
      <c r="BB8" s="6"/>
      <c r="BC8" s="1269">
        <f>DAY(EOMONTH(DATE(AD2,AH2,1),0))</f>
        <v>28</v>
      </c>
      <c r="BD8" s="1270"/>
      <c r="BE8" s="6" t="s">
        <v>27</v>
      </c>
      <c r="BF8" s="6"/>
      <c r="BG8" s="6"/>
      <c r="BK8" s="10"/>
      <c r="BL8" s="10"/>
      <c r="BM8" s="10"/>
    </row>
    <row r="9" spans="2:65" s="9" customFormat="1" ht="5.0999999999999996" customHeight="1">
      <c r="B9" s="94"/>
      <c r="C9" s="89"/>
      <c r="D9" s="89"/>
      <c r="E9" s="89"/>
      <c r="F9" s="89"/>
      <c r="G9" s="89"/>
      <c r="H9" s="89"/>
      <c r="I9" s="89"/>
      <c r="J9" s="89"/>
      <c r="K9" s="89"/>
      <c r="L9" s="89"/>
      <c r="M9" s="89"/>
      <c r="N9" s="89"/>
      <c r="O9" s="89"/>
      <c r="AH9" s="91"/>
      <c r="AI9" s="6"/>
      <c r="AJ9" s="6"/>
      <c r="AK9" s="87"/>
      <c r="AL9" s="6"/>
      <c r="AM9" s="6"/>
      <c r="AN9" s="6"/>
      <c r="AO9" s="6"/>
      <c r="AP9" s="6"/>
      <c r="AQ9" s="6"/>
      <c r="AR9" s="91"/>
      <c r="AS9" s="91"/>
      <c r="AT9" s="91"/>
      <c r="AU9" s="6"/>
      <c r="AV9" s="6"/>
      <c r="AW9" s="6"/>
      <c r="AX9" s="6"/>
      <c r="AY9" s="6"/>
      <c r="AZ9" s="6"/>
      <c r="BA9" s="6"/>
      <c r="BB9" s="6"/>
      <c r="BC9" s="6"/>
      <c r="BD9" s="6"/>
      <c r="BE9" s="6"/>
      <c r="BF9" s="6"/>
      <c r="BG9" s="6"/>
      <c r="BK9" s="10"/>
      <c r="BL9" s="10"/>
      <c r="BM9" s="10"/>
    </row>
    <row r="10" spans="2:65" s="9" customFormat="1" ht="21" customHeight="1">
      <c r="B10" s="94"/>
      <c r="C10" s="89"/>
      <c r="D10" s="89"/>
      <c r="E10" s="89"/>
      <c r="F10" s="89"/>
      <c r="G10" s="89"/>
      <c r="H10" s="89"/>
      <c r="I10" s="89"/>
      <c r="J10" s="89"/>
      <c r="K10" s="89"/>
      <c r="L10" s="89"/>
      <c r="M10" s="89"/>
      <c r="N10" s="89"/>
      <c r="O10" s="89"/>
      <c r="AH10" s="91"/>
      <c r="AI10" s="6"/>
      <c r="AJ10" s="6"/>
      <c r="AK10" s="87"/>
      <c r="AL10" s="6"/>
      <c r="AN10" s="6" t="s">
        <v>928</v>
      </c>
      <c r="AO10" s="6"/>
      <c r="AP10" s="6"/>
      <c r="AQ10" s="6"/>
      <c r="AR10" s="6"/>
      <c r="AS10" s="6"/>
      <c r="AT10" s="6"/>
      <c r="AU10" s="6"/>
      <c r="AV10" s="91"/>
      <c r="AW10" s="91"/>
      <c r="AX10" s="91"/>
      <c r="AY10" s="6"/>
      <c r="AZ10" s="6"/>
      <c r="BA10" s="38" t="s">
        <v>927</v>
      </c>
      <c r="BB10" s="6"/>
      <c r="BC10" s="1267">
        <v>9</v>
      </c>
      <c r="BD10" s="1268"/>
      <c r="BE10" s="2" t="s">
        <v>118</v>
      </c>
      <c r="BF10" s="6"/>
      <c r="BG10" s="6"/>
      <c r="BK10" s="10"/>
      <c r="BL10" s="10"/>
      <c r="BM10" s="10"/>
    </row>
    <row r="11" spans="2:65" s="9" customFormat="1" ht="5.0999999999999996" customHeight="1">
      <c r="B11" s="94"/>
      <c r="C11" s="89"/>
      <c r="D11" s="89"/>
      <c r="E11" s="89"/>
      <c r="F11" s="89"/>
      <c r="G11" s="89"/>
      <c r="H11" s="89"/>
      <c r="I11" s="89"/>
      <c r="J11" s="89"/>
      <c r="K11" s="89"/>
      <c r="L11" s="89"/>
      <c r="M11" s="89"/>
      <c r="N11" s="89"/>
      <c r="O11" s="89"/>
      <c r="AH11" s="91"/>
      <c r="AI11" s="6"/>
      <c r="AJ11" s="6"/>
      <c r="AK11" s="87"/>
      <c r="AL11" s="6"/>
      <c r="AM11" s="6"/>
      <c r="AN11" s="6"/>
      <c r="AO11" s="6"/>
      <c r="AP11" s="6"/>
      <c r="AQ11" s="6"/>
      <c r="AR11" s="91"/>
      <c r="AS11" s="91"/>
      <c r="AT11" s="91"/>
      <c r="AU11" s="6"/>
      <c r="AV11" s="6"/>
      <c r="AW11" s="6"/>
      <c r="AX11" s="6"/>
      <c r="AY11" s="6"/>
      <c r="AZ11" s="6"/>
      <c r="BA11" s="6"/>
      <c r="BB11" s="6"/>
      <c r="BC11" s="6"/>
      <c r="BD11" s="6"/>
      <c r="BE11" s="6"/>
      <c r="BF11" s="6"/>
      <c r="BG11" s="6"/>
      <c r="BK11" s="10"/>
      <c r="BL11" s="10"/>
      <c r="BM11" s="10"/>
    </row>
    <row r="12" spans="2:65" s="9" customFormat="1" ht="21" customHeight="1">
      <c r="R12" s="92"/>
      <c r="S12" s="92"/>
      <c r="T12" s="38"/>
      <c r="U12" s="1229"/>
      <c r="V12" s="1229"/>
      <c r="W12" s="5"/>
      <c r="AA12" s="91"/>
      <c r="AB12" s="88"/>
      <c r="AC12" s="5"/>
      <c r="AD12" s="91"/>
      <c r="AE12" s="91"/>
      <c r="AF12" s="91"/>
      <c r="AH12" s="87"/>
      <c r="AI12" s="87"/>
      <c r="AJ12" s="87"/>
      <c r="AK12" s="6"/>
      <c r="AL12" s="38"/>
      <c r="AM12" s="88"/>
      <c r="AN12" s="6"/>
      <c r="AO12" s="6"/>
      <c r="AP12" s="6"/>
      <c r="AQ12" s="6"/>
      <c r="AR12" s="6"/>
      <c r="AS12" s="5" t="s">
        <v>201</v>
      </c>
      <c r="AT12" s="6"/>
      <c r="AU12" s="6"/>
      <c r="AV12" s="6"/>
      <c r="AW12" s="6"/>
      <c r="AX12" s="6"/>
      <c r="AY12" s="6"/>
      <c r="AZ12" s="6"/>
      <c r="BA12" s="6"/>
      <c r="BB12" s="6"/>
      <c r="BC12" s="91"/>
      <c r="BD12" s="87"/>
      <c r="BE12" s="6"/>
      <c r="BF12" s="6"/>
      <c r="BG12" s="91"/>
      <c r="BH12" s="6"/>
      <c r="BK12" s="10"/>
      <c r="BL12" s="10"/>
      <c r="BM12" s="10"/>
    </row>
    <row r="13" spans="2:65" s="9" customFormat="1" ht="21" customHeight="1">
      <c r="C13" s="385" t="s">
        <v>954</v>
      </c>
      <c r="D13" s="384"/>
      <c r="E13" s="384"/>
      <c r="F13" s="384"/>
      <c r="G13" s="384"/>
      <c r="H13" s="384"/>
      <c r="I13" s="383" t="s">
        <v>926</v>
      </c>
      <c r="J13" s="1289" t="s">
        <v>925</v>
      </c>
      <c r="K13" s="1290"/>
      <c r="L13" s="1290"/>
      <c r="M13" s="1291"/>
      <c r="N13" s="382" t="s">
        <v>924</v>
      </c>
      <c r="O13" s="1289" t="s">
        <v>923</v>
      </c>
      <c r="P13" s="1290"/>
      <c r="Q13" s="1290"/>
      <c r="R13" s="1290"/>
      <c r="S13" s="1291"/>
      <c r="T13" s="434"/>
      <c r="U13" s="381"/>
      <c r="V13" s="381"/>
      <c r="W13" s="381"/>
      <c r="X13" s="380"/>
      <c r="AA13" s="6"/>
      <c r="AB13" s="6"/>
      <c r="AC13" s="6"/>
      <c r="AD13" s="6"/>
      <c r="AE13" s="6"/>
      <c r="AF13" s="6"/>
      <c r="AH13" s="91"/>
      <c r="AI13" s="87"/>
      <c r="AJ13" s="6"/>
      <c r="AK13" s="87"/>
      <c r="AL13" s="6"/>
      <c r="AM13" s="6"/>
      <c r="AN13" s="6"/>
      <c r="AO13" s="91"/>
      <c r="AP13" s="5"/>
      <c r="AQ13" s="91"/>
      <c r="AR13" s="91"/>
      <c r="AS13" s="5" t="s">
        <v>122</v>
      </c>
      <c r="AT13" s="6"/>
      <c r="AU13" s="6"/>
      <c r="AV13" s="6"/>
      <c r="AW13" s="6"/>
      <c r="AX13" s="6"/>
      <c r="AY13" s="6"/>
      <c r="AZ13" s="6"/>
      <c r="BA13" s="6"/>
      <c r="BB13" s="1206">
        <v>0.29166666666666669</v>
      </c>
      <c r="BC13" s="1207"/>
      <c r="BD13" s="1208"/>
      <c r="BE13" s="90" t="s">
        <v>17</v>
      </c>
      <c r="BF13" s="1206">
        <v>0.83333333333333337</v>
      </c>
      <c r="BG13" s="1207"/>
      <c r="BH13" s="1208"/>
      <c r="BK13" s="10"/>
      <c r="BL13" s="10"/>
      <c r="BM13" s="10"/>
    </row>
    <row r="14" spans="2:65" s="9" customFormat="1" ht="21" customHeight="1">
      <c r="R14" s="1"/>
      <c r="S14" s="1"/>
      <c r="T14" s="1"/>
      <c r="U14" s="1"/>
      <c r="V14" s="1"/>
      <c r="W14" s="1"/>
      <c r="AA14" s="90"/>
      <c r="AB14" s="1"/>
      <c r="AC14" s="1"/>
      <c r="AD14" s="90"/>
      <c r="AE14" s="91"/>
      <c r="AF14" s="91"/>
      <c r="AG14" s="34"/>
      <c r="AH14" s="5"/>
      <c r="AI14" s="87"/>
      <c r="AJ14" s="6"/>
      <c r="AK14" s="87"/>
      <c r="AL14" s="6"/>
      <c r="AM14" s="6"/>
      <c r="AN14" s="6"/>
      <c r="AO14" s="90"/>
      <c r="AP14" s="92"/>
      <c r="AQ14" s="92"/>
      <c r="AR14" s="92"/>
      <c r="AS14" s="5" t="s">
        <v>123</v>
      </c>
      <c r="AT14" s="6"/>
      <c r="AU14" s="6"/>
      <c r="AV14" s="6"/>
      <c r="AW14" s="6"/>
      <c r="AX14" s="6"/>
      <c r="AY14" s="6"/>
      <c r="AZ14" s="6"/>
      <c r="BA14" s="6"/>
      <c r="BB14" s="1206">
        <v>0.83333333333333337</v>
      </c>
      <c r="BC14" s="1207"/>
      <c r="BD14" s="1208"/>
      <c r="BE14" s="90" t="s">
        <v>17</v>
      </c>
      <c r="BF14" s="1206">
        <v>0.29166666666666669</v>
      </c>
      <c r="BG14" s="1207"/>
      <c r="BH14" s="1208"/>
      <c r="BK14" s="10"/>
      <c r="BL14" s="10"/>
      <c r="BM14" s="10"/>
    </row>
    <row r="15" spans="2:65" ht="12" customHeight="1" thickBot="1">
      <c r="C15" s="3"/>
      <c r="D15" s="3"/>
      <c r="E15" s="3"/>
      <c r="F15" s="3"/>
      <c r="G15" s="3"/>
      <c r="H15" s="3"/>
      <c r="AA15" s="3"/>
      <c r="AR15" s="3"/>
      <c r="BI15" s="4"/>
      <c r="BJ15" s="4"/>
      <c r="BK15" s="4"/>
    </row>
    <row r="16" spans="2:65" ht="21.6" customHeight="1">
      <c r="B16" s="1295" t="s">
        <v>21</v>
      </c>
      <c r="C16" s="1298" t="s">
        <v>922</v>
      </c>
      <c r="D16" s="1299"/>
      <c r="E16" s="1300"/>
      <c r="F16" s="379"/>
      <c r="G16" s="31"/>
      <c r="H16" s="1220" t="s">
        <v>921</v>
      </c>
      <c r="I16" s="1307" t="s">
        <v>920</v>
      </c>
      <c r="J16" s="1299"/>
      <c r="K16" s="1299"/>
      <c r="L16" s="1300"/>
      <c r="M16" s="1307" t="s">
        <v>919</v>
      </c>
      <c r="N16" s="1299"/>
      <c r="O16" s="1300"/>
      <c r="P16" s="1307" t="s">
        <v>124</v>
      </c>
      <c r="Q16" s="1299"/>
      <c r="R16" s="1299"/>
      <c r="S16" s="1299"/>
      <c r="T16" s="1313"/>
      <c r="U16" s="378"/>
      <c r="V16" s="374"/>
      <c r="W16" s="374"/>
      <c r="X16" s="374"/>
      <c r="Y16" s="374"/>
      <c r="Z16" s="374"/>
      <c r="AA16" s="374"/>
      <c r="AB16" s="374"/>
      <c r="AC16" s="374"/>
      <c r="AD16" s="374"/>
      <c r="AE16" s="374"/>
      <c r="AF16" s="374"/>
      <c r="AG16" s="374"/>
      <c r="AH16" s="374"/>
      <c r="AI16" s="377" t="s">
        <v>918</v>
      </c>
      <c r="AJ16" s="374"/>
      <c r="AK16" s="374"/>
      <c r="AL16" s="374"/>
      <c r="AM16" s="374"/>
      <c r="AN16" s="374" t="s">
        <v>917</v>
      </c>
      <c r="AO16" s="374"/>
      <c r="AP16" s="376"/>
      <c r="AQ16" s="375"/>
      <c r="AR16" s="374" t="s">
        <v>2</v>
      </c>
      <c r="AS16" s="374"/>
      <c r="AT16" s="374"/>
      <c r="AU16" s="374"/>
      <c r="AV16" s="374"/>
      <c r="AW16" s="374"/>
      <c r="AX16" s="374"/>
      <c r="AY16" s="373"/>
      <c r="AZ16" s="1212" t="str">
        <f>IF(BC3="計画","(11)1～4週目の勤務時間数合計","(11)1か月の勤務時間数　合計")</f>
        <v>(11)1か月の勤務時間数　合計</v>
      </c>
      <c r="BA16" s="1175"/>
      <c r="BB16" s="1190" t="s">
        <v>916</v>
      </c>
      <c r="BC16" s="1175"/>
      <c r="BD16" s="1190" t="s">
        <v>915</v>
      </c>
      <c r="BE16" s="1174"/>
      <c r="BF16" s="1174"/>
      <c r="BG16" s="1174"/>
      <c r="BH16" s="1175"/>
    </row>
    <row r="17" spans="2:60" ht="20.25" customHeight="1">
      <c r="B17" s="1296"/>
      <c r="C17" s="1301"/>
      <c r="D17" s="1302"/>
      <c r="E17" s="1303"/>
      <c r="F17" s="372"/>
      <c r="G17" s="32"/>
      <c r="H17" s="1221"/>
      <c r="I17" s="1308"/>
      <c r="J17" s="1302"/>
      <c r="K17" s="1302"/>
      <c r="L17" s="1303"/>
      <c r="M17" s="1308"/>
      <c r="N17" s="1302"/>
      <c r="O17" s="1303"/>
      <c r="P17" s="1308"/>
      <c r="Q17" s="1302"/>
      <c r="R17" s="1302"/>
      <c r="S17" s="1302"/>
      <c r="T17" s="1314"/>
      <c r="U17" s="1310" t="s">
        <v>11</v>
      </c>
      <c r="V17" s="1310"/>
      <c r="W17" s="1310"/>
      <c r="X17" s="1310"/>
      <c r="Y17" s="1310"/>
      <c r="Z17" s="1310"/>
      <c r="AA17" s="1311"/>
      <c r="AB17" s="1312" t="s">
        <v>12</v>
      </c>
      <c r="AC17" s="1310"/>
      <c r="AD17" s="1310"/>
      <c r="AE17" s="1310"/>
      <c r="AF17" s="1310"/>
      <c r="AG17" s="1310"/>
      <c r="AH17" s="1311"/>
      <c r="AI17" s="1312" t="s">
        <v>13</v>
      </c>
      <c r="AJ17" s="1310"/>
      <c r="AK17" s="1310"/>
      <c r="AL17" s="1310"/>
      <c r="AM17" s="1310"/>
      <c r="AN17" s="1310"/>
      <c r="AO17" s="1311"/>
      <c r="AP17" s="1312" t="s">
        <v>14</v>
      </c>
      <c r="AQ17" s="1310"/>
      <c r="AR17" s="1310"/>
      <c r="AS17" s="1310"/>
      <c r="AT17" s="1310"/>
      <c r="AU17" s="1310"/>
      <c r="AV17" s="1311"/>
      <c r="AW17" s="1312" t="s">
        <v>15</v>
      </c>
      <c r="AX17" s="1310"/>
      <c r="AY17" s="1310"/>
      <c r="AZ17" s="1213"/>
      <c r="BA17" s="1178"/>
      <c r="BB17" s="1192"/>
      <c r="BC17" s="1178"/>
      <c r="BD17" s="1192"/>
      <c r="BE17" s="1177"/>
      <c r="BF17" s="1177"/>
      <c r="BG17" s="1177"/>
      <c r="BH17" s="1178"/>
    </row>
    <row r="18" spans="2:60" ht="20.25" customHeight="1">
      <c r="B18" s="1296"/>
      <c r="C18" s="1301"/>
      <c r="D18" s="1302"/>
      <c r="E18" s="1303"/>
      <c r="F18" s="372"/>
      <c r="G18" s="32"/>
      <c r="H18" s="1221"/>
      <c r="I18" s="1308"/>
      <c r="J18" s="1302"/>
      <c r="K18" s="1302"/>
      <c r="L18" s="1303"/>
      <c r="M18" s="1308"/>
      <c r="N18" s="1302"/>
      <c r="O18" s="1303"/>
      <c r="P18" s="1308"/>
      <c r="Q18" s="1302"/>
      <c r="R18" s="1302"/>
      <c r="S18" s="1302"/>
      <c r="T18" s="1314"/>
      <c r="U18" s="371">
        <v>1</v>
      </c>
      <c r="V18" s="369">
        <v>2</v>
      </c>
      <c r="W18" s="369">
        <v>3</v>
      </c>
      <c r="X18" s="369">
        <v>4</v>
      </c>
      <c r="Y18" s="369">
        <v>5</v>
      </c>
      <c r="Z18" s="369">
        <v>6</v>
      </c>
      <c r="AA18" s="368">
        <v>7</v>
      </c>
      <c r="AB18" s="370">
        <v>8</v>
      </c>
      <c r="AC18" s="369">
        <v>9</v>
      </c>
      <c r="AD18" s="369">
        <v>10</v>
      </c>
      <c r="AE18" s="369">
        <v>11</v>
      </c>
      <c r="AF18" s="369">
        <v>12</v>
      </c>
      <c r="AG18" s="369">
        <v>13</v>
      </c>
      <c r="AH18" s="368">
        <v>14</v>
      </c>
      <c r="AI18" s="371">
        <v>15</v>
      </c>
      <c r="AJ18" s="369">
        <v>16</v>
      </c>
      <c r="AK18" s="369">
        <v>17</v>
      </c>
      <c r="AL18" s="369">
        <v>18</v>
      </c>
      <c r="AM18" s="369">
        <v>19</v>
      </c>
      <c r="AN18" s="369">
        <v>20</v>
      </c>
      <c r="AO18" s="368">
        <v>21</v>
      </c>
      <c r="AP18" s="370">
        <v>22</v>
      </c>
      <c r="AQ18" s="369">
        <v>23</v>
      </c>
      <c r="AR18" s="369">
        <v>24</v>
      </c>
      <c r="AS18" s="369">
        <v>25</v>
      </c>
      <c r="AT18" s="369">
        <v>26</v>
      </c>
      <c r="AU18" s="369">
        <v>27</v>
      </c>
      <c r="AV18" s="368">
        <v>28</v>
      </c>
      <c r="AW18" s="370" t="str">
        <f>IF($BC$3="暦月",IF(DAY(DATE($AD$2,$AH$2,29))=29,29,""),"")</f>
        <v/>
      </c>
      <c r="AX18" s="369" t="str">
        <f>IF($BC$3="暦月",IF(DAY(DATE($AD$2,$AH$2,30))=30,30,""),"")</f>
        <v/>
      </c>
      <c r="AY18" s="368" t="str">
        <f>IF($BC$3="暦月",IF(DAY(DATE($AD$2,$AH$2,31))=31,31,""),"")</f>
        <v/>
      </c>
      <c r="AZ18" s="1213"/>
      <c r="BA18" s="1178"/>
      <c r="BB18" s="1192"/>
      <c r="BC18" s="1178"/>
      <c r="BD18" s="1192"/>
      <c r="BE18" s="1177"/>
      <c r="BF18" s="1177"/>
      <c r="BG18" s="1177"/>
      <c r="BH18" s="1178"/>
    </row>
    <row r="19" spans="2:60" ht="20.25" hidden="1" customHeight="1">
      <c r="B19" s="1296"/>
      <c r="C19" s="1301"/>
      <c r="D19" s="1302"/>
      <c r="E19" s="1303"/>
      <c r="F19" s="372"/>
      <c r="G19" s="32"/>
      <c r="H19" s="1221"/>
      <c r="I19" s="1308"/>
      <c r="J19" s="1302"/>
      <c r="K19" s="1302"/>
      <c r="L19" s="1303"/>
      <c r="M19" s="1308"/>
      <c r="N19" s="1302"/>
      <c r="O19" s="1303"/>
      <c r="P19" s="1308"/>
      <c r="Q19" s="1302"/>
      <c r="R19" s="1302"/>
      <c r="S19" s="1302"/>
      <c r="T19" s="1314"/>
      <c r="U19" s="371">
        <f>WEEKDAY(DATE($AD$2,$AH$2,1))</f>
        <v>4</v>
      </c>
      <c r="V19" s="369">
        <f>WEEKDAY(DATE($AD$2,$AH$2,2))</f>
        <v>5</v>
      </c>
      <c r="W19" s="369">
        <f>WEEKDAY(DATE($AD$2,$AH$2,3))</f>
        <v>6</v>
      </c>
      <c r="X19" s="369">
        <f>WEEKDAY(DATE($AD$2,$AH$2,4))</f>
        <v>7</v>
      </c>
      <c r="Y19" s="369">
        <f>WEEKDAY(DATE($AD$2,$AH$2,5))</f>
        <v>1</v>
      </c>
      <c r="Z19" s="369">
        <f>WEEKDAY(DATE($AD$2,$AH$2,6))</f>
        <v>2</v>
      </c>
      <c r="AA19" s="368">
        <f>WEEKDAY(DATE($AD$2,$AH$2,7))</f>
        <v>3</v>
      </c>
      <c r="AB19" s="370">
        <f>WEEKDAY(DATE($AD$2,$AH$2,8))</f>
        <v>4</v>
      </c>
      <c r="AC19" s="369">
        <f>WEEKDAY(DATE($AD$2,$AH$2,9))</f>
        <v>5</v>
      </c>
      <c r="AD19" s="369">
        <f>WEEKDAY(DATE($AD$2,$AH$2,10))</f>
        <v>6</v>
      </c>
      <c r="AE19" s="369">
        <f>WEEKDAY(DATE($AD$2,$AH$2,11))</f>
        <v>7</v>
      </c>
      <c r="AF19" s="369">
        <f>WEEKDAY(DATE($AD$2,$AH$2,12))</f>
        <v>1</v>
      </c>
      <c r="AG19" s="369">
        <f>WEEKDAY(DATE($AD$2,$AH$2,13))</f>
        <v>2</v>
      </c>
      <c r="AH19" s="368">
        <f>WEEKDAY(DATE($AD$2,$AH$2,14))</f>
        <v>3</v>
      </c>
      <c r="AI19" s="370">
        <f>WEEKDAY(DATE($AD$2,$AH$2,15))</f>
        <v>4</v>
      </c>
      <c r="AJ19" s="369">
        <f>WEEKDAY(DATE($AD$2,$AH$2,16))</f>
        <v>5</v>
      </c>
      <c r="AK19" s="369">
        <f>WEEKDAY(DATE($AD$2,$AH$2,17))</f>
        <v>6</v>
      </c>
      <c r="AL19" s="369">
        <f>WEEKDAY(DATE($AD$2,$AH$2,18))</f>
        <v>7</v>
      </c>
      <c r="AM19" s="369">
        <f>WEEKDAY(DATE($AD$2,$AH$2,19))</f>
        <v>1</v>
      </c>
      <c r="AN19" s="369">
        <f>WEEKDAY(DATE($AD$2,$AH$2,20))</f>
        <v>2</v>
      </c>
      <c r="AO19" s="368">
        <f>WEEKDAY(DATE($AD$2,$AH$2,21))</f>
        <v>3</v>
      </c>
      <c r="AP19" s="370">
        <f>WEEKDAY(DATE($AD$2,$AH$2,22))</f>
        <v>4</v>
      </c>
      <c r="AQ19" s="369">
        <f>WEEKDAY(DATE($AD$2,$AH$2,23))</f>
        <v>5</v>
      </c>
      <c r="AR19" s="369">
        <f>WEEKDAY(DATE($AD$2,$AH$2,24))</f>
        <v>6</v>
      </c>
      <c r="AS19" s="369">
        <f>WEEKDAY(DATE($AD$2,$AH$2,25))</f>
        <v>7</v>
      </c>
      <c r="AT19" s="369">
        <f>WEEKDAY(DATE($AD$2,$AH$2,26))</f>
        <v>1</v>
      </c>
      <c r="AU19" s="369">
        <f>WEEKDAY(DATE($AD$2,$AH$2,27))</f>
        <v>2</v>
      </c>
      <c r="AV19" s="368">
        <f>WEEKDAY(DATE($AD$2,$AH$2,28))</f>
        <v>3</v>
      </c>
      <c r="AW19" s="370">
        <f>IF(AW18=29,WEEKDAY(DATE($AD$2,$AH$2,29)),0)</f>
        <v>0</v>
      </c>
      <c r="AX19" s="369">
        <f>IF(AX18=30,WEEKDAY(DATE($AD$2,$AH$2,30)),0)</f>
        <v>0</v>
      </c>
      <c r="AY19" s="368">
        <f>IF(AY18=31,WEEKDAY(DATE($AD$2,$AH$2,31)),0)</f>
        <v>0</v>
      </c>
      <c r="AZ19" s="1213"/>
      <c r="BA19" s="1178"/>
      <c r="BB19" s="1192"/>
      <c r="BC19" s="1178"/>
      <c r="BD19" s="1192"/>
      <c r="BE19" s="1177"/>
      <c r="BF19" s="1177"/>
      <c r="BG19" s="1177"/>
      <c r="BH19" s="1178"/>
    </row>
    <row r="20" spans="2:60" ht="20.25" customHeight="1" thickBot="1">
      <c r="B20" s="1297"/>
      <c r="C20" s="1304"/>
      <c r="D20" s="1305"/>
      <c r="E20" s="1306"/>
      <c r="F20" s="367"/>
      <c r="G20" s="33"/>
      <c r="H20" s="1222"/>
      <c r="I20" s="1309"/>
      <c r="J20" s="1305"/>
      <c r="K20" s="1305"/>
      <c r="L20" s="1306"/>
      <c r="M20" s="1309"/>
      <c r="N20" s="1305"/>
      <c r="O20" s="1306"/>
      <c r="P20" s="1309"/>
      <c r="Q20" s="1305"/>
      <c r="R20" s="1305"/>
      <c r="S20" s="1305"/>
      <c r="T20" s="1315"/>
      <c r="U20" s="366" t="str">
        <f t="shared" ref="U20:AV20" si="0">IF(U19=1,"日",IF(U19=2,"月",IF(U19=3,"火",IF(U19=4,"水",IF(U19=5,"木",IF(U19=6,"金","土"))))))</f>
        <v>水</v>
      </c>
      <c r="V20" s="363" t="str">
        <f t="shared" si="0"/>
        <v>木</v>
      </c>
      <c r="W20" s="363" t="str">
        <f t="shared" si="0"/>
        <v>金</v>
      </c>
      <c r="X20" s="363" t="str">
        <f t="shared" si="0"/>
        <v>土</v>
      </c>
      <c r="Y20" s="363" t="str">
        <f t="shared" si="0"/>
        <v>日</v>
      </c>
      <c r="Z20" s="363" t="str">
        <f t="shared" si="0"/>
        <v>月</v>
      </c>
      <c r="AA20" s="364" t="str">
        <f t="shared" si="0"/>
        <v>火</v>
      </c>
      <c r="AB20" s="365" t="str">
        <f t="shared" si="0"/>
        <v>水</v>
      </c>
      <c r="AC20" s="363" t="str">
        <f t="shared" si="0"/>
        <v>木</v>
      </c>
      <c r="AD20" s="363" t="str">
        <f t="shared" si="0"/>
        <v>金</v>
      </c>
      <c r="AE20" s="363" t="str">
        <f t="shared" si="0"/>
        <v>土</v>
      </c>
      <c r="AF20" s="363" t="str">
        <f t="shared" si="0"/>
        <v>日</v>
      </c>
      <c r="AG20" s="363" t="str">
        <f t="shared" si="0"/>
        <v>月</v>
      </c>
      <c r="AH20" s="364" t="str">
        <f t="shared" si="0"/>
        <v>火</v>
      </c>
      <c r="AI20" s="365" t="str">
        <f t="shared" si="0"/>
        <v>水</v>
      </c>
      <c r="AJ20" s="363" t="str">
        <f t="shared" si="0"/>
        <v>木</v>
      </c>
      <c r="AK20" s="363" t="str">
        <f t="shared" si="0"/>
        <v>金</v>
      </c>
      <c r="AL20" s="363" t="str">
        <f t="shared" si="0"/>
        <v>土</v>
      </c>
      <c r="AM20" s="363" t="str">
        <f t="shared" si="0"/>
        <v>日</v>
      </c>
      <c r="AN20" s="363" t="str">
        <f t="shared" si="0"/>
        <v>月</v>
      </c>
      <c r="AO20" s="364" t="str">
        <f t="shared" si="0"/>
        <v>火</v>
      </c>
      <c r="AP20" s="365" t="str">
        <f t="shared" si="0"/>
        <v>水</v>
      </c>
      <c r="AQ20" s="363" t="str">
        <f t="shared" si="0"/>
        <v>木</v>
      </c>
      <c r="AR20" s="363" t="str">
        <f t="shared" si="0"/>
        <v>金</v>
      </c>
      <c r="AS20" s="363" t="str">
        <f t="shared" si="0"/>
        <v>土</v>
      </c>
      <c r="AT20" s="363" t="str">
        <f t="shared" si="0"/>
        <v>日</v>
      </c>
      <c r="AU20" s="363" t="str">
        <f t="shared" si="0"/>
        <v>月</v>
      </c>
      <c r="AV20" s="364" t="str">
        <f t="shared" si="0"/>
        <v>火</v>
      </c>
      <c r="AW20" s="363" t="str">
        <f>IF(AW19=1,"日",IF(AW19=2,"月",IF(AW19=3,"火",IF(AW19=4,"水",IF(AW19=5,"木",IF(AW19=6,"金",IF(AW19=0,"","土")))))))</f>
        <v/>
      </c>
      <c r="AX20" s="363" t="str">
        <f>IF(AX19=1,"日",IF(AX19=2,"月",IF(AX19=3,"火",IF(AX19=4,"水",IF(AX19=5,"木",IF(AX19=6,"金",IF(AX19=0,"","土")))))))</f>
        <v/>
      </c>
      <c r="AY20" s="363" t="str">
        <f>IF(AY19=1,"日",IF(AY19=2,"月",IF(AY19=3,"火",IF(AY19=4,"水",IF(AY19=5,"木",IF(AY19=6,"金",IF(AY19=0,"","土")))))))</f>
        <v/>
      </c>
      <c r="AZ20" s="1117"/>
      <c r="BA20" s="1118"/>
      <c r="BB20" s="1194"/>
      <c r="BC20" s="1118"/>
      <c r="BD20" s="1194"/>
      <c r="BE20" s="1180"/>
      <c r="BF20" s="1180"/>
      <c r="BG20" s="1180"/>
      <c r="BH20" s="1118"/>
    </row>
    <row r="21" spans="2:60" ht="20.25" customHeight="1">
      <c r="B21" s="362"/>
      <c r="C21" s="1340" t="s">
        <v>93</v>
      </c>
      <c r="D21" s="1341"/>
      <c r="E21" s="1342"/>
      <c r="F21" s="361"/>
      <c r="G21" s="360"/>
      <c r="H21" s="1343" t="s">
        <v>913</v>
      </c>
      <c r="I21" s="1328" t="s">
        <v>95</v>
      </c>
      <c r="J21" s="1329"/>
      <c r="K21" s="1329"/>
      <c r="L21" s="1330"/>
      <c r="M21" s="1292" t="s">
        <v>912</v>
      </c>
      <c r="N21" s="1293"/>
      <c r="O21" s="1294"/>
      <c r="P21" s="57" t="s">
        <v>18</v>
      </c>
      <c r="Q21" s="23"/>
      <c r="R21" s="23"/>
      <c r="S21" s="21"/>
      <c r="T21" s="58"/>
      <c r="U21" s="357" t="s">
        <v>914</v>
      </c>
      <c r="V21" s="357" t="s">
        <v>914</v>
      </c>
      <c r="W21" s="357" t="s">
        <v>914</v>
      </c>
      <c r="X21" s="357"/>
      <c r="Y21" s="357" t="s">
        <v>914</v>
      </c>
      <c r="Z21" s="357" t="s">
        <v>914</v>
      </c>
      <c r="AA21" s="359"/>
      <c r="AB21" s="357" t="s">
        <v>914</v>
      </c>
      <c r="AC21" s="357" t="s">
        <v>914</v>
      </c>
      <c r="AD21" s="357" t="s">
        <v>914</v>
      </c>
      <c r="AE21" s="357"/>
      <c r="AF21" s="357" t="s">
        <v>914</v>
      </c>
      <c r="AG21" s="357" t="s">
        <v>914</v>
      </c>
      <c r="AH21" s="359"/>
      <c r="AI21" s="357" t="s">
        <v>914</v>
      </c>
      <c r="AJ21" s="357" t="s">
        <v>914</v>
      </c>
      <c r="AK21" s="357" t="s">
        <v>914</v>
      </c>
      <c r="AL21" s="357"/>
      <c r="AM21" s="357" t="s">
        <v>914</v>
      </c>
      <c r="AN21" s="357" t="s">
        <v>914</v>
      </c>
      <c r="AO21" s="359"/>
      <c r="AP21" s="357" t="s">
        <v>914</v>
      </c>
      <c r="AQ21" s="357" t="s">
        <v>914</v>
      </c>
      <c r="AR21" s="357" t="s">
        <v>914</v>
      </c>
      <c r="AS21" s="357"/>
      <c r="AT21" s="357" t="s">
        <v>914</v>
      </c>
      <c r="AU21" s="357" t="s">
        <v>914</v>
      </c>
      <c r="AV21" s="359"/>
      <c r="AW21" s="358"/>
      <c r="AX21" s="357"/>
      <c r="AY21" s="357"/>
      <c r="AZ21" s="1274"/>
      <c r="BA21" s="1275"/>
      <c r="BB21" s="1276"/>
      <c r="BC21" s="1275"/>
      <c r="BD21" s="1258"/>
      <c r="BE21" s="1259"/>
      <c r="BF21" s="1259"/>
      <c r="BG21" s="1259"/>
      <c r="BH21" s="1260"/>
    </row>
    <row r="22" spans="2:60" ht="20.25" customHeight="1">
      <c r="B22" s="350">
        <v>1</v>
      </c>
      <c r="C22" s="1322"/>
      <c r="D22" s="1323"/>
      <c r="E22" s="1324"/>
      <c r="F22" s="349" t="str">
        <f>C21</f>
        <v>管理者</v>
      </c>
      <c r="G22" s="348"/>
      <c r="H22" s="1317"/>
      <c r="I22" s="1331"/>
      <c r="J22" s="1332"/>
      <c r="K22" s="1332"/>
      <c r="L22" s="1333"/>
      <c r="M22" s="1283"/>
      <c r="N22" s="1284"/>
      <c r="O22" s="1285"/>
      <c r="P22" s="24" t="s">
        <v>86</v>
      </c>
      <c r="Q22" s="25"/>
      <c r="R22" s="25"/>
      <c r="S22" s="20"/>
      <c r="T22" s="59"/>
      <c r="U22" s="346">
        <f>IF(U21="","",VLOOKUP(U21,'【記載例】シフト記号表（勤務時間帯）'!$D$6:$X$47,21,FALSE))</f>
        <v>5.0000000000000009</v>
      </c>
      <c r="V22" s="345">
        <f>IF(V21="","",VLOOKUP(V21,'【記載例】シフト記号表（勤務時間帯）'!$D$6:$X$47,21,FALSE))</f>
        <v>5.0000000000000009</v>
      </c>
      <c r="W22" s="345">
        <f>IF(W21="","",VLOOKUP(W21,'【記載例】シフト記号表（勤務時間帯）'!$D$6:$X$47,21,FALSE))</f>
        <v>5.0000000000000009</v>
      </c>
      <c r="X22" s="345" t="str">
        <f>IF(X21="","",VLOOKUP(X21,'【記載例】シフト記号表（勤務時間帯）'!$D$6:$X$47,21,FALSE))</f>
        <v/>
      </c>
      <c r="Y22" s="345">
        <f>IF(Y21="","",VLOOKUP(Y21,'【記載例】シフト記号表（勤務時間帯）'!$D$6:$X$47,21,FALSE))</f>
        <v>5.0000000000000009</v>
      </c>
      <c r="Z22" s="345">
        <f>IF(Z21="","",VLOOKUP(Z21,'【記載例】シフト記号表（勤務時間帯）'!$D$6:$X$47,21,FALSE))</f>
        <v>5.0000000000000009</v>
      </c>
      <c r="AA22" s="347" t="str">
        <f>IF(AA21="","",VLOOKUP(AA21,'【記載例】シフト記号表（勤務時間帯）'!$D$6:$X$47,21,FALSE))</f>
        <v/>
      </c>
      <c r="AB22" s="346">
        <f>IF(AB21="","",VLOOKUP(AB21,'【記載例】シフト記号表（勤務時間帯）'!$D$6:$X$47,21,FALSE))</f>
        <v>5.0000000000000009</v>
      </c>
      <c r="AC22" s="345">
        <f>IF(AC21="","",VLOOKUP(AC21,'【記載例】シフト記号表（勤務時間帯）'!$D$6:$X$47,21,FALSE))</f>
        <v>5.0000000000000009</v>
      </c>
      <c r="AD22" s="345">
        <f>IF(AD21="","",VLOOKUP(AD21,'【記載例】シフト記号表（勤務時間帯）'!$D$6:$X$47,21,FALSE))</f>
        <v>5.0000000000000009</v>
      </c>
      <c r="AE22" s="345" t="str">
        <f>IF(AE21="","",VLOOKUP(AE21,'【記載例】シフト記号表（勤務時間帯）'!$D$6:$X$47,21,FALSE))</f>
        <v/>
      </c>
      <c r="AF22" s="345">
        <f>IF(AF21="","",VLOOKUP(AF21,'【記載例】シフト記号表（勤務時間帯）'!$D$6:$X$47,21,FALSE))</f>
        <v>5.0000000000000009</v>
      </c>
      <c r="AG22" s="345">
        <f>IF(AG21="","",VLOOKUP(AG21,'【記載例】シフト記号表（勤務時間帯）'!$D$6:$X$47,21,FALSE))</f>
        <v>5.0000000000000009</v>
      </c>
      <c r="AH22" s="347" t="str">
        <f>IF(AH21="","",VLOOKUP(AH21,'【記載例】シフト記号表（勤務時間帯）'!$D$6:$X$47,21,FALSE))</f>
        <v/>
      </c>
      <c r="AI22" s="346">
        <f>IF(AI21="","",VLOOKUP(AI21,'【記載例】シフト記号表（勤務時間帯）'!$D$6:$X$47,21,FALSE))</f>
        <v>5.0000000000000009</v>
      </c>
      <c r="AJ22" s="345">
        <f>IF(AJ21="","",VLOOKUP(AJ21,'【記載例】シフト記号表（勤務時間帯）'!$D$6:$X$47,21,FALSE))</f>
        <v>5.0000000000000009</v>
      </c>
      <c r="AK22" s="345">
        <f>IF(AK21="","",VLOOKUP(AK21,'【記載例】シフト記号表（勤務時間帯）'!$D$6:$X$47,21,FALSE))</f>
        <v>5.0000000000000009</v>
      </c>
      <c r="AL22" s="345" t="str">
        <f>IF(AL21="","",VLOOKUP(AL21,'【記載例】シフト記号表（勤務時間帯）'!$D$6:$X$47,21,FALSE))</f>
        <v/>
      </c>
      <c r="AM22" s="345">
        <f>IF(AM21="","",VLOOKUP(AM21,'【記載例】シフト記号表（勤務時間帯）'!$D$6:$X$47,21,FALSE))</f>
        <v>5.0000000000000009</v>
      </c>
      <c r="AN22" s="345">
        <f>IF(AN21="","",VLOOKUP(AN21,'【記載例】シフト記号表（勤務時間帯）'!$D$6:$X$47,21,FALSE))</f>
        <v>5.0000000000000009</v>
      </c>
      <c r="AO22" s="347" t="str">
        <f>IF(AO21="","",VLOOKUP(AO21,'【記載例】シフト記号表（勤務時間帯）'!$D$6:$X$47,21,FALSE))</f>
        <v/>
      </c>
      <c r="AP22" s="346">
        <f>IF(AP21="","",VLOOKUP(AP21,'【記載例】シフト記号表（勤務時間帯）'!$D$6:$X$47,21,FALSE))</f>
        <v>5.0000000000000009</v>
      </c>
      <c r="AQ22" s="345">
        <f>IF(AQ21="","",VLOOKUP(AQ21,'【記載例】シフト記号表（勤務時間帯）'!$D$6:$X$47,21,FALSE))</f>
        <v>5.0000000000000009</v>
      </c>
      <c r="AR22" s="345">
        <f>IF(AR21="","",VLOOKUP(AR21,'【記載例】シフト記号表（勤務時間帯）'!$D$6:$X$47,21,FALSE))</f>
        <v>5.0000000000000009</v>
      </c>
      <c r="AS22" s="345" t="str">
        <f>IF(AS21="","",VLOOKUP(AS21,'【記載例】シフト記号表（勤務時間帯）'!$D$6:$X$47,21,FALSE))</f>
        <v/>
      </c>
      <c r="AT22" s="345">
        <f>IF(AT21="","",VLOOKUP(AT21,'【記載例】シフト記号表（勤務時間帯）'!$D$6:$X$47,21,FALSE))</f>
        <v>5.0000000000000009</v>
      </c>
      <c r="AU22" s="345">
        <f>IF(AU21="","",VLOOKUP(AU21,'【記載例】シフト記号表（勤務時間帯）'!$D$6:$X$47,21,FALSE))</f>
        <v>5.0000000000000009</v>
      </c>
      <c r="AV22" s="347" t="str">
        <f>IF(AV21="","",VLOOKUP(AV21,'【記載例】シフト記号表（勤務時間帯）'!$D$6:$X$47,21,FALSE))</f>
        <v/>
      </c>
      <c r="AW22" s="346" t="str">
        <f>IF(AW21="","",VLOOKUP(AW21,'【記載例】シフト記号表（勤務時間帯）'!$D$6:$X$47,21,FALSE))</f>
        <v/>
      </c>
      <c r="AX22" s="345" t="str">
        <f>IF(AX21="","",VLOOKUP(AX21,'【記載例】シフト記号表（勤務時間帯）'!$D$6:$X$47,21,FALSE))</f>
        <v/>
      </c>
      <c r="AY22" s="345" t="str">
        <f>IF(AY21="","",VLOOKUP(AY21,'【記載例】シフト記号表（勤務時間帯）'!$D$6:$X$47,21,FALSE))</f>
        <v/>
      </c>
      <c r="AZ22" s="1252">
        <f>IF($BC$3="４週",SUM(U22:AV22),IF($BC$3="暦月",SUM(U22:AY22),""))</f>
        <v>100.00000000000001</v>
      </c>
      <c r="BA22" s="1253"/>
      <c r="BB22" s="1254">
        <f>IF($BC$3="４週",AZ22/4,IF($BC$3="暦月",(AZ22/($BC$8/7)),""))</f>
        <v>25.000000000000004</v>
      </c>
      <c r="BC22" s="1253"/>
      <c r="BD22" s="1261"/>
      <c r="BE22" s="1262"/>
      <c r="BF22" s="1262"/>
      <c r="BG22" s="1262"/>
      <c r="BH22" s="1263"/>
    </row>
    <row r="23" spans="2:60" ht="20.25" customHeight="1">
      <c r="B23" s="344"/>
      <c r="C23" s="1325"/>
      <c r="D23" s="1326"/>
      <c r="E23" s="1327"/>
      <c r="F23" s="343"/>
      <c r="G23" s="342" t="str">
        <f>C21</f>
        <v>管理者</v>
      </c>
      <c r="H23" s="1318"/>
      <c r="I23" s="1334"/>
      <c r="J23" s="1335"/>
      <c r="K23" s="1335"/>
      <c r="L23" s="1336"/>
      <c r="M23" s="1283"/>
      <c r="N23" s="1284"/>
      <c r="O23" s="1285"/>
      <c r="P23" s="26" t="s">
        <v>87</v>
      </c>
      <c r="Q23" s="27"/>
      <c r="R23" s="27"/>
      <c r="S23" s="18"/>
      <c r="T23" s="60"/>
      <c r="U23" s="340" t="str">
        <f>IF(U21="","",VLOOKUP(U21,'【記載例】シフト記号表（勤務時間帯）'!$D$6:$Z$47,23,FALSE))</f>
        <v>-</v>
      </c>
      <c r="V23" s="339" t="str">
        <f>IF(V21="","",VLOOKUP(V21,'【記載例】シフト記号表（勤務時間帯）'!$D$6:$Z$47,23,FALSE))</f>
        <v>-</v>
      </c>
      <c r="W23" s="339" t="str">
        <f>IF(W21="","",VLOOKUP(W21,'【記載例】シフト記号表（勤務時間帯）'!$D$6:$Z$47,23,FALSE))</f>
        <v>-</v>
      </c>
      <c r="X23" s="339" t="str">
        <f>IF(X21="","",VLOOKUP(X21,'【記載例】シフト記号表（勤務時間帯）'!$D$6:$Z$47,23,FALSE))</f>
        <v/>
      </c>
      <c r="Y23" s="339" t="str">
        <f>IF(Y21="","",VLOOKUP(Y21,'【記載例】シフト記号表（勤務時間帯）'!$D$6:$Z$47,23,FALSE))</f>
        <v>-</v>
      </c>
      <c r="Z23" s="339" t="str">
        <f>IF(Z21="","",VLOOKUP(Z21,'【記載例】シフト記号表（勤務時間帯）'!$D$6:$Z$47,23,FALSE))</f>
        <v>-</v>
      </c>
      <c r="AA23" s="341" t="str">
        <f>IF(AA21="","",VLOOKUP(AA21,'【記載例】シフト記号表（勤務時間帯）'!$D$6:$Z$47,23,FALSE))</f>
        <v/>
      </c>
      <c r="AB23" s="340" t="str">
        <f>IF(AB21="","",VLOOKUP(AB21,'【記載例】シフト記号表（勤務時間帯）'!$D$6:$Z$47,23,FALSE))</f>
        <v>-</v>
      </c>
      <c r="AC23" s="339" t="str">
        <f>IF(AC21="","",VLOOKUP(AC21,'【記載例】シフト記号表（勤務時間帯）'!$D$6:$Z$47,23,FALSE))</f>
        <v>-</v>
      </c>
      <c r="AD23" s="339" t="str">
        <f>IF(AD21="","",VLOOKUP(AD21,'【記載例】シフト記号表（勤務時間帯）'!$D$6:$Z$47,23,FALSE))</f>
        <v>-</v>
      </c>
      <c r="AE23" s="339" t="str">
        <f>IF(AE21="","",VLOOKUP(AE21,'【記載例】シフト記号表（勤務時間帯）'!$D$6:$Z$47,23,FALSE))</f>
        <v/>
      </c>
      <c r="AF23" s="339" t="str">
        <f>IF(AF21="","",VLOOKUP(AF21,'【記載例】シフト記号表（勤務時間帯）'!$D$6:$Z$47,23,FALSE))</f>
        <v>-</v>
      </c>
      <c r="AG23" s="339" t="str">
        <f>IF(AG21="","",VLOOKUP(AG21,'【記載例】シフト記号表（勤務時間帯）'!$D$6:$Z$47,23,FALSE))</f>
        <v>-</v>
      </c>
      <c r="AH23" s="341" t="str">
        <f>IF(AH21="","",VLOOKUP(AH21,'【記載例】シフト記号表（勤務時間帯）'!$D$6:$Z$47,23,FALSE))</f>
        <v/>
      </c>
      <c r="AI23" s="340" t="str">
        <f>IF(AI21="","",VLOOKUP(AI21,'【記載例】シフト記号表（勤務時間帯）'!$D$6:$Z$47,23,FALSE))</f>
        <v>-</v>
      </c>
      <c r="AJ23" s="339" t="str">
        <f>IF(AJ21="","",VLOOKUP(AJ21,'【記載例】シフト記号表（勤務時間帯）'!$D$6:$Z$47,23,FALSE))</f>
        <v>-</v>
      </c>
      <c r="AK23" s="339" t="str">
        <f>IF(AK21="","",VLOOKUP(AK21,'【記載例】シフト記号表（勤務時間帯）'!$D$6:$Z$47,23,FALSE))</f>
        <v>-</v>
      </c>
      <c r="AL23" s="339" t="str">
        <f>IF(AL21="","",VLOOKUP(AL21,'【記載例】シフト記号表（勤務時間帯）'!$D$6:$Z$47,23,FALSE))</f>
        <v/>
      </c>
      <c r="AM23" s="339" t="str">
        <f>IF(AM21="","",VLOOKUP(AM21,'【記載例】シフト記号表（勤務時間帯）'!$D$6:$Z$47,23,FALSE))</f>
        <v>-</v>
      </c>
      <c r="AN23" s="339" t="str">
        <f>IF(AN21="","",VLOOKUP(AN21,'【記載例】シフト記号表（勤務時間帯）'!$D$6:$Z$47,23,FALSE))</f>
        <v>-</v>
      </c>
      <c r="AO23" s="341" t="str">
        <f>IF(AO21="","",VLOOKUP(AO21,'【記載例】シフト記号表（勤務時間帯）'!$D$6:$Z$47,23,FALSE))</f>
        <v/>
      </c>
      <c r="AP23" s="340" t="str">
        <f>IF(AP21="","",VLOOKUP(AP21,'【記載例】シフト記号表（勤務時間帯）'!$D$6:$Z$47,23,FALSE))</f>
        <v>-</v>
      </c>
      <c r="AQ23" s="339" t="str">
        <f>IF(AQ21="","",VLOOKUP(AQ21,'【記載例】シフト記号表（勤務時間帯）'!$D$6:$Z$47,23,FALSE))</f>
        <v>-</v>
      </c>
      <c r="AR23" s="339" t="str">
        <f>IF(AR21="","",VLOOKUP(AR21,'【記載例】シフト記号表（勤務時間帯）'!$D$6:$Z$47,23,FALSE))</f>
        <v>-</v>
      </c>
      <c r="AS23" s="339" t="str">
        <f>IF(AS21="","",VLOOKUP(AS21,'【記載例】シフト記号表（勤務時間帯）'!$D$6:$Z$47,23,FALSE))</f>
        <v/>
      </c>
      <c r="AT23" s="339" t="str">
        <f>IF(AT21="","",VLOOKUP(AT21,'【記載例】シフト記号表（勤務時間帯）'!$D$6:$Z$47,23,FALSE))</f>
        <v>-</v>
      </c>
      <c r="AU23" s="339" t="str">
        <f>IF(AU21="","",VLOOKUP(AU21,'【記載例】シフト記号表（勤務時間帯）'!$D$6:$Z$47,23,FALSE))</f>
        <v>-</v>
      </c>
      <c r="AV23" s="341" t="str">
        <f>IF(AV21="","",VLOOKUP(AV21,'【記載例】シフト記号表（勤務時間帯）'!$D$6:$Z$47,23,FALSE))</f>
        <v/>
      </c>
      <c r="AW23" s="340" t="str">
        <f>IF(AW21="","",VLOOKUP(AW21,'【記載例】シフト記号表（勤務時間帯）'!$D$6:$Z$47,23,FALSE))</f>
        <v/>
      </c>
      <c r="AX23" s="339" t="str">
        <f>IF(AX21="","",VLOOKUP(AX21,'【記載例】シフト記号表（勤務時間帯）'!$D$6:$Z$47,23,FALSE))</f>
        <v/>
      </c>
      <c r="AY23" s="339" t="str">
        <f>IF(AY21="","",VLOOKUP(AY21,'【記載例】シフト記号表（勤務時間帯）'!$D$6:$Z$47,23,FALSE))</f>
        <v/>
      </c>
      <c r="AZ23" s="1255">
        <f>IF($BC$3="４週",SUM(U23:AV23),IF($BC$3="暦月",SUM(U23:AY23),""))</f>
        <v>0</v>
      </c>
      <c r="BA23" s="1256"/>
      <c r="BB23" s="1257">
        <f>IF($BC$3="４週",AZ23/4,IF($BC$3="暦月",(AZ23/($BC$8/7)),""))</f>
        <v>0</v>
      </c>
      <c r="BC23" s="1256"/>
      <c r="BD23" s="1264"/>
      <c r="BE23" s="1265"/>
      <c r="BF23" s="1265"/>
      <c r="BG23" s="1265"/>
      <c r="BH23" s="1266"/>
    </row>
    <row r="24" spans="2:60" ht="20.25" customHeight="1">
      <c r="B24" s="356"/>
      <c r="C24" s="1319" t="s">
        <v>956</v>
      </c>
      <c r="D24" s="1320"/>
      <c r="E24" s="1321"/>
      <c r="F24" s="355"/>
      <c r="G24" s="354"/>
      <c r="H24" s="1344" t="s">
        <v>913</v>
      </c>
      <c r="I24" s="1337" t="s">
        <v>94</v>
      </c>
      <c r="J24" s="1338"/>
      <c r="K24" s="1338"/>
      <c r="L24" s="1339"/>
      <c r="M24" s="1280" t="s">
        <v>912</v>
      </c>
      <c r="N24" s="1281"/>
      <c r="O24" s="1282"/>
      <c r="P24" s="22" t="s">
        <v>18</v>
      </c>
      <c r="Q24" s="28"/>
      <c r="R24" s="28"/>
      <c r="S24" s="16"/>
      <c r="T24" s="61"/>
      <c r="U24" s="352" t="s">
        <v>911</v>
      </c>
      <c r="V24" s="351" t="s">
        <v>911</v>
      </c>
      <c r="W24" s="351" t="s">
        <v>911</v>
      </c>
      <c r="X24" s="351"/>
      <c r="Y24" s="351" t="s">
        <v>911</v>
      </c>
      <c r="Z24" s="351" t="s">
        <v>911</v>
      </c>
      <c r="AA24" s="353"/>
      <c r="AB24" s="352" t="s">
        <v>911</v>
      </c>
      <c r="AC24" s="351" t="s">
        <v>911</v>
      </c>
      <c r="AD24" s="351" t="s">
        <v>911</v>
      </c>
      <c r="AE24" s="351"/>
      <c r="AF24" s="351" t="s">
        <v>911</v>
      </c>
      <c r="AG24" s="351" t="s">
        <v>911</v>
      </c>
      <c r="AH24" s="353"/>
      <c r="AI24" s="352" t="s">
        <v>911</v>
      </c>
      <c r="AJ24" s="351" t="s">
        <v>911</v>
      </c>
      <c r="AK24" s="351" t="s">
        <v>911</v>
      </c>
      <c r="AL24" s="351"/>
      <c r="AM24" s="351" t="s">
        <v>911</v>
      </c>
      <c r="AN24" s="351" t="s">
        <v>911</v>
      </c>
      <c r="AO24" s="353"/>
      <c r="AP24" s="352" t="s">
        <v>911</v>
      </c>
      <c r="AQ24" s="351" t="s">
        <v>911</v>
      </c>
      <c r="AR24" s="351" t="s">
        <v>911</v>
      </c>
      <c r="AS24" s="351"/>
      <c r="AT24" s="351" t="s">
        <v>911</v>
      </c>
      <c r="AU24" s="351" t="s">
        <v>911</v>
      </c>
      <c r="AV24" s="353"/>
      <c r="AW24" s="352"/>
      <c r="AX24" s="351"/>
      <c r="AY24" s="351"/>
      <c r="AZ24" s="1271"/>
      <c r="BA24" s="1272"/>
      <c r="BB24" s="1273"/>
      <c r="BC24" s="1272"/>
      <c r="BD24" s="1277"/>
      <c r="BE24" s="1278"/>
      <c r="BF24" s="1278"/>
      <c r="BG24" s="1278"/>
      <c r="BH24" s="1279"/>
    </row>
    <row r="25" spans="2:60" ht="20.25" customHeight="1">
      <c r="B25" s="350">
        <f>B22+1</f>
        <v>2</v>
      </c>
      <c r="C25" s="1322"/>
      <c r="D25" s="1323"/>
      <c r="E25" s="1324"/>
      <c r="F25" s="349" t="str">
        <f>C24</f>
        <v>計画作成担当者（サテライトのみ）</v>
      </c>
      <c r="G25" s="348"/>
      <c r="H25" s="1317"/>
      <c r="I25" s="1331"/>
      <c r="J25" s="1332"/>
      <c r="K25" s="1332"/>
      <c r="L25" s="1333"/>
      <c r="M25" s="1283"/>
      <c r="N25" s="1284"/>
      <c r="O25" s="1285"/>
      <c r="P25" s="24" t="s">
        <v>86</v>
      </c>
      <c r="Q25" s="25"/>
      <c r="R25" s="25"/>
      <c r="S25" s="20"/>
      <c r="T25" s="59"/>
      <c r="U25" s="346">
        <f>IF(U24="","",VLOOKUP(U24,'【記載例】シフト記号表（勤務時間帯）'!$D$6:$X$47,21,FALSE))</f>
        <v>3</v>
      </c>
      <c r="V25" s="345">
        <f>IF(V24="","",VLOOKUP(V24,'【記載例】シフト記号表（勤務時間帯）'!$D$6:$X$47,21,FALSE))</f>
        <v>3</v>
      </c>
      <c r="W25" s="345">
        <f>IF(W24="","",VLOOKUP(W24,'【記載例】シフト記号表（勤務時間帯）'!$D$6:$X$47,21,FALSE))</f>
        <v>3</v>
      </c>
      <c r="X25" s="345" t="str">
        <f>IF(X24="","",VLOOKUP(X24,'【記載例】シフト記号表（勤務時間帯）'!$D$6:$X$47,21,FALSE))</f>
        <v/>
      </c>
      <c r="Y25" s="345">
        <f>IF(Y24="","",VLOOKUP(Y24,'【記載例】シフト記号表（勤務時間帯）'!$D$6:$X$47,21,FALSE))</f>
        <v>3</v>
      </c>
      <c r="Z25" s="345">
        <f>IF(Z24="","",VLOOKUP(Z24,'【記載例】シフト記号表（勤務時間帯）'!$D$6:$X$47,21,FALSE))</f>
        <v>3</v>
      </c>
      <c r="AA25" s="347" t="str">
        <f>IF(AA24="","",VLOOKUP(AA24,'【記載例】シフト記号表（勤務時間帯）'!$D$6:$X$47,21,FALSE))</f>
        <v/>
      </c>
      <c r="AB25" s="346">
        <f>IF(AB24="","",VLOOKUP(AB24,'【記載例】シフト記号表（勤務時間帯）'!$D$6:$X$47,21,FALSE))</f>
        <v>3</v>
      </c>
      <c r="AC25" s="345">
        <f>IF(AC24="","",VLOOKUP(AC24,'【記載例】シフト記号表（勤務時間帯）'!$D$6:$X$47,21,FALSE))</f>
        <v>3</v>
      </c>
      <c r="AD25" s="345">
        <f>IF(AD24="","",VLOOKUP(AD24,'【記載例】シフト記号表（勤務時間帯）'!$D$6:$X$47,21,FALSE))</f>
        <v>3</v>
      </c>
      <c r="AE25" s="345" t="str">
        <f>IF(AE24="","",VLOOKUP(AE24,'【記載例】シフト記号表（勤務時間帯）'!$D$6:$X$47,21,FALSE))</f>
        <v/>
      </c>
      <c r="AF25" s="345">
        <f>IF(AF24="","",VLOOKUP(AF24,'【記載例】シフト記号表（勤務時間帯）'!$D$6:$X$47,21,FALSE))</f>
        <v>3</v>
      </c>
      <c r="AG25" s="345">
        <f>IF(AG24="","",VLOOKUP(AG24,'【記載例】シフト記号表（勤務時間帯）'!$D$6:$X$47,21,FALSE))</f>
        <v>3</v>
      </c>
      <c r="AH25" s="347" t="str">
        <f>IF(AH24="","",VLOOKUP(AH24,'【記載例】シフト記号表（勤務時間帯）'!$D$6:$X$47,21,FALSE))</f>
        <v/>
      </c>
      <c r="AI25" s="346">
        <f>IF(AI24="","",VLOOKUP(AI24,'【記載例】シフト記号表（勤務時間帯）'!$D$6:$X$47,21,FALSE))</f>
        <v>3</v>
      </c>
      <c r="AJ25" s="345">
        <f>IF(AJ24="","",VLOOKUP(AJ24,'【記載例】シフト記号表（勤務時間帯）'!$D$6:$X$47,21,FALSE))</f>
        <v>3</v>
      </c>
      <c r="AK25" s="345">
        <f>IF(AK24="","",VLOOKUP(AK24,'【記載例】シフト記号表（勤務時間帯）'!$D$6:$X$47,21,FALSE))</f>
        <v>3</v>
      </c>
      <c r="AL25" s="345" t="str">
        <f>IF(AL24="","",VLOOKUP(AL24,'【記載例】シフト記号表（勤務時間帯）'!$D$6:$X$47,21,FALSE))</f>
        <v/>
      </c>
      <c r="AM25" s="345">
        <f>IF(AM24="","",VLOOKUP(AM24,'【記載例】シフト記号表（勤務時間帯）'!$D$6:$X$47,21,FALSE))</f>
        <v>3</v>
      </c>
      <c r="AN25" s="345">
        <f>IF(AN24="","",VLOOKUP(AN24,'【記載例】シフト記号表（勤務時間帯）'!$D$6:$X$47,21,FALSE))</f>
        <v>3</v>
      </c>
      <c r="AO25" s="347" t="str">
        <f>IF(AO24="","",VLOOKUP(AO24,'【記載例】シフト記号表（勤務時間帯）'!$D$6:$X$47,21,FALSE))</f>
        <v/>
      </c>
      <c r="AP25" s="346">
        <f>IF(AP24="","",VLOOKUP(AP24,'【記載例】シフト記号表（勤務時間帯）'!$D$6:$X$47,21,FALSE))</f>
        <v>3</v>
      </c>
      <c r="AQ25" s="345">
        <f>IF(AQ24="","",VLOOKUP(AQ24,'【記載例】シフト記号表（勤務時間帯）'!$D$6:$X$47,21,FALSE))</f>
        <v>3</v>
      </c>
      <c r="AR25" s="345">
        <f>IF(AR24="","",VLOOKUP(AR24,'【記載例】シフト記号表（勤務時間帯）'!$D$6:$X$47,21,FALSE))</f>
        <v>3</v>
      </c>
      <c r="AS25" s="345" t="str">
        <f>IF(AS24="","",VLOOKUP(AS24,'【記載例】シフト記号表（勤務時間帯）'!$D$6:$X$47,21,FALSE))</f>
        <v/>
      </c>
      <c r="AT25" s="345">
        <f>IF(AT24="","",VLOOKUP(AT24,'【記載例】シフト記号表（勤務時間帯）'!$D$6:$X$47,21,FALSE))</f>
        <v>3</v>
      </c>
      <c r="AU25" s="345">
        <f>IF(AU24="","",VLOOKUP(AU24,'【記載例】シフト記号表（勤務時間帯）'!$D$6:$X$47,21,FALSE))</f>
        <v>3</v>
      </c>
      <c r="AV25" s="347" t="str">
        <f>IF(AV24="","",VLOOKUP(AV24,'【記載例】シフト記号表（勤務時間帯）'!$D$6:$X$47,21,FALSE))</f>
        <v/>
      </c>
      <c r="AW25" s="346" t="str">
        <f>IF(AW24="","",VLOOKUP(AW24,'【記載例】シフト記号表（勤務時間帯）'!$D$6:$X$47,21,FALSE))</f>
        <v/>
      </c>
      <c r="AX25" s="345" t="str">
        <f>IF(AX24="","",VLOOKUP(AX24,'【記載例】シフト記号表（勤務時間帯）'!$D$6:$X$47,21,FALSE))</f>
        <v/>
      </c>
      <c r="AY25" s="345" t="str">
        <f>IF(AY24="","",VLOOKUP(AY24,'【記載例】シフト記号表（勤務時間帯）'!$D$6:$X$47,21,FALSE))</f>
        <v/>
      </c>
      <c r="AZ25" s="1252">
        <f>IF($BC$3="４週",SUM(U25:AV25),IF($BC$3="暦月",SUM(U25:AY25),""))</f>
        <v>60</v>
      </c>
      <c r="BA25" s="1253"/>
      <c r="BB25" s="1254">
        <f>IF($BC$3="４週",AZ25/4,IF($BC$3="暦月",(AZ25/($BC$8/7)),""))</f>
        <v>15</v>
      </c>
      <c r="BC25" s="1253"/>
      <c r="BD25" s="1261"/>
      <c r="BE25" s="1262"/>
      <c r="BF25" s="1262"/>
      <c r="BG25" s="1262"/>
      <c r="BH25" s="1263"/>
    </row>
    <row r="26" spans="2:60" ht="20.25" customHeight="1">
      <c r="B26" s="344"/>
      <c r="C26" s="1325"/>
      <c r="D26" s="1326"/>
      <c r="E26" s="1327"/>
      <c r="F26" s="343"/>
      <c r="G26" s="342" t="str">
        <f>C24</f>
        <v>計画作成担当者（サテライトのみ）</v>
      </c>
      <c r="H26" s="1318"/>
      <c r="I26" s="1334"/>
      <c r="J26" s="1335"/>
      <c r="K26" s="1335"/>
      <c r="L26" s="1336"/>
      <c r="M26" s="1286"/>
      <c r="N26" s="1287"/>
      <c r="O26" s="1288"/>
      <c r="P26" s="26" t="s">
        <v>87</v>
      </c>
      <c r="Q26" s="27"/>
      <c r="R26" s="27"/>
      <c r="S26" s="18"/>
      <c r="T26" s="60"/>
      <c r="U26" s="340" t="str">
        <f>IF(U24="","",VLOOKUP(U24,'【記載例】シフト記号表（勤務時間帯）'!$D$6:$Z$47,23,FALSE))</f>
        <v>-</v>
      </c>
      <c r="V26" s="339" t="str">
        <f>IF(V24="","",VLOOKUP(V24,'【記載例】シフト記号表（勤務時間帯）'!$D$6:$Z$47,23,FALSE))</f>
        <v>-</v>
      </c>
      <c r="W26" s="339" t="str">
        <f>IF(W24="","",VLOOKUP(W24,'【記載例】シフト記号表（勤務時間帯）'!$D$6:$Z$47,23,FALSE))</f>
        <v>-</v>
      </c>
      <c r="X26" s="339" t="str">
        <f>IF(X24="","",VLOOKUP(X24,'【記載例】シフト記号表（勤務時間帯）'!$D$6:$Z$47,23,FALSE))</f>
        <v/>
      </c>
      <c r="Y26" s="339" t="str">
        <f>IF(Y24="","",VLOOKUP(Y24,'【記載例】シフト記号表（勤務時間帯）'!$D$6:$Z$47,23,FALSE))</f>
        <v>-</v>
      </c>
      <c r="Z26" s="339" t="str">
        <f>IF(Z24="","",VLOOKUP(Z24,'【記載例】シフト記号表（勤務時間帯）'!$D$6:$Z$47,23,FALSE))</f>
        <v>-</v>
      </c>
      <c r="AA26" s="341" t="str">
        <f>IF(AA24="","",VLOOKUP(AA24,'【記載例】シフト記号表（勤務時間帯）'!$D$6:$Z$47,23,FALSE))</f>
        <v/>
      </c>
      <c r="AB26" s="340" t="str">
        <f>IF(AB24="","",VLOOKUP(AB24,'【記載例】シフト記号表（勤務時間帯）'!$D$6:$Z$47,23,FALSE))</f>
        <v>-</v>
      </c>
      <c r="AC26" s="339" t="str">
        <f>IF(AC24="","",VLOOKUP(AC24,'【記載例】シフト記号表（勤務時間帯）'!$D$6:$Z$47,23,FALSE))</f>
        <v>-</v>
      </c>
      <c r="AD26" s="339" t="str">
        <f>IF(AD24="","",VLOOKUP(AD24,'【記載例】シフト記号表（勤務時間帯）'!$D$6:$Z$47,23,FALSE))</f>
        <v>-</v>
      </c>
      <c r="AE26" s="339" t="str">
        <f>IF(AE24="","",VLOOKUP(AE24,'【記載例】シフト記号表（勤務時間帯）'!$D$6:$Z$47,23,FALSE))</f>
        <v/>
      </c>
      <c r="AF26" s="339" t="str">
        <f>IF(AF24="","",VLOOKUP(AF24,'【記載例】シフト記号表（勤務時間帯）'!$D$6:$Z$47,23,FALSE))</f>
        <v>-</v>
      </c>
      <c r="AG26" s="339" t="str">
        <f>IF(AG24="","",VLOOKUP(AG24,'【記載例】シフト記号表（勤務時間帯）'!$D$6:$Z$47,23,FALSE))</f>
        <v>-</v>
      </c>
      <c r="AH26" s="341" t="str">
        <f>IF(AH24="","",VLOOKUP(AH24,'【記載例】シフト記号表（勤務時間帯）'!$D$6:$Z$47,23,FALSE))</f>
        <v/>
      </c>
      <c r="AI26" s="340" t="str">
        <f>IF(AI24="","",VLOOKUP(AI24,'【記載例】シフト記号表（勤務時間帯）'!$D$6:$Z$47,23,FALSE))</f>
        <v>-</v>
      </c>
      <c r="AJ26" s="339" t="str">
        <f>IF(AJ24="","",VLOOKUP(AJ24,'【記載例】シフト記号表（勤務時間帯）'!$D$6:$Z$47,23,FALSE))</f>
        <v>-</v>
      </c>
      <c r="AK26" s="339" t="str">
        <f>IF(AK24="","",VLOOKUP(AK24,'【記載例】シフト記号表（勤務時間帯）'!$D$6:$Z$47,23,FALSE))</f>
        <v>-</v>
      </c>
      <c r="AL26" s="339" t="str">
        <f>IF(AL24="","",VLOOKUP(AL24,'【記載例】シフト記号表（勤務時間帯）'!$D$6:$Z$47,23,FALSE))</f>
        <v/>
      </c>
      <c r="AM26" s="339" t="str">
        <f>IF(AM24="","",VLOOKUP(AM24,'【記載例】シフト記号表（勤務時間帯）'!$D$6:$Z$47,23,FALSE))</f>
        <v>-</v>
      </c>
      <c r="AN26" s="339" t="str">
        <f>IF(AN24="","",VLOOKUP(AN24,'【記載例】シフト記号表（勤務時間帯）'!$D$6:$Z$47,23,FALSE))</f>
        <v>-</v>
      </c>
      <c r="AO26" s="341" t="str">
        <f>IF(AO24="","",VLOOKUP(AO24,'【記載例】シフト記号表（勤務時間帯）'!$D$6:$Z$47,23,FALSE))</f>
        <v/>
      </c>
      <c r="AP26" s="340" t="str">
        <f>IF(AP24="","",VLOOKUP(AP24,'【記載例】シフト記号表（勤務時間帯）'!$D$6:$Z$47,23,FALSE))</f>
        <v>-</v>
      </c>
      <c r="AQ26" s="339" t="str">
        <f>IF(AQ24="","",VLOOKUP(AQ24,'【記載例】シフト記号表（勤務時間帯）'!$D$6:$Z$47,23,FALSE))</f>
        <v>-</v>
      </c>
      <c r="AR26" s="339" t="str">
        <f>IF(AR24="","",VLOOKUP(AR24,'【記載例】シフト記号表（勤務時間帯）'!$D$6:$Z$47,23,FALSE))</f>
        <v>-</v>
      </c>
      <c r="AS26" s="339" t="str">
        <f>IF(AS24="","",VLOOKUP(AS24,'【記載例】シフト記号表（勤務時間帯）'!$D$6:$Z$47,23,FALSE))</f>
        <v/>
      </c>
      <c r="AT26" s="339" t="str">
        <f>IF(AT24="","",VLOOKUP(AT24,'【記載例】シフト記号表（勤務時間帯）'!$D$6:$Z$47,23,FALSE))</f>
        <v>-</v>
      </c>
      <c r="AU26" s="339" t="str">
        <f>IF(AU24="","",VLOOKUP(AU24,'【記載例】シフト記号表（勤務時間帯）'!$D$6:$Z$47,23,FALSE))</f>
        <v>-</v>
      </c>
      <c r="AV26" s="341" t="str">
        <f>IF(AV24="","",VLOOKUP(AV24,'【記載例】シフト記号表（勤務時間帯）'!$D$6:$Z$47,23,FALSE))</f>
        <v/>
      </c>
      <c r="AW26" s="340" t="str">
        <f>IF(AW24="","",VLOOKUP(AW24,'【記載例】シフト記号表（勤務時間帯）'!$D$6:$Z$47,23,FALSE))</f>
        <v/>
      </c>
      <c r="AX26" s="339" t="str">
        <f>IF(AX24="","",VLOOKUP(AX24,'【記載例】シフト記号表（勤務時間帯）'!$D$6:$Z$47,23,FALSE))</f>
        <v/>
      </c>
      <c r="AY26" s="339" t="str">
        <f>IF(AY24="","",VLOOKUP(AY24,'【記載例】シフト記号表（勤務時間帯）'!$D$6:$Z$47,23,FALSE))</f>
        <v/>
      </c>
      <c r="AZ26" s="1255">
        <f>IF($BC$3="４週",SUM(U26:AV26),IF($BC$3="暦月",SUM(U26:AY26),""))</f>
        <v>0</v>
      </c>
      <c r="BA26" s="1256"/>
      <c r="BB26" s="1257">
        <f>IF($BC$3="４週",AZ26/4,IF($BC$3="暦月",(AZ26/($BC$8/7)),""))</f>
        <v>0</v>
      </c>
      <c r="BC26" s="1256"/>
      <c r="BD26" s="1264"/>
      <c r="BE26" s="1265"/>
      <c r="BF26" s="1265"/>
      <c r="BG26" s="1265"/>
      <c r="BH26" s="1266"/>
    </row>
    <row r="27" spans="2:60" ht="20.25" customHeight="1">
      <c r="B27" s="356"/>
      <c r="C27" s="1319" t="s">
        <v>103</v>
      </c>
      <c r="D27" s="1320"/>
      <c r="E27" s="1321"/>
      <c r="F27" s="349"/>
      <c r="G27" s="348"/>
      <c r="H27" s="1316" t="s">
        <v>890</v>
      </c>
      <c r="I27" s="1337" t="s">
        <v>19</v>
      </c>
      <c r="J27" s="1338"/>
      <c r="K27" s="1338"/>
      <c r="L27" s="1339"/>
      <c r="M27" s="1280" t="s">
        <v>910</v>
      </c>
      <c r="N27" s="1281"/>
      <c r="O27" s="1282"/>
      <c r="P27" s="22" t="s">
        <v>18</v>
      </c>
      <c r="Q27" s="28"/>
      <c r="R27" s="28"/>
      <c r="S27" s="16"/>
      <c r="T27" s="61"/>
      <c r="U27" s="352" t="s">
        <v>898</v>
      </c>
      <c r="V27" s="351" t="s">
        <v>900</v>
      </c>
      <c r="W27" s="351"/>
      <c r="X27" s="351" t="s">
        <v>51</v>
      </c>
      <c r="Y27" s="351" t="s">
        <v>53</v>
      </c>
      <c r="Z27" s="351"/>
      <c r="AA27" s="353" t="s">
        <v>51</v>
      </c>
      <c r="AB27" s="352" t="s">
        <v>898</v>
      </c>
      <c r="AC27" s="351" t="s">
        <v>900</v>
      </c>
      <c r="AD27" s="351" t="s">
        <v>53</v>
      </c>
      <c r="AE27" s="351"/>
      <c r="AF27" s="351" t="s">
        <v>51</v>
      </c>
      <c r="AG27" s="351" t="s">
        <v>53</v>
      </c>
      <c r="AH27" s="353"/>
      <c r="AI27" s="352" t="s">
        <v>53</v>
      </c>
      <c r="AJ27" s="351" t="s">
        <v>898</v>
      </c>
      <c r="AK27" s="351" t="s">
        <v>900</v>
      </c>
      <c r="AL27" s="351"/>
      <c r="AM27" s="351"/>
      <c r="AN27" s="351" t="s">
        <v>898</v>
      </c>
      <c r="AO27" s="353" t="s">
        <v>900</v>
      </c>
      <c r="AP27" s="352"/>
      <c r="AQ27" s="351" t="s">
        <v>51</v>
      </c>
      <c r="AR27" s="351" t="s">
        <v>53</v>
      </c>
      <c r="AS27" s="351" t="s">
        <v>898</v>
      </c>
      <c r="AT27" s="351" t="s">
        <v>900</v>
      </c>
      <c r="AU27" s="351"/>
      <c r="AV27" s="353" t="s">
        <v>893</v>
      </c>
      <c r="AW27" s="352"/>
      <c r="AX27" s="351"/>
      <c r="AY27" s="351"/>
      <c r="AZ27" s="1271"/>
      <c r="BA27" s="1272"/>
      <c r="BB27" s="1273"/>
      <c r="BC27" s="1272"/>
      <c r="BD27" s="1277"/>
      <c r="BE27" s="1278"/>
      <c r="BF27" s="1278"/>
      <c r="BG27" s="1278"/>
      <c r="BH27" s="1279"/>
    </row>
    <row r="28" spans="2:60" ht="20.25" customHeight="1">
      <c r="B28" s="350">
        <f>B25+1</f>
        <v>3</v>
      </c>
      <c r="C28" s="1322"/>
      <c r="D28" s="1323"/>
      <c r="E28" s="1324"/>
      <c r="F28" s="349" t="str">
        <f>C27</f>
        <v>介護従業者</v>
      </c>
      <c r="G28" s="348"/>
      <c r="H28" s="1317"/>
      <c r="I28" s="1331"/>
      <c r="J28" s="1332"/>
      <c r="K28" s="1332"/>
      <c r="L28" s="1333"/>
      <c r="M28" s="1283"/>
      <c r="N28" s="1284"/>
      <c r="O28" s="1285"/>
      <c r="P28" s="24" t="s">
        <v>86</v>
      </c>
      <c r="Q28" s="25"/>
      <c r="R28" s="25"/>
      <c r="S28" s="20"/>
      <c r="T28" s="59"/>
      <c r="U28" s="346">
        <f>IF(U27="","",VLOOKUP(U27,'【記載例】シフト記号表（勤務時間帯）'!$D$6:$X$47,21,FALSE))</f>
        <v>3</v>
      </c>
      <c r="V28" s="345">
        <f>IF(V27="","",VLOOKUP(V27,'【記載例】シフト記号表（勤務時間帯）'!$D$6:$X$47,21,FALSE))</f>
        <v>3</v>
      </c>
      <c r="W28" s="345" t="str">
        <f>IF(W27="","",VLOOKUP(W27,'【記載例】シフト記号表（勤務時間帯）'!$D$6:$X$47,21,FALSE))</f>
        <v/>
      </c>
      <c r="X28" s="345">
        <f>IF(X27="","",VLOOKUP(X27,'【記載例】シフト記号表（勤務時間帯）'!$D$6:$X$47,21,FALSE))</f>
        <v>7.9999999999999982</v>
      </c>
      <c r="Y28" s="345">
        <f>IF(Y27="","",VLOOKUP(Y27,'【記載例】シフト記号表（勤務時間帯）'!$D$6:$X$47,21,FALSE))</f>
        <v>8</v>
      </c>
      <c r="Z28" s="345" t="str">
        <f>IF(Z27="","",VLOOKUP(Z27,'【記載例】シフト記号表（勤務時間帯）'!$D$6:$X$47,21,FALSE))</f>
        <v/>
      </c>
      <c r="AA28" s="347">
        <f>IF(AA27="","",VLOOKUP(AA27,'【記載例】シフト記号表（勤務時間帯）'!$D$6:$X$47,21,FALSE))</f>
        <v>7.9999999999999982</v>
      </c>
      <c r="AB28" s="346">
        <f>IF(AB27="","",VLOOKUP(AB27,'【記載例】シフト記号表（勤務時間帯）'!$D$6:$X$47,21,FALSE))</f>
        <v>3</v>
      </c>
      <c r="AC28" s="345">
        <f>IF(AC27="","",VLOOKUP(AC27,'【記載例】シフト記号表（勤務時間帯）'!$D$6:$X$47,21,FALSE))</f>
        <v>3</v>
      </c>
      <c r="AD28" s="345">
        <f>IF(AD27="","",VLOOKUP(AD27,'【記載例】シフト記号表（勤務時間帯）'!$D$6:$X$47,21,FALSE))</f>
        <v>8</v>
      </c>
      <c r="AE28" s="345" t="str">
        <f>IF(AE27="","",VLOOKUP(AE27,'【記載例】シフト記号表（勤務時間帯）'!$D$6:$X$47,21,FALSE))</f>
        <v/>
      </c>
      <c r="AF28" s="345">
        <f>IF(AF27="","",VLOOKUP(AF27,'【記載例】シフト記号表（勤務時間帯）'!$D$6:$X$47,21,FALSE))</f>
        <v>7.9999999999999982</v>
      </c>
      <c r="AG28" s="345">
        <f>IF(AG27="","",VLOOKUP(AG27,'【記載例】シフト記号表（勤務時間帯）'!$D$6:$X$47,21,FALSE))</f>
        <v>8</v>
      </c>
      <c r="AH28" s="347" t="str">
        <f>IF(AH27="","",VLOOKUP(AH27,'【記載例】シフト記号表（勤務時間帯）'!$D$6:$X$47,21,FALSE))</f>
        <v/>
      </c>
      <c r="AI28" s="346">
        <f>IF(AI27="","",VLOOKUP(AI27,'【記載例】シフト記号表（勤務時間帯）'!$D$6:$X$47,21,FALSE))</f>
        <v>8</v>
      </c>
      <c r="AJ28" s="345">
        <f>IF(AJ27="","",VLOOKUP(AJ27,'【記載例】シフト記号表（勤務時間帯）'!$D$6:$X$47,21,FALSE))</f>
        <v>3</v>
      </c>
      <c r="AK28" s="345">
        <f>IF(AK27="","",VLOOKUP(AK27,'【記載例】シフト記号表（勤務時間帯）'!$D$6:$X$47,21,FALSE))</f>
        <v>3</v>
      </c>
      <c r="AL28" s="345" t="str">
        <f>IF(AL27="","",VLOOKUP(AL27,'【記載例】シフト記号表（勤務時間帯）'!$D$6:$X$47,21,FALSE))</f>
        <v/>
      </c>
      <c r="AM28" s="345" t="str">
        <f>IF(AM27="","",VLOOKUP(AM27,'【記載例】シフト記号表（勤務時間帯）'!$D$6:$X$47,21,FALSE))</f>
        <v/>
      </c>
      <c r="AN28" s="345">
        <f>IF(AN27="","",VLOOKUP(AN27,'【記載例】シフト記号表（勤務時間帯）'!$D$6:$X$47,21,FALSE))</f>
        <v>3</v>
      </c>
      <c r="AO28" s="347">
        <f>IF(AO27="","",VLOOKUP(AO27,'【記載例】シフト記号表（勤務時間帯）'!$D$6:$X$47,21,FALSE))</f>
        <v>3</v>
      </c>
      <c r="AP28" s="346" t="str">
        <f>IF(AP27="","",VLOOKUP(AP27,'【記載例】シフト記号表（勤務時間帯）'!$D$6:$X$47,21,FALSE))</f>
        <v/>
      </c>
      <c r="AQ28" s="345">
        <f>IF(AQ27="","",VLOOKUP(AQ27,'【記載例】シフト記号表（勤務時間帯）'!$D$6:$X$47,21,FALSE))</f>
        <v>7.9999999999999982</v>
      </c>
      <c r="AR28" s="345">
        <f>IF(AR27="","",VLOOKUP(AR27,'【記載例】シフト記号表（勤務時間帯）'!$D$6:$X$47,21,FALSE))</f>
        <v>8</v>
      </c>
      <c r="AS28" s="345">
        <f>IF(AS27="","",VLOOKUP(AS27,'【記載例】シフト記号表（勤務時間帯）'!$D$6:$X$47,21,FALSE))</f>
        <v>3</v>
      </c>
      <c r="AT28" s="345">
        <f>IF(AT27="","",VLOOKUP(AT27,'【記載例】シフト記号表（勤務時間帯）'!$D$6:$X$47,21,FALSE))</f>
        <v>3</v>
      </c>
      <c r="AU28" s="345" t="str">
        <f>IF(AU27="","",VLOOKUP(AU27,'【記載例】シフト記号表（勤務時間帯）'!$D$6:$X$47,21,FALSE))</f>
        <v/>
      </c>
      <c r="AV28" s="347">
        <f>IF(AV27="","",VLOOKUP(AV27,'【記載例】シフト記号表（勤務時間帯）'!$D$6:$X$47,21,FALSE))</f>
        <v>7.9999999999999982</v>
      </c>
      <c r="AW28" s="346" t="str">
        <f>IF(AW27="","",VLOOKUP(AW27,'【記載例】シフト記号表（勤務時間帯）'!$D$6:$X$47,21,FALSE))</f>
        <v/>
      </c>
      <c r="AX28" s="345" t="str">
        <f>IF(AX27="","",VLOOKUP(AX27,'【記載例】シフト記号表（勤務時間帯）'!$D$6:$X$47,21,FALSE))</f>
        <v/>
      </c>
      <c r="AY28" s="345" t="str">
        <f>IF(AY27="","",VLOOKUP(AY27,'【記載例】シフト記号表（勤務時間帯）'!$D$6:$X$47,21,FALSE))</f>
        <v/>
      </c>
      <c r="AZ28" s="1252">
        <f>IF($BC$3="４週",SUM(U28:AV28),IF($BC$3="暦月",SUM(U28:AY28),""))</f>
        <v>110</v>
      </c>
      <c r="BA28" s="1253"/>
      <c r="BB28" s="1254">
        <f>IF($BC$3="４週",AZ28/4,IF($BC$3="暦月",(AZ28/($BC$8/7)),""))</f>
        <v>27.5</v>
      </c>
      <c r="BC28" s="1253"/>
      <c r="BD28" s="1261"/>
      <c r="BE28" s="1262"/>
      <c r="BF28" s="1262"/>
      <c r="BG28" s="1262"/>
      <c r="BH28" s="1263"/>
    </row>
    <row r="29" spans="2:60" ht="20.25" customHeight="1">
      <c r="B29" s="344"/>
      <c r="C29" s="1325"/>
      <c r="D29" s="1326"/>
      <c r="E29" s="1327"/>
      <c r="F29" s="343"/>
      <c r="G29" s="342" t="str">
        <f>C27</f>
        <v>介護従業者</v>
      </c>
      <c r="H29" s="1318"/>
      <c r="I29" s="1334"/>
      <c r="J29" s="1335"/>
      <c r="K29" s="1335"/>
      <c r="L29" s="1336"/>
      <c r="M29" s="1286"/>
      <c r="N29" s="1287"/>
      <c r="O29" s="1288"/>
      <c r="P29" s="26" t="s">
        <v>87</v>
      </c>
      <c r="Q29" s="29"/>
      <c r="R29" s="29"/>
      <c r="S29" s="17"/>
      <c r="T29" s="62"/>
      <c r="U29" s="340">
        <f>IF(U27="","",VLOOKUP(U27,'【記載例】シフト記号表（勤務時間帯）'!$D$6:$Z$47,23,FALSE))</f>
        <v>2.9999999999999991</v>
      </c>
      <c r="V29" s="339">
        <f>IF(V27="","",VLOOKUP(V27,'【記載例】シフト記号表（勤務時間帯）'!$D$6:$Z$47,23,FALSE))</f>
        <v>7</v>
      </c>
      <c r="W29" s="339" t="str">
        <f>IF(W27="","",VLOOKUP(W27,'【記載例】シフト記号表（勤務時間帯）'!$D$6:$Z$47,23,FALSE))</f>
        <v/>
      </c>
      <c r="X29" s="339" t="str">
        <f>IF(X27="","",VLOOKUP(X27,'【記載例】シフト記号表（勤務時間帯）'!$D$6:$Z$47,23,FALSE))</f>
        <v>-</v>
      </c>
      <c r="Y29" s="339" t="str">
        <f>IF(Y27="","",VLOOKUP(Y27,'【記載例】シフト記号表（勤務時間帯）'!$D$6:$Z$47,23,FALSE))</f>
        <v>-</v>
      </c>
      <c r="Z29" s="339" t="str">
        <f>IF(Z27="","",VLOOKUP(Z27,'【記載例】シフト記号表（勤務時間帯）'!$D$6:$Z$47,23,FALSE))</f>
        <v/>
      </c>
      <c r="AA29" s="341" t="str">
        <f>IF(AA27="","",VLOOKUP(AA27,'【記載例】シフト記号表（勤務時間帯）'!$D$6:$Z$47,23,FALSE))</f>
        <v>-</v>
      </c>
      <c r="AB29" s="340">
        <f>IF(AB27="","",VLOOKUP(AB27,'【記載例】シフト記号表（勤務時間帯）'!$D$6:$Z$47,23,FALSE))</f>
        <v>2.9999999999999991</v>
      </c>
      <c r="AC29" s="339">
        <f>IF(AC27="","",VLOOKUP(AC27,'【記載例】シフト記号表（勤務時間帯）'!$D$6:$Z$47,23,FALSE))</f>
        <v>7</v>
      </c>
      <c r="AD29" s="339" t="str">
        <f>IF(AD27="","",VLOOKUP(AD27,'【記載例】シフト記号表（勤務時間帯）'!$D$6:$Z$47,23,FALSE))</f>
        <v>-</v>
      </c>
      <c r="AE29" s="339" t="str">
        <f>IF(AE27="","",VLOOKUP(AE27,'【記載例】シフト記号表（勤務時間帯）'!$D$6:$Z$47,23,FALSE))</f>
        <v/>
      </c>
      <c r="AF29" s="339" t="str">
        <f>IF(AF27="","",VLOOKUP(AF27,'【記載例】シフト記号表（勤務時間帯）'!$D$6:$Z$47,23,FALSE))</f>
        <v>-</v>
      </c>
      <c r="AG29" s="339" t="str">
        <f>IF(AG27="","",VLOOKUP(AG27,'【記載例】シフト記号表（勤務時間帯）'!$D$6:$Z$47,23,FALSE))</f>
        <v>-</v>
      </c>
      <c r="AH29" s="341" t="str">
        <f>IF(AH27="","",VLOOKUP(AH27,'【記載例】シフト記号表（勤務時間帯）'!$D$6:$Z$47,23,FALSE))</f>
        <v/>
      </c>
      <c r="AI29" s="340" t="str">
        <f>IF(AI27="","",VLOOKUP(AI27,'【記載例】シフト記号表（勤務時間帯）'!$D$6:$Z$47,23,FALSE))</f>
        <v>-</v>
      </c>
      <c r="AJ29" s="339">
        <f>IF(AJ27="","",VLOOKUP(AJ27,'【記載例】シフト記号表（勤務時間帯）'!$D$6:$Z$47,23,FALSE))</f>
        <v>2.9999999999999991</v>
      </c>
      <c r="AK29" s="339">
        <f>IF(AK27="","",VLOOKUP(AK27,'【記載例】シフト記号表（勤務時間帯）'!$D$6:$Z$47,23,FALSE))</f>
        <v>7</v>
      </c>
      <c r="AL29" s="339" t="str">
        <f>IF(AL27="","",VLOOKUP(AL27,'【記載例】シフト記号表（勤務時間帯）'!$D$6:$Z$47,23,FALSE))</f>
        <v/>
      </c>
      <c r="AM29" s="339" t="str">
        <f>IF(AM27="","",VLOOKUP(AM27,'【記載例】シフト記号表（勤務時間帯）'!$D$6:$Z$47,23,FALSE))</f>
        <v/>
      </c>
      <c r="AN29" s="339">
        <f>IF(AN27="","",VLOOKUP(AN27,'【記載例】シフト記号表（勤務時間帯）'!$D$6:$Z$47,23,FALSE))</f>
        <v>2.9999999999999991</v>
      </c>
      <c r="AO29" s="341">
        <f>IF(AO27="","",VLOOKUP(AO27,'【記載例】シフト記号表（勤務時間帯）'!$D$6:$Z$47,23,FALSE))</f>
        <v>7</v>
      </c>
      <c r="AP29" s="340" t="str">
        <f>IF(AP27="","",VLOOKUP(AP27,'【記載例】シフト記号表（勤務時間帯）'!$D$6:$Z$47,23,FALSE))</f>
        <v/>
      </c>
      <c r="AQ29" s="339" t="str">
        <f>IF(AQ27="","",VLOOKUP(AQ27,'【記載例】シフト記号表（勤務時間帯）'!$D$6:$Z$47,23,FALSE))</f>
        <v>-</v>
      </c>
      <c r="AR29" s="339" t="str">
        <f>IF(AR27="","",VLOOKUP(AR27,'【記載例】シフト記号表（勤務時間帯）'!$D$6:$Z$47,23,FALSE))</f>
        <v>-</v>
      </c>
      <c r="AS29" s="339">
        <f>IF(AS27="","",VLOOKUP(AS27,'【記載例】シフト記号表（勤務時間帯）'!$D$6:$Z$47,23,FALSE))</f>
        <v>2.9999999999999991</v>
      </c>
      <c r="AT29" s="339">
        <f>IF(AT27="","",VLOOKUP(AT27,'【記載例】シフト記号表（勤務時間帯）'!$D$6:$Z$47,23,FALSE))</f>
        <v>7</v>
      </c>
      <c r="AU29" s="339" t="str">
        <f>IF(AU27="","",VLOOKUP(AU27,'【記載例】シフト記号表（勤務時間帯）'!$D$6:$Z$47,23,FALSE))</f>
        <v/>
      </c>
      <c r="AV29" s="341" t="str">
        <f>IF(AV27="","",VLOOKUP(AV27,'【記載例】シフト記号表（勤務時間帯）'!$D$6:$Z$47,23,FALSE))</f>
        <v>-</v>
      </c>
      <c r="AW29" s="340" t="str">
        <f>IF(AW27="","",VLOOKUP(AW27,'【記載例】シフト記号表（勤務時間帯）'!$D$6:$Z$47,23,FALSE))</f>
        <v/>
      </c>
      <c r="AX29" s="339" t="str">
        <f>IF(AX27="","",VLOOKUP(AX27,'【記載例】シフト記号表（勤務時間帯）'!$D$6:$Z$47,23,FALSE))</f>
        <v/>
      </c>
      <c r="AY29" s="339" t="str">
        <f>IF(AY27="","",VLOOKUP(AY27,'【記載例】シフト記号表（勤務時間帯）'!$D$6:$Z$47,23,FALSE))</f>
        <v/>
      </c>
      <c r="AZ29" s="1255">
        <f>IF($BC$3="４週",SUM(U29:AV29),IF($BC$3="暦月",SUM(U29:AY29),""))</f>
        <v>50</v>
      </c>
      <c r="BA29" s="1256"/>
      <c r="BB29" s="1257">
        <f>IF($BC$3="４週",AZ29/4,IF($BC$3="暦月",(AZ29/($BC$8/7)),""))</f>
        <v>12.5</v>
      </c>
      <c r="BC29" s="1256"/>
      <c r="BD29" s="1264"/>
      <c r="BE29" s="1265"/>
      <c r="BF29" s="1265"/>
      <c r="BG29" s="1265"/>
      <c r="BH29" s="1266"/>
    </row>
    <row r="30" spans="2:60" ht="20.25" customHeight="1">
      <c r="B30" s="356"/>
      <c r="C30" s="1319" t="s">
        <v>103</v>
      </c>
      <c r="D30" s="1320"/>
      <c r="E30" s="1321"/>
      <c r="F30" s="349"/>
      <c r="G30" s="348"/>
      <c r="H30" s="1316" t="s">
        <v>890</v>
      </c>
      <c r="I30" s="1337" t="s">
        <v>19</v>
      </c>
      <c r="J30" s="1338"/>
      <c r="K30" s="1338"/>
      <c r="L30" s="1339"/>
      <c r="M30" s="1280" t="s">
        <v>909</v>
      </c>
      <c r="N30" s="1281"/>
      <c r="O30" s="1282"/>
      <c r="P30" s="22" t="s">
        <v>18</v>
      </c>
      <c r="Q30" s="28"/>
      <c r="R30" s="28"/>
      <c r="S30" s="16"/>
      <c r="T30" s="61"/>
      <c r="U30" s="352"/>
      <c r="V30" s="351" t="s">
        <v>898</v>
      </c>
      <c r="W30" s="351" t="s">
        <v>900</v>
      </c>
      <c r="X30" s="351" t="s">
        <v>893</v>
      </c>
      <c r="Y30" s="351"/>
      <c r="Z30" s="351" t="s">
        <v>898</v>
      </c>
      <c r="AA30" s="353" t="s">
        <v>900</v>
      </c>
      <c r="AB30" s="352"/>
      <c r="AC30" s="351" t="s">
        <v>893</v>
      </c>
      <c r="AD30" s="351" t="s">
        <v>898</v>
      </c>
      <c r="AE30" s="351" t="s">
        <v>900</v>
      </c>
      <c r="AF30" s="351"/>
      <c r="AG30" s="351" t="s">
        <v>899</v>
      </c>
      <c r="AH30" s="353" t="s">
        <v>893</v>
      </c>
      <c r="AI30" s="352"/>
      <c r="AJ30" s="351" t="s">
        <v>893</v>
      </c>
      <c r="AK30" s="351" t="s">
        <v>901</v>
      </c>
      <c r="AL30" s="351" t="s">
        <v>898</v>
      </c>
      <c r="AM30" s="351" t="s">
        <v>900</v>
      </c>
      <c r="AN30" s="351"/>
      <c r="AO30" s="353" t="s">
        <v>893</v>
      </c>
      <c r="AP30" s="352" t="s">
        <v>899</v>
      </c>
      <c r="AQ30" s="351" t="s">
        <v>901</v>
      </c>
      <c r="AR30" s="351" t="s">
        <v>898</v>
      </c>
      <c r="AS30" s="351" t="s">
        <v>900</v>
      </c>
      <c r="AT30" s="351"/>
      <c r="AU30" s="351"/>
      <c r="AV30" s="353" t="s">
        <v>893</v>
      </c>
      <c r="AW30" s="352"/>
      <c r="AX30" s="351"/>
      <c r="AY30" s="351"/>
      <c r="AZ30" s="1271"/>
      <c r="BA30" s="1272"/>
      <c r="BB30" s="1273"/>
      <c r="BC30" s="1272"/>
      <c r="BD30" s="1277"/>
      <c r="BE30" s="1278"/>
      <c r="BF30" s="1278"/>
      <c r="BG30" s="1278"/>
      <c r="BH30" s="1279"/>
    </row>
    <row r="31" spans="2:60" ht="20.25" customHeight="1">
      <c r="B31" s="350">
        <f>B28+1</f>
        <v>4</v>
      </c>
      <c r="C31" s="1322"/>
      <c r="D31" s="1323"/>
      <c r="E31" s="1324"/>
      <c r="F31" s="349" t="str">
        <f>C30</f>
        <v>介護従業者</v>
      </c>
      <c r="G31" s="348"/>
      <c r="H31" s="1317"/>
      <c r="I31" s="1331"/>
      <c r="J31" s="1332"/>
      <c r="K31" s="1332"/>
      <c r="L31" s="1333"/>
      <c r="M31" s="1283"/>
      <c r="N31" s="1284"/>
      <c r="O31" s="1285"/>
      <c r="P31" s="24" t="s">
        <v>86</v>
      </c>
      <c r="Q31" s="25"/>
      <c r="R31" s="25"/>
      <c r="S31" s="20"/>
      <c r="T31" s="59"/>
      <c r="U31" s="346" t="str">
        <f>IF(U30="","",VLOOKUP(U30,'【記載例】シフト記号表（勤務時間帯）'!$D$6:$X$47,21,FALSE))</f>
        <v/>
      </c>
      <c r="V31" s="345">
        <f>IF(V30="","",VLOOKUP(V30,'【記載例】シフト記号表（勤務時間帯）'!$D$6:$X$47,21,FALSE))</f>
        <v>3</v>
      </c>
      <c r="W31" s="345">
        <f>IF(W30="","",VLOOKUP(W30,'【記載例】シフト記号表（勤務時間帯）'!$D$6:$X$47,21,FALSE))</f>
        <v>3</v>
      </c>
      <c r="X31" s="345">
        <f>IF(X30="","",VLOOKUP(X30,'【記載例】シフト記号表（勤務時間帯）'!$D$6:$X$47,21,FALSE))</f>
        <v>7.9999999999999982</v>
      </c>
      <c r="Y31" s="345" t="str">
        <f>IF(Y30="","",VLOOKUP(Y30,'【記載例】シフト記号表（勤務時間帯）'!$D$6:$X$47,21,FALSE))</f>
        <v/>
      </c>
      <c r="Z31" s="345">
        <f>IF(Z30="","",VLOOKUP(Z30,'【記載例】シフト記号表（勤務時間帯）'!$D$6:$X$47,21,FALSE))</f>
        <v>3</v>
      </c>
      <c r="AA31" s="347">
        <f>IF(AA30="","",VLOOKUP(AA30,'【記載例】シフト記号表（勤務時間帯）'!$D$6:$X$47,21,FALSE))</f>
        <v>3</v>
      </c>
      <c r="AB31" s="346" t="str">
        <f>IF(AB30="","",VLOOKUP(AB30,'【記載例】シフト記号表（勤務時間帯）'!$D$6:$X$47,21,FALSE))</f>
        <v/>
      </c>
      <c r="AC31" s="345">
        <f>IF(AC30="","",VLOOKUP(AC30,'【記載例】シフト記号表（勤務時間帯）'!$D$6:$X$47,21,FALSE))</f>
        <v>7.9999999999999982</v>
      </c>
      <c r="AD31" s="345">
        <f>IF(AD30="","",VLOOKUP(AD30,'【記載例】シフト記号表（勤務時間帯）'!$D$6:$X$47,21,FALSE))</f>
        <v>3</v>
      </c>
      <c r="AE31" s="345">
        <f>IF(AE30="","",VLOOKUP(AE30,'【記載例】シフト記号表（勤務時間帯）'!$D$6:$X$47,21,FALSE))</f>
        <v>3</v>
      </c>
      <c r="AF31" s="345" t="str">
        <f>IF(AF30="","",VLOOKUP(AF30,'【記載例】シフト記号表（勤務時間帯）'!$D$6:$X$47,21,FALSE))</f>
        <v/>
      </c>
      <c r="AG31" s="345">
        <f>IF(AG30="","",VLOOKUP(AG30,'【記載例】シフト記号表（勤務時間帯）'!$D$6:$X$47,21,FALSE))</f>
        <v>8</v>
      </c>
      <c r="AH31" s="347">
        <f>IF(AH30="","",VLOOKUP(AH30,'【記載例】シフト記号表（勤務時間帯）'!$D$6:$X$47,21,FALSE))</f>
        <v>7.9999999999999982</v>
      </c>
      <c r="AI31" s="346" t="str">
        <f>IF(AI30="","",VLOOKUP(AI30,'【記載例】シフト記号表（勤務時間帯）'!$D$6:$X$47,21,FALSE))</f>
        <v/>
      </c>
      <c r="AJ31" s="345">
        <f>IF(AJ30="","",VLOOKUP(AJ30,'【記載例】シフト記号表（勤務時間帯）'!$D$6:$X$47,21,FALSE))</f>
        <v>7.9999999999999982</v>
      </c>
      <c r="AK31" s="345">
        <f>IF(AK30="","",VLOOKUP(AK30,'【記載例】シフト記号表（勤務時間帯）'!$D$6:$X$47,21,FALSE))</f>
        <v>8</v>
      </c>
      <c r="AL31" s="345">
        <f>IF(AL30="","",VLOOKUP(AL30,'【記載例】シフト記号表（勤務時間帯）'!$D$6:$X$47,21,FALSE))</f>
        <v>3</v>
      </c>
      <c r="AM31" s="345">
        <f>IF(AM30="","",VLOOKUP(AM30,'【記載例】シフト記号表（勤務時間帯）'!$D$6:$X$47,21,FALSE))</f>
        <v>3</v>
      </c>
      <c r="AN31" s="345" t="str">
        <f>IF(AN30="","",VLOOKUP(AN30,'【記載例】シフト記号表（勤務時間帯）'!$D$6:$X$47,21,FALSE))</f>
        <v/>
      </c>
      <c r="AO31" s="347">
        <f>IF(AO30="","",VLOOKUP(AO30,'【記載例】シフト記号表（勤務時間帯）'!$D$6:$X$47,21,FALSE))</f>
        <v>7.9999999999999982</v>
      </c>
      <c r="AP31" s="346">
        <f>IF(AP30="","",VLOOKUP(AP30,'【記載例】シフト記号表（勤務時間帯）'!$D$6:$X$47,21,FALSE))</f>
        <v>8</v>
      </c>
      <c r="AQ31" s="345">
        <f>IF(AQ30="","",VLOOKUP(AQ30,'【記載例】シフト記号表（勤務時間帯）'!$D$6:$X$47,21,FALSE))</f>
        <v>8</v>
      </c>
      <c r="AR31" s="345">
        <f>IF(AR30="","",VLOOKUP(AR30,'【記載例】シフト記号表（勤務時間帯）'!$D$6:$X$47,21,FALSE))</f>
        <v>3</v>
      </c>
      <c r="AS31" s="345">
        <f>IF(AS30="","",VLOOKUP(AS30,'【記載例】シフト記号表（勤務時間帯）'!$D$6:$X$47,21,FALSE))</f>
        <v>3</v>
      </c>
      <c r="AT31" s="345" t="str">
        <f>IF(AT30="","",VLOOKUP(AT30,'【記載例】シフト記号表（勤務時間帯）'!$D$6:$X$47,21,FALSE))</f>
        <v/>
      </c>
      <c r="AU31" s="345" t="str">
        <f>IF(AU30="","",VLOOKUP(AU30,'【記載例】シフト記号表（勤務時間帯）'!$D$6:$X$47,21,FALSE))</f>
        <v/>
      </c>
      <c r="AV31" s="347">
        <f>IF(AV30="","",VLOOKUP(AV30,'【記載例】シフト記号表（勤務時間帯）'!$D$6:$X$47,21,FALSE))</f>
        <v>7.9999999999999982</v>
      </c>
      <c r="AW31" s="346" t="str">
        <f>IF(AW30="","",VLOOKUP(AW30,'【記載例】シフト記号表（勤務時間帯）'!$D$6:$X$47,21,FALSE))</f>
        <v/>
      </c>
      <c r="AX31" s="345" t="str">
        <f>IF(AX30="","",VLOOKUP(AX30,'【記載例】シフト記号表（勤務時間帯）'!$D$6:$X$47,21,FALSE))</f>
        <v/>
      </c>
      <c r="AY31" s="345" t="str">
        <f>IF(AY30="","",VLOOKUP(AY30,'【記載例】シフト記号表（勤務時間帯）'!$D$6:$X$47,21,FALSE))</f>
        <v/>
      </c>
      <c r="AZ31" s="1252">
        <f>IF($BC$3="４週",SUM(U31:AV31),IF($BC$3="暦月",SUM(U31:AY31),""))</f>
        <v>110</v>
      </c>
      <c r="BA31" s="1253"/>
      <c r="BB31" s="1254">
        <f>IF($BC$3="４週",AZ31/4,IF($BC$3="暦月",(AZ31/($BC$8/7)),""))</f>
        <v>27.5</v>
      </c>
      <c r="BC31" s="1253"/>
      <c r="BD31" s="1261"/>
      <c r="BE31" s="1262"/>
      <c r="BF31" s="1262"/>
      <c r="BG31" s="1262"/>
      <c r="BH31" s="1263"/>
    </row>
    <row r="32" spans="2:60" ht="20.25" customHeight="1">
      <c r="B32" s="344"/>
      <c r="C32" s="1325"/>
      <c r="D32" s="1326"/>
      <c r="E32" s="1327"/>
      <c r="F32" s="343"/>
      <c r="G32" s="342" t="str">
        <f>C30</f>
        <v>介護従業者</v>
      </c>
      <c r="H32" s="1318"/>
      <c r="I32" s="1334"/>
      <c r="J32" s="1335"/>
      <c r="K32" s="1335"/>
      <c r="L32" s="1336"/>
      <c r="M32" s="1286"/>
      <c r="N32" s="1287"/>
      <c r="O32" s="1288"/>
      <c r="P32" s="26" t="s">
        <v>87</v>
      </c>
      <c r="Q32" s="30"/>
      <c r="R32" s="30"/>
      <c r="S32" s="18"/>
      <c r="T32" s="60"/>
      <c r="U32" s="340" t="str">
        <f>IF(U30="","",VLOOKUP(U30,'【記載例】シフト記号表（勤務時間帯）'!$D$6:$Z$47,23,FALSE))</f>
        <v/>
      </c>
      <c r="V32" s="339">
        <f>IF(V30="","",VLOOKUP(V30,'【記載例】シフト記号表（勤務時間帯）'!$D$6:$Z$47,23,FALSE))</f>
        <v>2.9999999999999991</v>
      </c>
      <c r="W32" s="339">
        <f>IF(W30="","",VLOOKUP(W30,'【記載例】シフト記号表（勤務時間帯）'!$D$6:$Z$47,23,FALSE))</f>
        <v>7</v>
      </c>
      <c r="X32" s="339" t="str">
        <f>IF(X30="","",VLOOKUP(X30,'【記載例】シフト記号表（勤務時間帯）'!$D$6:$Z$47,23,FALSE))</f>
        <v>-</v>
      </c>
      <c r="Y32" s="339" t="str">
        <f>IF(Y30="","",VLOOKUP(Y30,'【記載例】シフト記号表（勤務時間帯）'!$D$6:$Z$47,23,FALSE))</f>
        <v/>
      </c>
      <c r="Z32" s="339">
        <f>IF(Z30="","",VLOOKUP(Z30,'【記載例】シフト記号表（勤務時間帯）'!$D$6:$Z$47,23,FALSE))</f>
        <v>2.9999999999999991</v>
      </c>
      <c r="AA32" s="341">
        <f>IF(AA30="","",VLOOKUP(AA30,'【記載例】シフト記号表（勤務時間帯）'!$D$6:$Z$47,23,FALSE))</f>
        <v>7</v>
      </c>
      <c r="AB32" s="340" t="str">
        <f>IF(AB30="","",VLOOKUP(AB30,'【記載例】シフト記号表（勤務時間帯）'!$D$6:$Z$47,23,FALSE))</f>
        <v/>
      </c>
      <c r="AC32" s="339" t="str">
        <f>IF(AC30="","",VLOOKUP(AC30,'【記載例】シフト記号表（勤務時間帯）'!$D$6:$Z$47,23,FALSE))</f>
        <v>-</v>
      </c>
      <c r="AD32" s="339">
        <f>IF(AD30="","",VLOOKUP(AD30,'【記載例】シフト記号表（勤務時間帯）'!$D$6:$Z$47,23,FALSE))</f>
        <v>2.9999999999999991</v>
      </c>
      <c r="AE32" s="339">
        <f>IF(AE30="","",VLOOKUP(AE30,'【記載例】シフト記号表（勤務時間帯）'!$D$6:$Z$47,23,FALSE))</f>
        <v>7</v>
      </c>
      <c r="AF32" s="339" t="str">
        <f>IF(AF30="","",VLOOKUP(AF30,'【記載例】シフト記号表（勤務時間帯）'!$D$6:$Z$47,23,FALSE))</f>
        <v/>
      </c>
      <c r="AG32" s="339" t="str">
        <f>IF(AG30="","",VLOOKUP(AG30,'【記載例】シフト記号表（勤務時間帯）'!$D$6:$Z$47,23,FALSE))</f>
        <v>-</v>
      </c>
      <c r="AH32" s="341" t="str">
        <f>IF(AH30="","",VLOOKUP(AH30,'【記載例】シフト記号表（勤務時間帯）'!$D$6:$Z$47,23,FALSE))</f>
        <v>-</v>
      </c>
      <c r="AI32" s="340" t="str">
        <f>IF(AI30="","",VLOOKUP(AI30,'【記載例】シフト記号表（勤務時間帯）'!$D$6:$Z$47,23,FALSE))</f>
        <v/>
      </c>
      <c r="AJ32" s="339" t="str">
        <f>IF(AJ30="","",VLOOKUP(AJ30,'【記載例】シフト記号表（勤務時間帯）'!$D$6:$Z$47,23,FALSE))</f>
        <v>-</v>
      </c>
      <c r="AK32" s="339" t="str">
        <f>IF(AK30="","",VLOOKUP(AK30,'【記載例】シフト記号表（勤務時間帯）'!$D$6:$Z$47,23,FALSE))</f>
        <v>-</v>
      </c>
      <c r="AL32" s="339">
        <f>IF(AL30="","",VLOOKUP(AL30,'【記載例】シフト記号表（勤務時間帯）'!$D$6:$Z$47,23,FALSE))</f>
        <v>2.9999999999999991</v>
      </c>
      <c r="AM32" s="339">
        <f>IF(AM30="","",VLOOKUP(AM30,'【記載例】シフト記号表（勤務時間帯）'!$D$6:$Z$47,23,FALSE))</f>
        <v>7</v>
      </c>
      <c r="AN32" s="339" t="str">
        <f>IF(AN30="","",VLOOKUP(AN30,'【記載例】シフト記号表（勤務時間帯）'!$D$6:$Z$47,23,FALSE))</f>
        <v/>
      </c>
      <c r="AO32" s="341" t="str">
        <f>IF(AO30="","",VLOOKUP(AO30,'【記載例】シフト記号表（勤務時間帯）'!$D$6:$Z$47,23,FALSE))</f>
        <v>-</v>
      </c>
      <c r="AP32" s="340" t="str">
        <f>IF(AP30="","",VLOOKUP(AP30,'【記載例】シフト記号表（勤務時間帯）'!$D$6:$Z$47,23,FALSE))</f>
        <v>-</v>
      </c>
      <c r="AQ32" s="339" t="str">
        <f>IF(AQ30="","",VLOOKUP(AQ30,'【記載例】シフト記号表（勤務時間帯）'!$D$6:$Z$47,23,FALSE))</f>
        <v>-</v>
      </c>
      <c r="AR32" s="339">
        <f>IF(AR30="","",VLOOKUP(AR30,'【記載例】シフト記号表（勤務時間帯）'!$D$6:$Z$47,23,FALSE))</f>
        <v>2.9999999999999991</v>
      </c>
      <c r="AS32" s="339">
        <f>IF(AS30="","",VLOOKUP(AS30,'【記載例】シフト記号表（勤務時間帯）'!$D$6:$Z$47,23,FALSE))</f>
        <v>7</v>
      </c>
      <c r="AT32" s="339" t="str">
        <f>IF(AT30="","",VLOOKUP(AT30,'【記載例】シフト記号表（勤務時間帯）'!$D$6:$Z$47,23,FALSE))</f>
        <v/>
      </c>
      <c r="AU32" s="339" t="str">
        <f>IF(AU30="","",VLOOKUP(AU30,'【記載例】シフト記号表（勤務時間帯）'!$D$6:$Z$47,23,FALSE))</f>
        <v/>
      </c>
      <c r="AV32" s="341" t="str">
        <f>IF(AV30="","",VLOOKUP(AV30,'【記載例】シフト記号表（勤務時間帯）'!$D$6:$Z$47,23,FALSE))</f>
        <v>-</v>
      </c>
      <c r="AW32" s="340" t="str">
        <f>IF(AW30="","",VLOOKUP(AW30,'【記載例】シフト記号表（勤務時間帯）'!$D$6:$Z$47,23,FALSE))</f>
        <v/>
      </c>
      <c r="AX32" s="339" t="str">
        <f>IF(AX30="","",VLOOKUP(AX30,'【記載例】シフト記号表（勤務時間帯）'!$D$6:$Z$47,23,FALSE))</f>
        <v/>
      </c>
      <c r="AY32" s="339" t="str">
        <f>IF(AY30="","",VLOOKUP(AY30,'【記載例】シフト記号表（勤務時間帯）'!$D$6:$Z$47,23,FALSE))</f>
        <v/>
      </c>
      <c r="AZ32" s="1255">
        <f>IF($BC$3="４週",SUM(U32:AV32),IF($BC$3="暦月",SUM(U32:AY32),""))</f>
        <v>50</v>
      </c>
      <c r="BA32" s="1256"/>
      <c r="BB32" s="1257">
        <f>IF($BC$3="４週",AZ32/4,IF($BC$3="暦月",(AZ32/($BC$8/7)),""))</f>
        <v>12.5</v>
      </c>
      <c r="BC32" s="1256"/>
      <c r="BD32" s="1264"/>
      <c r="BE32" s="1265"/>
      <c r="BF32" s="1265"/>
      <c r="BG32" s="1265"/>
      <c r="BH32" s="1266"/>
    </row>
    <row r="33" spans="2:60" ht="20.25" customHeight="1">
      <c r="B33" s="356"/>
      <c r="C33" s="1319" t="s">
        <v>103</v>
      </c>
      <c r="D33" s="1320"/>
      <c r="E33" s="1321"/>
      <c r="F33" s="349"/>
      <c r="G33" s="348"/>
      <c r="H33" s="1316" t="s">
        <v>903</v>
      </c>
      <c r="I33" s="1337" t="s">
        <v>19</v>
      </c>
      <c r="J33" s="1338"/>
      <c r="K33" s="1338"/>
      <c r="L33" s="1339"/>
      <c r="M33" s="1280" t="s">
        <v>908</v>
      </c>
      <c r="N33" s="1281"/>
      <c r="O33" s="1282"/>
      <c r="P33" s="22" t="s">
        <v>18</v>
      </c>
      <c r="Q33" s="28"/>
      <c r="R33" s="28"/>
      <c r="S33" s="16"/>
      <c r="T33" s="61"/>
      <c r="U33" s="352" t="s">
        <v>52</v>
      </c>
      <c r="V33" s="351" t="s">
        <v>893</v>
      </c>
      <c r="W33" s="351"/>
      <c r="X33" s="351" t="s">
        <v>893</v>
      </c>
      <c r="Y33" s="351" t="s">
        <v>52</v>
      </c>
      <c r="Z33" s="351" t="s">
        <v>52</v>
      </c>
      <c r="AA33" s="353"/>
      <c r="AB33" s="352" t="s">
        <v>52</v>
      </c>
      <c r="AC33" s="351" t="s">
        <v>52</v>
      </c>
      <c r="AD33" s="351" t="s">
        <v>52</v>
      </c>
      <c r="AE33" s="351" t="s">
        <v>52</v>
      </c>
      <c r="AF33" s="351" t="s">
        <v>52</v>
      </c>
      <c r="AG33" s="351"/>
      <c r="AH33" s="353"/>
      <c r="AI33" s="352" t="s">
        <v>52</v>
      </c>
      <c r="AJ33" s="351"/>
      <c r="AK33" s="351" t="s">
        <v>893</v>
      </c>
      <c r="AL33" s="351"/>
      <c r="AM33" s="351" t="s">
        <v>52</v>
      </c>
      <c r="AN33" s="351" t="s">
        <v>52</v>
      </c>
      <c r="AO33" s="353" t="s">
        <v>52</v>
      </c>
      <c r="AP33" s="352" t="s">
        <v>52</v>
      </c>
      <c r="AQ33" s="351"/>
      <c r="AR33" s="351"/>
      <c r="AS33" s="351" t="s">
        <v>52</v>
      </c>
      <c r="AT33" s="351" t="s">
        <v>52</v>
      </c>
      <c r="AU33" s="351" t="s">
        <v>52</v>
      </c>
      <c r="AV33" s="353" t="s">
        <v>52</v>
      </c>
      <c r="AW33" s="352"/>
      <c r="AX33" s="351"/>
      <c r="AY33" s="351"/>
      <c r="AZ33" s="1271"/>
      <c r="BA33" s="1272"/>
      <c r="BB33" s="1273"/>
      <c r="BC33" s="1272"/>
      <c r="BD33" s="1277"/>
      <c r="BE33" s="1278"/>
      <c r="BF33" s="1278"/>
      <c r="BG33" s="1278"/>
      <c r="BH33" s="1279"/>
    </row>
    <row r="34" spans="2:60" ht="20.25" customHeight="1">
      <c r="B34" s="350">
        <f>B31+1</f>
        <v>5</v>
      </c>
      <c r="C34" s="1322"/>
      <c r="D34" s="1323"/>
      <c r="E34" s="1324"/>
      <c r="F34" s="349" t="str">
        <f>C33</f>
        <v>介護従業者</v>
      </c>
      <c r="G34" s="348"/>
      <c r="H34" s="1317"/>
      <c r="I34" s="1331"/>
      <c r="J34" s="1332"/>
      <c r="K34" s="1332"/>
      <c r="L34" s="1333"/>
      <c r="M34" s="1283"/>
      <c r="N34" s="1284"/>
      <c r="O34" s="1285"/>
      <c r="P34" s="24" t="s">
        <v>86</v>
      </c>
      <c r="Q34" s="25"/>
      <c r="R34" s="25"/>
      <c r="S34" s="20"/>
      <c r="T34" s="59"/>
      <c r="U34" s="346">
        <f>IF(U33="","",VLOOKUP(U33,'【記載例】シフト記号表（勤務時間帯）'!$D$6:$X$47,21,FALSE))</f>
        <v>8</v>
      </c>
      <c r="V34" s="345">
        <f>IF(V33="","",VLOOKUP(V33,'【記載例】シフト記号表（勤務時間帯）'!$D$6:$X$47,21,FALSE))</f>
        <v>7.9999999999999982</v>
      </c>
      <c r="W34" s="345" t="str">
        <f>IF(W33="","",VLOOKUP(W33,'【記載例】シフト記号表（勤務時間帯）'!$D$6:$X$47,21,FALSE))</f>
        <v/>
      </c>
      <c r="X34" s="345">
        <f>IF(X33="","",VLOOKUP(X33,'【記載例】シフト記号表（勤務時間帯）'!$D$6:$X$47,21,FALSE))</f>
        <v>7.9999999999999982</v>
      </c>
      <c r="Y34" s="345">
        <f>IF(Y33="","",VLOOKUP(Y33,'【記載例】シフト記号表（勤務時間帯）'!$D$6:$X$47,21,FALSE))</f>
        <v>8</v>
      </c>
      <c r="Z34" s="345">
        <f>IF(Z33="","",VLOOKUP(Z33,'【記載例】シフト記号表（勤務時間帯）'!$D$6:$X$47,21,FALSE))</f>
        <v>8</v>
      </c>
      <c r="AA34" s="347" t="str">
        <f>IF(AA33="","",VLOOKUP(AA33,'【記載例】シフト記号表（勤務時間帯）'!$D$6:$X$47,21,FALSE))</f>
        <v/>
      </c>
      <c r="AB34" s="346">
        <f>IF(AB33="","",VLOOKUP(AB33,'【記載例】シフト記号表（勤務時間帯）'!$D$6:$X$47,21,FALSE))</f>
        <v>8</v>
      </c>
      <c r="AC34" s="345">
        <f>IF(AC33="","",VLOOKUP(AC33,'【記載例】シフト記号表（勤務時間帯）'!$D$6:$X$47,21,FALSE))</f>
        <v>8</v>
      </c>
      <c r="AD34" s="345">
        <f>IF(AD33="","",VLOOKUP(AD33,'【記載例】シフト記号表（勤務時間帯）'!$D$6:$X$47,21,FALSE))</f>
        <v>8</v>
      </c>
      <c r="AE34" s="345">
        <f>IF(AE33="","",VLOOKUP(AE33,'【記載例】シフト記号表（勤務時間帯）'!$D$6:$X$47,21,FALSE))</f>
        <v>8</v>
      </c>
      <c r="AF34" s="345">
        <f>IF(AF33="","",VLOOKUP(AF33,'【記載例】シフト記号表（勤務時間帯）'!$D$6:$X$47,21,FALSE))</f>
        <v>8</v>
      </c>
      <c r="AG34" s="345" t="str">
        <f>IF(AG33="","",VLOOKUP(AG33,'【記載例】シフト記号表（勤務時間帯）'!$D$6:$X$47,21,FALSE))</f>
        <v/>
      </c>
      <c r="AH34" s="347" t="str">
        <f>IF(AH33="","",VLOOKUP(AH33,'【記載例】シフト記号表（勤務時間帯）'!$D$6:$X$47,21,FALSE))</f>
        <v/>
      </c>
      <c r="AI34" s="346">
        <f>IF(AI33="","",VLOOKUP(AI33,'【記載例】シフト記号表（勤務時間帯）'!$D$6:$X$47,21,FALSE))</f>
        <v>8</v>
      </c>
      <c r="AJ34" s="345" t="str">
        <f>IF(AJ33="","",VLOOKUP(AJ33,'【記載例】シフト記号表（勤務時間帯）'!$D$6:$X$47,21,FALSE))</f>
        <v/>
      </c>
      <c r="AK34" s="345">
        <f>IF(AK33="","",VLOOKUP(AK33,'【記載例】シフト記号表（勤務時間帯）'!$D$6:$X$47,21,FALSE))</f>
        <v>7.9999999999999982</v>
      </c>
      <c r="AL34" s="345" t="str">
        <f>IF(AL33="","",VLOOKUP(AL33,'【記載例】シフト記号表（勤務時間帯）'!$D$6:$X$47,21,FALSE))</f>
        <v/>
      </c>
      <c r="AM34" s="345">
        <f>IF(AM33="","",VLOOKUP(AM33,'【記載例】シフト記号表（勤務時間帯）'!$D$6:$X$47,21,FALSE))</f>
        <v>8</v>
      </c>
      <c r="AN34" s="345">
        <f>IF(AN33="","",VLOOKUP(AN33,'【記載例】シフト記号表（勤務時間帯）'!$D$6:$X$47,21,FALSE))</f>
        <v>8</v>
      </c>
      <c r="AO34" s="347">
        <f>IF(AO33="","",VLOOKUP(AO33,'【記載例】シフト記号表（勤務時間帯）'!$D$6:$X$47,21,FALSE))</f>
        <v>8</v>
      </c>
      <c r="AP34" s="346">
        <f>IF(AP33="","",VLOOKUP(AP33,'【記載例】シフト記号表（勤務時間帯）'!$D$6:$X$47,21,FALSE))</f>
        <v>8</v>
      </c>
      <c r="AQ34" s="345" t="str">
        <f>IF(AQ33="","",VLOOKUP(AQ33,'【記載例】シフト記号表（勤務時間帯）'!$D$6:$X$47,21,FALSE))</f>
        <v/>
      </c>
      <c r="AR34" s="345" t="str">
        <f>IF(AR33="","",VLOOKUP(AR33,'【記載例】シフト記号表（勤務時間帯）'!$D$6:$X$47,21,FALSE))</f>
        <v/>
      </c>
      <c r="AS34" s="345">
        <f>IF(AS33="","",VLOOKUP(AS33,'【記載例】シフト記号表（勤務時間帯）'!$D$6:$X$47,21,FALSE))</f>
        <v>8</v>
      </c>
      <c r="AT34" s="345">
        <f>IF(AT33="","",VLOOKUP(AT33,'【記載例】シフト記号表（勤務時間帯）'!$D$6:$X$47,21,FALSE))</f>
        <v>8</v>
      </c>
      <c r="AU34" s="345">
        <f>IF(AU33="","",VLOOKUP(AU33,'【記載例】シフト記号表（勤務時間帯）'!$D$6:$X$47,21,FALSE))</f>
        <v>8</v>
      </c>
      <c r="AV34" s="347">
        <f>IF(AV33="","",VLOOKUP(AV33,'【記載例】シフト記号表（勤務時間帯）'!$D$6:$X$47,21,FALSE))</f>
        <v>8</v>
      </c>
      <c r="AW34" s="346" t="str">
        <f>IF(AW33="","",VLOOKUP(AW33,'【記載例】シフト記号表（勤務時間帯）'!$D$6:$X$47,21,FALSE))</f>
        <v/>
      </c>
      <c r="AX34" s="345" t="str">
        <f>IF(AX33="","",VLOOKUP(AX33,'【記載例】シフト記号表（勤務時間帯）'!$D$6:$X$47,21,FALSE))</f>
        <v/>
      </c>
      <c r="AY34" s="345" t="str">
        <f>IF(AY33="","",VLOOKUP(AY33,'【記載例】シフト記号表（勤務時間帯）'!$D$6:$X$47,21,FALSE))</f>
        <v/>
      </c>
      <c r="AZ34" s="1252">
        <f>IF($BC$3="４週",SUM(U34:AV34),IF($BC$3="暦月",SUM(U34:AY34),""))</f>
        <v>160</v>
      </c>
      <c r="BA34" s="1253"/>
      <c r="BB34" s="1254">
        <f>IF($BC$3="４週",AZ34/4,IF($BC$3="暦月",(AZ34/($BC$8/7)),""))</f>
        <v>40</v>
      </c>
      <c r="BC34" s="1253"/>
      <c r="BD34" s="1261"/>
      <c r="BE34" s="1262"/>
      <c r="BF34" s="1262"/>
      <c r="BG34" s="1262"/>
      <c r="BH34" s="1263"/>
    </row>
    <row r="35" spans="2:60" ht="20.25" customHeight="1">
      <c r="B35" s="344"/>
      <c r="C35" s="1325"/>
      <c r="D35" s="1326"/>
      <c r="E35" s="1327"/>
      <c r="F35" s="343"/>
      <c r="G35" s="342" t="str">
        <f>C33</f>
        <v>介護従業者</v>
      </c>
      <c r="H35" s="1318"/>
      <c r="I35" s="1334"/>
      <c r="J35" s="1335"/>
      <c r="K35" s="1335"/>
      <c r="L35" s="1336"/>
      <c r="M35" s="1286"/>
      <c r="N35" s="1287"/>
      <c r="O35" s="1288"/>
      <c r="P35" s="26" t="s">
        <v>87</v>
      </c>
      <c r="Q35" s="27"/>
      <c r="R35" s="27"/>
      <c r="S35" s="19"/>
      <c r="T35" s="63"/>
      <c r="U35" s="340" t="str">
        <f>IF(U33="","",VLOOKUP(U33,'【記載例】シフト記号表（勤務時間帯）'!$D$6:$Z$47,23,FALSE))</f>
        <v>-</v>
      </c>
      <c r="V35" s="339" t="str">
        <f>IF(V33="","",VLOOKUP(V33,'【記載例】シフト記号表（勤務時間帯）'!$D$6:$Z$47,23,FALSE))</f>
        <v>-</v>
      </c>
      <c r="W35" s="339" t="str">
        <f>IF(W33="","",VLOOKUP(W33,'【記載例】シフト記号表（勤務時間帯）'!$D$6:$Z$47,23,FALSE))</f>
        <v/>
      </c>
      <c r="X35" s="339" t="str">
        <f>IF(X33="","",VLOOKUP(X33,'【記載例】シフト記号表（勤務時間帯）'!$D$6:$Z$47,23,FALSE))</f>
        <v>-</v>
      </c>
      <c r="Y35" s="339" t="str">
        <f>IF(Y33="","",VLOOKUP(Y33,'【記載例】シフト記号表（勤務時間帯）'!$D$6:$Z$47,23,FALSE))</f>
        <v>-</v>
      </c>
      <c r="Z35" s="339" t="str">
        <f>IF(Z33="","",VLOOKUP(Z33,'【記載例】シフト記号表（勤務時間帯）'!$D$6:$Z$47,23,FALSE))</f>
        <v>-</v>
      </c>
      <c r="AA35" s="341" t="str">
        <f>IF(AA33="","",VLOOKUP(AA33,'【記載例】シフト記号表（勤務時間帯）'!$D$6:$Z$47,23,FALSE))</f>
        <v/>
      </c>
      <c r="AB35" s="340" t="str">
        <f>IF(AB33="","",VLOOKUP(AB33,'【記載例】シフト記号表（勤務時間帯）'!$D$6:$Z$47,23,FALSE))</f>
        <v>-</v>
      </c>
      <c r="AC35" s="339" t="str">
        <f>IF(AC33="","",VLOOKUP(AC33,'【記載例】シフト記号表（勤務時間帯）'!$D$6:$Z$47,23,FALSE))</f>
        <v>-</v>
      </c>
      <c r="AD35" s="339" t="str">
        <f>IF(AD33="","",VLOOKUP(AD33,'【記載例】シフト記号表（勤務時間帯）'!$D$6:$Z$47,23,FALSE))</f>
        <v>-</v>
      </c>
      <c r="AE35" s="339" t="str">
        <f>IF(AE33="","",VLOOKUP(AE33,'【記載例】シフト記号表（勤務時間帯）'!$D$6:$Z$47,23,FALSE))</f>
        <v>-</v>
      </c>
      <c r="AF35" s="339" t="str">
        <f>IF(AF33="","",VLOOKUP(AF33,'【記載例】シフト記号表（勤務時間帯）'!$D$6:$Z$47,23,FALSE))</f>
        <v>-</v>
      </c>
      <c r="AG35" s="339" t="str">
        <f>IF(AG33="","",VLOOKUP(AG33,'【記載例】シフト記号表（勤務時間帯）'!$D$6:$Z$47,23,FALSE))</f>
        <v/>
      </c>
      <c r="AH35" s="341" t="str">
        <f>IF(AH33="","",VLOOKUP(AH33,'【記載例】シフト記号表（勤務時間帯）'!$D$6:$Z$47,23,FALSE))</f>
        <v/>
      </c>
      <c r="AI35" s="340" t="str">
        <f>IF(AI33="","",VLOOKUP(AI33,'【記載例】シフト記号表（勤務時間帯）'!$D$6:$Z$47,23,FALSE))</f>
        <v>-</v>
      </c>
      <c r="AJ35" s="339" t="str">
        <f>IF(AJ33="","",VLOOKUP(AJ33,'【記載例】シフト記号表（勤務時間帯）'!$D$6:$Z$47,23,FALSE))</f>
        <v/>
      </c>
      <c r="AK35" s="339" t="str">
        <f>IF(AK33="","",VLOOKUP(AK33,'【記載例】シフト記号表（勤務時間帯）'!$D$6:$Z$47,23,FALSE))</f>
        <v>-</v>
      </c>
      <c r="AL35" s="339" t="str">
        <f>IF(AL33="","",VLOOKUP(AL33,'【記載例】シフト記号表（勤務時間帯）'!$D$6:$Z$47,23,FALSE))</f>
        <v/>
      </c>
      <c r="AM35" s="339" t="str">
        <f>IF(AM33="","",VLOOKUP(AM33,'【記載例】シフト記号表（勤務時間帯）'!$D$6:$Z$47,23,FALSE))</f>
        <v>-</v>
      </c>
      <c r="AN35" s="339" t="str">
        <f>IF(AN33="","",VLOOKUP(AN33,'【記載例】シフト記号表（勤務時間帯）'!$D$6:$Z$47,23,FALSE))</f>
        <v>-</v>
      </c>
      <c r="AO35" s="341" t="str">
        <f>IF(AO33="","",VLOOKUP(AO33,'【記載例】シフト記号表（勤務時間帯）'!$D$6:$Z$47,23,FALSE))</f>
        <v>-</v>
      </c>
      <c r="AP35" s="340" t="str">
        <f>IF(AP33="","",VLOOKUP(AP33,'【記載例】シフト記号表（勤務時間帯）'!$D$6:$Z$47,23,FALSE))</f>
        <v>-</v>
      </c>
      <c r="AQ35" s="339" t="str">
        <f>IF(AQ33="","",VLOOKUP(AQ33,'【記載例】シフト記号表（勤務時間帯）'!$D$6:$Z$47,23,FALSE))</f>
        <v/>
      </c>
      <c r="AR35" s="339" t="str">
        <f>IF(AR33="","",VLOOKUP(AR33,'【記載例】シフト記号表（勤務時間帯）'!$D$6:$Z$47,23,FALSE))</f>
        <v/>
      </c>
      <c r="AS35" s="339" t="str">
        <f>IF(AS33="","",VLOOKUP(AS33,'【記載例】シフト記号表（勤務時間帯）'!$D$6:$Z$47,23,FALSE))</f>
        <v>-</v>
      </c>
      <c r="AT35" s="339" t="str">
        <f>IF(AT33="","",VLOOKUP(AT33,'【記載例】シフト記号表（勤務時間帯）'!$D$6:$Z$47,23,FALSE))</f>
        <v>-</v>
      </c>
      <c r="AU35" s="339" t="str">
        <f>IF(AU33="","",VLOOKUP(AU33,'【記載例】シフト記号表（勤務時間帯）'!$D$6:$Z$47,23,FALSE))</f>
        <v>-</v>
      </c>
      <c r="AV35" s="341" t="str">
        <f>IF(AV33="","",VLOOKUP(AV33,'【記載例】シフト記号表（勤務時間帯）'!$D$6:$Z$47,23,FALSE))</f>
        <v>-</v>
      </c>
      <c r="AW35" s="340" t="str">
        <f>IF(AW33="","",VLOOKUP(AW33,'【記載例】シフト記号表（勤務時間帯）'!$D$6:$Z$47,23,FALSE))</f>
        <v/>
      </c>
      <c r="AX35" s="339" t="str">
        <f>IF(AX33="","",VLOOKUP(AX33,'【記載例】シフト記号表（勤務時間帯）'!$D$6:$Z$47,23,FALSE))</f>
        <v/>
      </c>
      <c r="AY35" s="339" t="str">
        <f>IF(AY33="","",VLOOKUP(AY33,'【記載例】シフト記号表（勤務時間帯）'!$D$6:$Z$47,23,FALSE))</f>
        <v/>
      </c>
      <c r="AZ35" s="1255">
        <f>IF($BC$3="４週",SUM(U35:AV35),IF($BC$3="暦月",SUM(U35:AY35),""))</f>
        <v>0</v>
      </c>
      <c r="BA35" s="1256"/>
      <c r="BB35" s="1257">
        <f>IF($BC$3="４週",AZ35/4,IF($BC$3="暦月",(AZ35/($BC$8/7)),""))</f>
        <v>0</v>
      </c>
      <c r="BC35" s="1256"/>
      <c r="BD35" s="1264"/>
      <c r="BE35" s="1265"/>
      <c r="BF35" s="1265"/>
      <c r="BG35" s="1265"/>
      <c r="BH35" s="1266"/>
    </row>
    <row r="36" spans="2:60" ht="20.25" customHeight="1">
      <c r="B36" s="356"/>
      <c r="C36" s="1319" t="s">
        <v>103</v>
      </c>
      <c r="D36" s="1320"/>
      <c r="E36" s="1321"/>
      <c r="F36" s="349"/>
      <c r="G36" s="348"/>
      <c r="H36" s="1316" t="s">
        <v>890</v>
      </c>
      <c r="I36" s="1337" t="s">
        <v>889</v>
      </c>
      <c r="J36" s="1338"/>
      <c r="K36" s="1338"/>
      <c r="L36" s="1339"/>
      <c r="M36" s="1280" t="s">
        <v>907</v>
      </c>
      <c r="N36" s="1281"/>
      <c r="O36" s="1282"/>
      <c r="P36" s="22" t="s">
        <v>18</v>
      </c>
      <c r="Q36" s="29"/>
      <c r="R36" s="29"/>
      <c r="S36" s="17"/>
      <c r="T36" s="64"/>
      <c r="U36" s="352" t="s">
        <v>51</v>
      </c>
      <c r="V36" s="351"/>
      <c r="W36" s="351" t="s">
        <v>893</v>
      </c>
      <c r="X36" s="351"/>
      <c r="Y36" s="351"/>
      <c r="Z36" s="351"/>
      <c r="AA36" s="353" t="s">
        <v>52</v>
      </c>
      <c r="AB36" s="352"/>
      <c r="AC36" s="351" t="s">
        <v>898</v>
      </c>
      <c r="AD36" s="351" t="s">
        <v>900</v>
      </c>
      <c r="AE36" s="351" t="s">
        <v>52</v>
      </c>
      <c r="AF36" s="351"/>
      <c r="AG36" s="351"/>
      <c r="AH36" s="353" t="s">
        <v>898</v>
      </c>
      <c r="AI36" s="352" t="s">
        <v>900</v>
      </c>
      <c r="AJ36" s="351" t="s">
        <v>901</v>
      </c>
      <c r="AK36" s="351" t="s">
        <v>901</v>
      </c>
      <c r="AL36" s="351" t="s">
        <v>52</v>
      </c>
      <c r="AM36" s="351" t="s">
        <v>901</v>
      </c>
      <c r="AN36" s="351"/>
      <c r="AO36" s="353" t="s">
        <v>898</v>
      </c>
      <c r="AP36" s="352" t="s">
        <v>900</v>
      </c>
      <c r="AQ36" s="351" t="s">
        <v>52</v>
      </c>
      <c r="AR36" s="351" t="s">
        <v>901</v>
      </c>
      <c r="AS36" s="351"/>
      <c r="AT36" s="351" t="s">
        <v>901</v>
      </c>
      <c r="AU36" s="351" t="s">
        <v>52</v>
      </c>
      <c r="AV36" s="353"/>
      <c r="AW36" s="352"/>
      <c r="AX36" s="351"/>
      <c r="AY36" s="351"/>
      <c r="AZ36" s="1271"/>
      <c r="BA36" s="1272"/>
      <c r="BB36" s="1273"/>
      <c r="BC36" s="1272"/>
      <c r="BD36" s="1277"/>
      <c r="BE36" s="1278"/>
      <c r="BF36" s="1278"/>
      <c r="BG36" s="1278"/>
      <c r="BH36" s="1279"/>
    </row>
    <row r="37" spans="2:60" ht="20.25" customHeight="1">
      <c r="B37" s="350">
        <f>B34+1</f>
        <v>6</v>
      </c>
      <c r="C37" s="1322"/>
      <c r="D37" s="1323"/>
      <c r="E37" s="1324"/>
      <c r="F37" s="349" t="str">
        <f>C36</f>
        <v>介護従業者</v>
      </c>
      <c r="G37" s="348"/>
      <c r="H37" s="1317"/>
      <c r="I37" s="1331"/>
      <c r="J37" s="1332"/>
      <c r="K37" s="1332"/>
      <c r="L37" s="1333"/>
      <c r="M37" s="1283"/>
      <c r="N37" s="1284"/>
      <c r="O37" s="1285"/>
      <c r="P37" s="24" t="s">
        <v>86</v>
      </c>
      <c r="Q37" s="25"/>
      <c r="R37" s="25"/>
      <c r="S37" s="20"/>
      <c r="T37" s="59"/>
      <c r="U37" s="346">
        <f>IF(U36="","",VLOOKUP(U36,'【記載例】シフト記号表（勤務時間帯）'!$D$6:$X$47,21,FALSE))</f>
        <v>7.9999999999999982</v>
      </c>
      <c r="V37" s="345" t="str">
        <f>IF(V36="","",VLOOKUP(V36,'【記載例】シフト記号表（勤務時間帯）'!$D$6:$X$47,21,FALSE))</f>
        <v/>
      </c>
      <c r="W37" s="345">
        <f>IF(W36="","",VLOOKUP(W36,'【記載例】シフト記号表（勤務時間帯）'!$D$6:$X$47,21,FALSE))</f>
        <v>7.9999999999999982</v>
      </c>
      <c r="X37" s="345" t="str">
        <f>IF(X36="","",VLOOKUP(X36,'【記載例】シフト記号表（勤務時間帯）'!$D$6:$X$47,21,FALSE))</f>
        <v/>
      </c>
      <c r="Y37" s="345" t="str">
        <f>IF(Y36="","",VLOOKUP(Y36,'【記載例】シフト記号表（勤務時間帯）'!$D$6:$X$47,21,FALSE))</f>
        <v/>
      </c>
      <c r="Z37" s="345" t="str">
        <f>IF(Z36="","",VLOOKUP(Z36,'【記載例】シフト記号表（勤務時間帯）'!$D$6:$X$47,21,FALSE))</f>
        <v/>
      </c>
      <c r="AA37" s="347">
        <f>IF(AA36="","",VLOOKUP(AA36,'【記載例】シフト記号表（勤務時間帯）'!$D$6:$X$47,21,FALSE))</f>
        <v>8</v>
      </c>
      <c r="AB37" s="346" t="str">
        <f>IF(AB36="","",VLOOKUP(AB36,'【記載例】シフト記号表（勤務時間帯）'!$D$6:$X$47,21,FALSE))</f>
        <v/>
      </c>
      <c r="AC37" s="345">
        <f>IF(AC36="","",VLOOKUP(AC36,'【記載例】シフト記号表（勤務時間帯）'!$D$6:$X$47,21,FALSE))</f>
        <v>3</v>
      </c>
      <c r="AD37" s="345">
        <f>IF(AD36="","",VLOOKUP(AD36,'【記載例】シフト記号表（勤務時間帯）'!$D$6:$X$47,21,FALSE))</f>
        <v>3</v>
      </c>
      <c r="AE37" s="345">
        <f>IF(AE36="","",VLOOKUP(AE36,'【記載例】シフト記号表（勤務時間帯）'!$D$6:$X$47,21,FALSE))</f>
        <v>8</v>
      </c>
      <c r="AF37" s="345" t="str">
        <f>IF(AF36="","",VLOOKUP(AF36,'【記載例】シフト記号表（勤務時間帯）'!$D$6:$X$47,21,FALSE))</f>
        <v/>
      </c>
      <c r="AG37" s="345" t="str">
        <f>IF(AG36="","",VLOOKUP(AG36,'【記載例】シフト記号表（勤務時間帯）'!$D$6:$X$47,21,FALSE))</f>
        <v/>
      </c>
      <c r="AH37" s="347">
        <f>IF(AH36="","",VLOOKUP(AH36,'【記載例】シフト記号表（勤務時間帯）'!$D$6:$X$47,21,FALSE))</f>
        <v>3</v>
      </c>
      <c r="AI37" s="346">
        <f>IF(AI36="","",VLOOKUP(AI36,'【記載例】シフト記号表（勤務時間帯）'!$D$6:$X$47,21,FALSE))</f>
        <v>3</v>
      </c>
      <c r="AJ37" s="345">
        <f>IF(AJ36="","",VLOOKUP(AJ36,'【記載例】シフト記号表（勤務時間帯）'!$D$6:$X$47,21,FALSE))</f>
        <v>8</v>
      </c>
      <c r="AK37" s="345">
        <f>IF(AK36="","",VLOOKUP(AK36,'【記載例】シフト記号表（勤務時間帯）'!$D$6:$X$47,21,FALSE))</f>
        <v>8</v>
      </c>
      <c r="AL37" s="345">
        <f>IF(AL36="","",VLOOKUP(AL36,'【記載例】シフト記号表（勤務時間帯）'!$D$6:$X$47,21,FALSE))</f>
        <v>8</v>
      </c>
      <c r="AM37" s="345">
        <f>IF(AM36="","",VLOOKUP(AM36,'【記載例】シフト記号表（勤務時間帯）'!$D$6:$X$47,21,FALSE))</f>
        <v>8</v>
      </c>
      <c r="AN37" s="345" t="str">
        <f>IF(AN36="","",VLOOKUP(AN36,'【記載例】シフト記号表（勤務時間帯）'!$D$6:$X$47,21,FALSE))</f>
        <v/>
      </c>
      <c r="AO37" s="347">
        <f>IF(AO36="","",VLOOKUP(AO36,'【記載例】シフト記号表（勤務時間帯）'!$D$6:$X$47,21,FALSE))</f>
        <v>3</v>
      </c>
      <c r="AP37" s="346">
        <f>IF(AP36="","",VLOOKUP(AP36,'【記載例】シフト記号表（勤務時間帯）'!$D$6:$X$47,21,FALSE))</f>
        <v>3</v>
      </c>
      <c r="AQ37" s="345">
        <f>IF(AQ36="","",VLOOKUP(AQ36,'【記載例】シフト記号表（勤務時間帯）'!$D$6:$X$47,21,FALSE))</f>
        <v>8</v>
      </c>
      <c r="AR37" s="345">
        <f>IF(AR36="","",VLOOKUP(AR36,'【記載例】シフト記号表（勤務時間帯）'!$D$6:$X$47,21,FALSE))</f>
        <v>8</v>
      </c>
      <c r="AS37" s="345" t="str">
        <f>IF(AS36="","",VLOOKUP(AS36,'【記載例】シフト記号表（勤務時間帯）'!$D$6:$X$47,21,FALSE))</f>
        <v/>
      </c>
      <c r="AT37" s="345">
        <f>IF(AT36="","",VLOOKUP(AT36,'【記載例】シフト記号表（勤務時間帯）'!$D$6:$X$47,21,FALSE))</f>
        <v>8</v>
      </c>
      <c r="AU37" s="345">
        <f>IF(AU36="","",VLOOKUP(AU36,'【記載例】シフト記号表（勤務時間帯）'!$D$6:$X$47,21,FALSE))</f>
        <v>8</v>
      </c>
      <c r="AV37" s="347" t="str">
        <f>IF(AV36="","",VLOOKUP(AV36,'【記載例】シフト記号表（勤務時間帯）'!$D$6:$X$47,21,FALSE))</f>
        <v/>
      </c>
      <c r="AW37" s="346" t="str">
        <f>IF(AW36="","",VLOOKUP(AW36,'【記載例】シフト記号表（勤務時間帯）'!$D$6:$X$47,21,FALSE))</f>
        <v/>
      </c>
      <c r="AX37" s="345" t="str">
        <f>IF(AX36="","",VLOOKUP(AX36,'【記載例】シフト記号表（勤務時間帯）'!$D$6:$X$47,21,FALSE))</f>
        <v/>
      </c>
      <c r="AY37" s="345" t="str">
        <f>IF(AY36="","",VLOOKUP(AY36,'【記載例】シフト記号表（勤務時間帯）'!$D$6:$X$47,21,FALSE))</f>
        <v/>
      </c>
      <c r="AZ37" s="1252">
        <f>IF($BC$3="４週",SUM(U37:AV37),IF($BC$3="暦月",SUM(U37:AY37),""))</f>
        <v>114</v>
      </c>
      <c r="BA37" s="1253"/>
      <c r="BB37" s="1254">
        <f>IF($BC$3="４週",AZ37/4,IF($BC$3="暦月",(AZ37/($BC$8/7)),""))</f>
        <v>28.5</v>
      </c>
      <c r="BC37" s="1253"/>
      <c r="BD37" s="1261"/>
      <c r="BE37" s="1262"/>
      <c r="BF37" s="1262"/>
      <c r="BG37" s="1262"/>
      <c r="BH37" s="1263"/>
    </row>
    <row r="38" spans="2:60" ht="20.25" customHeight="1">
      <c r="B38" s="344"/>
      <c r="C38" s="1325"/>
      <c r="D38" s="1326"/>
      <c r="E38" s="1327"/>
      <c r="F38" s="343"/>
      <c r="G38" s="342" t="str">
        <f>C36</f>
        <v>介護従業者</v>
      </c>
      <c r="H38" s="1318"/>
      <c r="I38" s="1334"/>
      <c r="J38" s="1335"/>
      <c r="K38" s="1335"/>
      <c r="L38" s="1336"/>
      <c r="M38" s="1286"/>
      <c r="N38" s="1287"/>
      <c r="O38" s="1288"/>
      <c r="P38" s="26" t="s">
        <v>87</v>
      </c>
      <c r="Q38" s="30"/>
      <c r="R38" s="30"/>
      <c r="S38" s="18"/>
      <c r="T38" s="60"/>
      <c r="U38" s="340" t="str">
        <f>IF(U36="","",VLOOKUP(U36,'【記載例】シフト記号表（勤務時間帯）'!$D$6:$Z$47,23,FALSE))</f>
        <v>-</v>
      </c>
      <c r="V38" s="339" t="str">
        <f>IF(V36="","",VLOOKUP(V36,'【記載例】シフト記号表（勤務時間帯）'!$D$6:$Z$47,23,FALSE))</f>
        <v/>
      </c>
      <c r="W38" s="339" t="str">
        <f>IF(W36="","",VLOOKUP(W36,'【記載例】シフト記号表（勤務時間帯）'!$D$6:$Z$47,23,FALSE))</f>
        <v>-</v>
      </c>
      <c r="X38" s="339" t="str">
        <f>IF(X36="","",VLOOKUP(X36,'【記載例】シフト記号表（勤務時間帯）'!$D$6:$Z$47,23,FALSE))</f>
        <v/>
      </c>
      <c r="Y38" s="339" t="str">
        <f>IF(Y36="","",VLOOKUP(Y36,'【記載例】シフト記号表（勤務時間帯）'!$D$6:$Z$47,23,FALSE))</f>
        <v/>
      </c>
      <c r="Z38" s="339" t="str">
        <f>IF(Z36="","",VLOOKUP(Z36,'【記載例】シフト記号表（勤務時間帯）'!$D$6:$Z$47,23,FALSE))</f>
        <v/>
      </c>
      <c r="AA38" s="341" t="str">
        <f>IF(AA36="","",VLOOKUP(AA36,'【記載例】シフト記号表（勤務時間帯）'!$D$6:$Z$47,23,FALSE))</f>
        <v>-</v>
      </c>
      <c r="AB38" s="340" t="str">
        <f>IF(AB36="","",VLOOKUP(AB36,'【記載例】シフト記号表（勤務時間帯）'!$D$6:$Z$47,23,FALSE))</f>
        <v/>
      </c>
      <c r="AC38" s="339">
        <f>IF(AC36="","",VLOOKUP(AC36,'【記載例】シフト記号表（勤務時間帯）'!$D$6:$Z$47,23,FALSE))</f>
        <v>2.9999999999999991</v>
      </c>
      <c r="AD38" s="339">
        <f>IF(AD36="","",VLOOKUP(AD36,'【記載例】シフト記号表（勤務時間帯）'!$D$6:$Z$47,23,FALSE))</f>
        <v>7</v>
      </c>
      <c r="AE38" s="339" t="str">
        <f>IF(AE36="","",VLOOKUP(AE36,'【記載例】シフト記号表（勤務時間帯）'!$D$6:$Z$47,23,FALSE))</f>
        <v>-</v>
      </c>
      <c r="AF38" s="339" t="str">
        <f>IF(AF36="","",VLOOKUP(AF36,'【記載例】シフト記号表（勤務時間帯）'!$D$6:$Z$47,23,FALSE))</f>
        <v/>
      </c>
      <c r="AG38" s="339" t="str">
        <f>IF(AG36="","",VLOOKUP(AG36,'【記載例】シフト記号表（勤務時間帯）'!$D$6:$Z$47,23,FALSE))</f>
        <v/>
      </c>
      <c r="AH38" s="341">
        <f>IF(AH36="","",VLOOKUP(AH36,'【記載例】シフト記号表（勤務時間帯）'!$D$6:$Z$47,23,FALSE))</f>
        <v>2.9999999999999991</v>
      </c>
      <c r="AI38" s="340">
        <f>IF(AI36="","",VLOOKUP(AI36,'【記載例】シフト記号表（勤務時間帯）'!$D$6:$Z$47,23,FALSE))</f>
        <v>7</v>
      </c>
      <c r="AJ38" s="339" t="str">
        <f>IF(AJ36="","",VLOOKUP(AJ36,'【記載例】シフト記号表（勤務時間帯）'!$D$6:$Z$47,23,FALSE))</f>
        <v>-</v>
      </c>
      <c r="AK38" s="339" t="str">
        <f>IF(AK36="","",VLOOKUP(AK36,'【記載例】シフト記号表（勤務時間帯）'!$D$6:$Z$47,23,FALSE))</f>
        <v>-</v>
      </c>
      <c r="AL38" s="339" t="str">
        <f>IF(AL36="","",VLOOKUP(AL36,'【記載例】シフト記号表（勤務時間帯）'!$D$6:$Z$47,23,FALSE))</f>
        <v>-</v>
      </c>
      <c r="AM38" s="339" t="str">
        <f>IF(AM36="","",VLOOKUP(AM36,'【記載例】シフト記号表（勤務時間帯）'!$D$6:$Z$47,23,FALSE))</f>
        <v>-</v>
      </c>
      <c r="AN38" s="339" t="str">
        <f>IF(AN36="","",VLOOKUP(AN36,'【記載例】シフト記号表（勤務時間帯）'!$D$6:$Z$47,23,FALSE))</f>
        <v/>
      </c>
      <c r="AO38" s="341">
        <f>IF(AO36="","",VLOOKUP(AO36,'【記載例】シフト記号表（勤務時間帯）'!$D$6:$Z$47,23,FALSE))</f>
        <v>2.9999999999999991</v>
      </c>
      <c r="AP38" s="340">
        <f>IF(AP36="","",VLOOKUP(AP36,'【記載例】シフト記号表（勤務時間帯）'!$D$6:$Z$47,23,FALSE))</f>
        <v>7</v>
      </c>
      <c r="AQ38" s="339" t="str">
        <f>IF(AQ36="","",VLOOKUP(AQ36,'【記載例】シフト記号表（勤務時間帯）'!$D$6:$Z$47,23,FALSE))</f>
        <v>-</v>
      </c>
      <c r="AR38" s="339" t="str">
        <f>IF(AR36="","",VLOOKUP(AR36,'【記載例】シフト記号表（勤務時間帯）'!$D$6:$Z$47,23,FALSE))</f>
        <v>-</v>
      </c>
      <c r="AS38" s="339" t="str">
        <f>IF(AS36="","",VLOOKUP(AS36,'【記載例】シフト記号表（勤務時間帯）'!$D$6:$Z$47,23,FALSE))</f>
        <v/>
      </c>
      <c r="AT38" s="339" t="str">
        <f>IF(AT36="","",VLOOKUP(AT36,'【記載例】シフト記号表（勤務時間帯）'!$D$6:$Z$47,23,FALSE))</f>
        <v>-</v>
      </c>
      <c r="AU38" s="339" t="str">
        <f>IF(AU36="","",VLOOKUP(AU36,'【記載例】シフト記号表（勤務時間帯）'!$D$6:$Z$47,23,FALSE))</f>
        <v>-</v>
      </c>
      <c r="AV38" s="341" t="str">
        <f>IF(AV36="","",VLOOKUP(AV36,'【記載例】シフト記号表（勤務時間帯）'!$D$6:$Z$47,23,FALSE))</f>
        <v/>
      </c>
      <c r="AW38" s="340" t="str">
        <f>IF(AW36="","",VLOOKUP(AW36,'【記載例】シフト記号表（勤務時間帯）'!$D$6:$Z$47,23,FALSE))</f>
        <v/>
      </c>
      <c r="AX38" s="339" t="str">
        <f>IF(AX36="","",VLOOKUP(AX36,'【記載例】シフト記号表（勤務時間帯）'!$D$6:$Z$47,23,FALSE))</f>
        <v/>
      </c>
      <c r="AY38" s="339" t="str">
        <f>IF(AY36="","",VLOOKUP(AY36,'【記載例】シフト記号表（勤務時間帯）'!$D$6:$Z$47,23,FALSE))</f>
        <v/>
      </c>
      <c r="AZ38" s="1255">
        <f>IF($BC$3="４週",SUM(U38:AV38),IF($BC$3="暦月",SUM(U38:AY38),""))</f>
        <v>30</v>
      </c>
      <c r="BA38" s="1256"/>
      <c r="BB38" s="1257">
        <f>IF($BC$3="４週",AZ38/4,IF($BC$3="暦月",(AZ38/($BC$8/7)),""))</f>
        <v>7.5</v>
      </c>
      <c r="BC38" s="1256"/>
      <c r="BD38" s="1264"/>
      <c r="BE38" s="1265"/>
      <c r="BF38" s="1265"/>
      <c r="BG38" s="1265"/>
      <c r="BH38" s="1266"/>
    </row>
    <row r="39" spans="2:60" ht="20.25" customHeight="1">
      <c r="B39" s="356"/>
      <c r="C39" s="1319" t="s">
        <v>103</v>
      </c>
      <c r="D39" s="1320"/>
      <c r="E39" s="1321"/>
      <c r="F39" s="349"/>
      <c r="G39" s="348"/>
      <c r="H39" s="1316" t="s">
        <v>903</v>
      </c>
      <c r="I39" s="1337" t="s">
        <v>19</v>
      </c>
      <c r="J39" s="1338"/>
      <c r="K39" s="1338"/>
      <c r="L39" s="1339"/>
      <c r="M39" s="1280" t="s">
        <v>906</v>
      </c>
      <c r="N39" s="1281"/>
      <c r="O39" s="1282"/>
      <c r="P39" s="22" t="s">
        <v>18</v>
      </c>
      <c r="Q39" s="28"/>
      <c r="R39" s="28"/>
      <c r="S39" s="16"/>
      <c r="T39" s="61"/>
      <c r="U39" s="352"/>
      <c r="V39" s="351"/>
      <c r="W39" s="351" t="s">
        <v>898</v>
      </c>
      <c r="X39" s="351" t="s">
        <v>905</v>
      </c>
      <c r="Y39" s="351" t="s">
        <v>900</v>
      </c>
      <c r="Z39" s="351"/>
      <c r="AA39" s="353"/>
      <c r="AB39" s="352" t="s">
        <v>52</v>
      </c>
      <c r="AC39" s="351" t="s">
        <v>52</v>
      </c>
      <c r="AD39" s="351"/>
      <c r="AE39" s="351"/>
      <c r="AF39" s="351" t="s">
        <v>898</v>
      </c>
      <c r="AG39" s="351" t="s">
        <v>905</v>
      </c>
      <c r="AH39" s="353" t="s">
        <v>900</v>
      </c>
      <c r="AI39" s="352" t="s">
        <v>51</v>
      </c>
      <c r="AJ39" s="351"/>
      <c r="AK39" s="351" t="s">
        <v>898</v>
      </c>
      <c r="AL39" s="351" t="s">
        <v>900</v>
      </c>
      <c r="AM39" s="351"/>
      <c r="AN39" s="351" t="s">
        <v>893</v>
      </c>
      <c r="AO39" s="353" t="s">
        <v>893</v>
      </c>
      <c r="AP39" s="352" t="s">
        <v>901</v>
      </c>
      <c r="AQ39" s="351"/>
      <c r="AR39" s="351" t="s">
        <v>893</v>
      </c>
      <c r="AS39" s="351" t="s">
        <v>899</v>
      </c>
      <c r="AT39" s="351" t="s">
        <v>898</v>
      </c>
      <c r="AU39" s="351" t="s">
        <v>900</v>
      </c>
      <c r="AV39" s="353"/>
      <c r="AW39" s="352"/>
      <c r="AX39" s="351"/>
      <c r="AY39" s="351"/>
      <c r="AZ39" s="1271"/>
      <c r="BA39" s="1272"/>
      <c r="BB39" s="1273"/>
      <c r="BC39" s="1272"/>
      <c r="BD39" s="1277"/>
      <c r="BE39" s="1278"/>
      <c r="BF39" s="1278"/>
      <c r="BG39" s="1278"/>
      <c r="BH39" s="1279"/>
    </row>
    <row r="40" spans="2:60" ht="20.25" customHeight="1">
      <c r="B40" s="350">
        <f>B37+1</f>
        <v>7</v>
      </c>
      <c r="C40" s="1322"/>
      <c r="D40" s="1323"/>
      <c r="E40" s="1324"/>
      <c r="F40" s="349" t="str">
        <f>C39</f>
        <v>介護従業者</v>
      </c>
      <c r="G40" s="348"/>
      <c r="H40" s="1317"/>
      <c r="I40" s="1331"/>
      <c r="J40" s="1332"/>
      <c r="K40" s="1332"/>
      <c r="L40" s="1333"/>
      <c r="M40" s="1283"/>
      <c r="N40" s="1284"/>
      <c r="O40" s="1285"/>
      <c r="P40" s="24" t="s">
        <v>86</v>
      </c>
      <c r="Q40" s="25"/>
      <c r="R40" s="25"/>
      <c r="S40" s="20"/>
      <c r="T40" s="59"/>
      <c r="U40" s="346" t="str">
        <f>IF(U39="","",VLOOKUP(U39,'【記載例】シフト記号表（勤務時間帯）'!$D$6:$X$47,21,FALSE))</f>
        <v/>
      </c>
      <c r="V40" s="345" t="str">
        <f>IF(V39="","",VLOOKUP(V39,'【記載例】シフト記号表（勤務時間帯）'!$D$6:$X$47,21,FALSE))</f>
        <v/>
      </c>
      <c r="W40" s="345">
        <f>IF(W39="","",VLOOKUP(W39,'【記載例】シフト記号表（勤務時間帯）'!$D$6:$X$47,21,FALSE))</f>
        <v>3</v>
      </c>
      <c r="X40" s="345">
        <f>IF(X39="","",VLOOKUP(X39,'【記載例】シフト記号表（勤務時間帯）'!$D$6:$X$47,21,FALSE))</f>
        <v>6</v>
      </c>
      <c r="Y40" s="345">
        <f>IF(Y39="","",VLOOKUP(Y39,'【記載例】シフト記号表（勤務時間帯）'!$D$6:$X$47,21,FALSE))</f>
        <v>3</v>
      </c>
      <c r="Z40" s="345" t="str">
        <f>IF(Z39="","",VLOOKUP(Z39,'【記載例】シフト記号表（勤務時間帯）'!$D$6:$X$47,21,FALSE))</f>
        <v/>
      </c>
      <c r="AA40" s="347" t="str">
        <f>IF(AA39="","",VLOOKUP(AA39,'【記載例】シフト記号表（勤務時間帯）'!$D$6:$X$47,21,FALSE))</f>
        <v/>
      </c>
      <c r="AB40" s="346">
        <f>IF(AB39="","",VLOOKUP(AB39,'【記載例】シフト記号表（勤務時間帯）'!$D$6:$X$47,21,FALSE))</f>
        <v>8</v>
      </c>
      <c r="AC40" s="345">
        <f>IF(AC39="","",VLOOKUP(AC39,'【記載例】シフト記号表（勤務時間帯）'!$D$6:$X$47,21,FALSE))</f>
        <v>8</v>
      </c>
      <c r="AD40" s="345" t="str">
        <f>IF(AD39="","",VLOOKUP(AD39,'【記載例】シフト記号表（勤務時間帯）'!$D$6:$X$47,21,FALSE))</f>
        <v/>
      </c>
      <c r="AE40" s="345" t="str">
        <f>IF(AE39="","",VLOOKUP(AE39,'【記載例】シフト記号表（勤務時間帯）'!$D$6:$X$47,21,FALSE))</f>
        <v/>
      </c>
      <c r="AF40" s="345">
        <f>IF(AF39="","",VLOOKUP(AF39,'【記載例】シフト記号表（勤務時間帯）'!$D$6:$X$47,21,FALSE))</f>
        <v>3</v>
      </c>
      <c r="AG40" s="345">
        <f>IF(AG39="","",VLOOKUP(AG39,'【記載例】シフト記号表（勤務時間帯）'!$D$6:$X$47,21,FALSE))</f>
        <v>6</v>
      </c>
      <c r="AH40" s="347">
        <f>IF(AH39="","",VLOOKUP(AH39,'【記載例】シフト記号表（勤務時間帯）'!$D$6:$X$47,21,FALSE))</f>
        <v>3</v>
      </c>
      <c r="AI40" s="346">
        <f>IF(AI39="","",VLOOKUP(AI39,'【記載例】シフト記号表（勤務時間帯）'!$D$6:$X$47,21,FALSE))</f>
        <v>7.9999999999999982</v>
      </c>
      <c r="AJ40" s="345" t="str">
        <f>IF(AJ39="","",VLOOKUP(AJ39,'【記載例】シフト記号表（勤務時間帯）'!$D$6:$X$47,21,FALSE))</f>
        <v/>
      </c>
      <c r="AK40" s="345">
        <f>IF(AK39="","",VLOOKUP(AK39,'【記載例】シフト記号表（勤務時間帯）'!$D$6:$X$47,21,FALSE))</f>
        <v>3</v>
      </c>
      <c r="AL40" s="345">
        <f>IF(AL39="","",VLOOKUP(AL39,'【記載例】シフト記号表（勤務時間帯）'!$D$6:$X$47,21,FALSE))</f>
        <v>3</v>
      </c>
      <c r="AM40" s="345" t="str">
        <f>IF(AM39="","",VLOOKUP(AM39,'【記載例】シフト記号表（勤務時間帯）'!$D$6:$X$47,21,FALSE))</f>
        <v/>
      </c>
      <c r="AN40" s="345">
        <f>IF(AN39="","",VLOOKUP(AN39,'【記載例】シフト記号表（勤務時間帯）'!$D$6:$X$47,21,FALSE))</f>
        <v>7.9999999999999982</v>
      </c>
      <c r="AO40" s="347">
        <f>IF(AO39="","",VLOOKUP(AO39,'【記載例】シフト記号表（勤務時間帯）'!$D$6:$X$47,21,FALSE))</f>
        <v>7.9999999999999982</v>
      </c>
      <c r="AP40" s="346">
        <f>IF(AP39="","",VLOOKUP(AP39,'【記載例】シフト記号表（勤務時間帯）'!$D$6:$X$47,21,FALSE))</f>
        <v>8</v>
      </c>
      <c r="AQ40" s="345" t="str">
        <f>IF(AQ39="","",VLOOKUP(AQ39,'【記載例】シフト記号表（勤務時間帯）'!$D$6:$X$47,21,FALSE))</f>
        <v/>
      </c>
      <c r="AR40" s="345">
        <f>IF(AR39="","",VLOOKUP(AR39,'【記載例】シフト記号表（勤務時間帯）'!$D$6:$X$47,21,FALSE))</f>
        <v>7.9999999999999982</v>
      </c>
      <c r="AS40" s="345">
        <f>IF(AS39="","",VLOOKUP(AS39,'【記載例】シフト記号表（勤務時間帯）'!$D$6:$X$47,21,FALSE))</f>
        <v>8</v>
      </c>
      <c r="AT40" s="345">
        <f>IF(AT39="","",VLOOKUP(AT39,'【記載例】シフト記号表（勤務時間帯）'!$D$6:$X$47,21,FALSE))</f>
        <v>3</v>
      </c>
      <c r="AU40" s="345">
        <f>IF(AU39="","",VLOOKUP(AU39,'【記載例】シフト記号表（勤務時間帯）'!$D$6:$X$47,21,FALSE))</f>
        <v>3</v>
      </c>
      <c r="AV40" s="347" t="str">
        <f>IF(AV39="","",VLOOKUP(AV39,'【記載例】シフト記号表（勤務時間帯）'!$D$6:$X$47,21,FALSE))</f>
        <v/>
      </c>
      <c r="AW40" s="346" t="str">
        <f>IF(AW39="","",VLOOKUP(AW39,'【記載例】シフト記号表（勤務時間帯）'!$D$6:$X$47,21,FALSE))</f>
        <v/>
      </c>
      <c r="AX40" s="345" t="str">
        <f>IF(AX39="","",VLOOKUP(AX39,'【記載例】シフト記号表（勤務時間帯）'!$D$6:$X$47,21,FALSE))</f>
        <v/>
      </c>
      <c r="AY40" s="345" t="str">
        <f>IF(AY39="","",VLOOKUP(AY39,'【記載例】シフト記号表（勤務時間帯）'!$D$6:$X$47,21,FALSE))</f>
        <v/>
      </c>
      <c r="AZ40" s="1252">
        <f>IF($BC$3="４週",SUM(U40:AV40),IF($BC$3="暦月",SUM(U40:AY40),""))</f>
        <v>100</v>
      </c>
      <c r="BA40" s="1253"/>
      <c r="BB40" s="1254">
        <f>IF($BC$3="４週",AZ40/4,IF($BC$3="暦月",(AZ40/($BC$8/7)),""))</f>
        <v>25</v>
      </c>
      <c r="BC40" s="1253"/>
      <c r="BD40" s="1261"/>
      <c r="BE40" s="1262"/>
      <c r="BF40" s="1262"/>
      <c r="BG40" s="1262"/>
      <c r="BH40" s="1263"/>
    </row>
    <row r="41" spans="2:60" ht="20.25" customHeight="1">
      <c r="B41" s="344"/>
      <c r="C41" s="1325"/>
      <c r="D41" s="1326"/>
      <c r="E41" s="1327"/>
      <c r="F41" s="343"/>
      <c r="G41" s="342" t="str">
        <f>C39</f>
        <v>介護従業者</v>
      </c>
      <c r="H41" s="1318"/>
      <c r="I41" s="1334"/>
      <c r="J41" s="1335"/>
      <c r="K41" s="1335"/>
      <c r="L41" s="1336"/>
      <c r="M41" s="1286"/>
      <c r="N41" s="1287"/>
      <c r="O41" s="1288"/>
      <c r="P41" s="26" t="s">
        <v>87</v>
      </c>
      <c r="Q41" s="29"/>
      <c r="R41" s="29"/>
      <c r="S41" s="17"/>
      <c r="T41" s="62"/>
      <c r="U41" s="340" t="str">
        <f>IF(U39="","",VLOOKUP(U39,'【記載例】シフト記号表（勤務時間帯）'!$D$6:$Z$47,23,FALSE))</f>
        <v/>
      </c>
      <c r="V41" s="339" t="str">
        <f>IF(V39="","",VLOOKUP(V39,'【記載例】シフト記号表（勤務時間帯）'!$D$6:$Z$47,23,FALSE))</f>
        <v/>
      </c>
      <c r="W41" s="339">
        <f>IF(W39="","",VLOOKUP(W39,'【記載例】シフト記号表（勤務時間帯）'!$D$6:$Z$47,23,FALSE))</f>
        <v>2.9999999999999991</v>
      </c>
      <c r="X41" s="339">
        <f>IF(X39="","",VLOOKUP(X39,'【記載例】シフト記号表（勤務時間帯）'!$D$6:$Z$47,23,FALSE))</f>
        <v>9</v>
      </c>
      <c r="Y41" s="339">
        <f>IF(Y39="","",VLOOKUP(Y39,'【記載例】シフト記号表（勤務時間帯）'!$D$6:$Z$47,23,FALSE))</f>
        <v>7</v>
      </c>
      <c r="Z41" s="339" t="str">
        <f>IF(Z39="","",VLOOKUP(Z39,'【記載例】シフト記号表（勤務時間帯）'!$D$6:$Z$47,23,FALSE))</f>
        <v/>
      </c>
      <c r="AA41" s="341" t="str">
        <f>IF(AA39="","",VLOOKUP(AA39,'【記載例】シフト記号表（勤務時間帯）'!$D$6:$Z$47,23,FALSE))</f>
        <v/>
      </c>
      <c r="AB41" s="340" t="str">
        <f>IF(AB39="","",VLOOKUP(AB39,'【記載例】シフト記号表（勤務時間帯）'!$D$6:$Z$47,23,FALSE))</f>
        <v>-</v>
      </c>
      <c r="AC41" s="339" t="str">
        <f>IF(AC39="","",VLOOKUP(AC39,'【記載例】シフト記号表（勤務時間帯）'!$D$6:$Z$47,23,FALSE))</f>
        <v>-</v>
      </c>
      <c r="AD41" s="339" t="str">
        <f>IF(AD39="","",VLOOKUP(AD39,'【記載例】シフト記号表（勤務時間帯）'!$D$6:$Z$47,23,FALSE))</f>
        <v/>
      </c>
      <c r="AE41" s="339" t="str">
        <f>IF(AE39="","",VLOOKUP(AE39,'【記載例】シフト記号表（勤務時間帯）'!$D$6:$Z$47,23,FALSE))</f>
        <v/>
      </c>
      <c r="AF41" s="339">
        <f>IF(AF39="","",VLOOKUP(AF39,'【記載例】シフト記号表（勤務時間帯）'!$D$6:$Z$47,23,FALSE))</f>
        <v>2.9999999999999991</v>
      </c>
      <c r="AG41" s="339">
        <f>IF(AG39="","",VLOOKUP(AG39,'【記載例】シフト記号表（勤務時間帯）'!$D$6:$Z$47,23,FALSE))</f>
        <v>9</v>
      </c>
      <c r="AH41" s="341">
        <f>IF(AH39="","",VLOOKUP(AH39,'【記載例】シフト記号表（勤務時間帯）'!$D$6:$Z$47,23,FALSE))</f>
        <v>7</v>
      </c>
      <c r="AI41" s="340" t="str">
        <f>IF(AI39="","",VLOOKUP(AI39,'【記載例】シフト記号表（勤務時間帯）'!$D$6:$Z$47,23,FALSE))</f>
        <v>-</v>
      </c>
      <c r="AJ41" s="339" t="str">
        <f>IF(AJ39="","",VLOOKUP(AJ39,'【記載例】シフト記号表（勤務時間帯）'!$D$6:$Z$47,23,FALSE))</f>
        <v/>
      </c>
      <c r="AK41" s="339">
        <f>IF(AK39="","",VLOOKUP(AK39,'【記載例】シフト記号表（勤務時間帯）'!$D$6:$Z$47,23,FALSE))</f>
        <v>2.9999999999999991</v>
      </c>
      <c r="AL41" s="339">
        <f>IF(AL39="","",VLOOKUP(AL39,'【記載例】シフト記号表（勤務時間帯）'!$D$6:$Z$47,23,FALSE))</f>
        <v>7</v>
      </c>
      <c r="AM41" s="339" t="str">
        <f>IF(AM39="","",VLOOKUP(AM39,'【記載例】シフト記号表（勤務時間帯）'!$D$6:$Z$47,23,FALSE))</f>
        <v/>
      </c>
      <c r="AN41" s="339" t="str">
        <f>IF(AN39="","",VLOOKUP(AN39,'【記載例】シフト記号表（勤務時間帯）'!$D$6:$Z$47,23,FALSE))</f>
        <v>-</v>
      </c>
      <c r="AO41" s="341" t="str">
        <f>IF(AO39="","",VLOOKUP(AO39,'【記載例】シフト記号表（勤務時間帯）'!$D$6:$Z$47,23,FALSE))</f>
        <v>-</v>
      </c>
      <c r="AP41" s="340" t="str">
        <f>IF(AP39="","",VLOOKUP(AP39,'【記載例】シフト記号表（勤務時間帯）'!$D$6:$Z$47,23,FALSE))</f>
        <v>-</v>
      </c>
      <c r="AQ41" s="339" t="str">
        <f>IF(AQ39="","",VLOOKUP(AQ39,'【記載例】シフト記号表（勤務時間帯）'!$D$6:$Z$47,23,FALSE))</f>
        <v/>
      </c>
      <c r="AR41" s="339" t="str">
        <f>IF(AR39="","",VLOOKUP(AR39,'【記載例】シフト記号表（勤務時間帯）'!$D$6:$Z$47,23,FALSE))</f>
        <v>-</v>
      </c>
      <c r="AS41" s="339" t="str">
        <f>IF(AS39="","",VLOOKUP(AS39,'【記載例】シフト記号表（勤務時間帯）'!$D$6:$Z$47,23,FALSE))</f>
        <v>-</v>
      </c>
      <c r="AT41" s="339">
        <f>IF(AT39="","",VLOOKUP(AT39,'【記載例】シフト記号表（勤務時間帯）'!$D$6:$Z$47,23,FALSE))</f>
        <v>2.9999999999999991</v>
      </c>
      <c r="AU41" s="339">
        <f>IF(AU39="","",VLOOKUP(AU39,'【記載例】シフト記号表（勤務時間帯）'!$D$6:$Z$47,23,FALSE))</f>
        <v>7</v>
      </c>
      <c r="AV41" s="341" t="str">
        <f>IF(AV39="","",VLOOKUP(AV39,'【記載例】シフト記号表（勤務時間帯）'!$D$6:$Z$47,23,FALSE))</f>
        <v/>
      </c>
      <c r="AW41" s="340" t="str">
        <f>IF(AW39="","",VLOOKUP(AW39,'【記載例】シフト記号表（勤務時間帯）'!$D$6:$Z$47,23,FALSE))</f>
        <v/>
      </c>
      <c r="AX41" s="339" t="str">
        <f>IF(AX39="","",VLOOKUP(AX39,'【記載例】シフト記号表（勤務時間帯）'!$D$6:$Z$47,23,FALSE))</f>
        <v/>
      </c>
      <c r="AY41" s="339" t="str">
        <f>IF(AY39="","",VLOOKUP(AY39,'【記載例】シフト記号表（勤務時間帯）'!$D$6:$Z$47,23,FALSE))</f>
        <v/>
      </c>
      <c r="AZ41" s="1255">
        <f>IF($BC$3="４週",SUM(U41:AV41),IF($BC$3="暦月",SUM(U41:AY41),""))</f>
        <v>58</v>
      </c>
      <c r="BA41" s="1256"/>
      <c r="BB41" s="1257">
        <f>IF($BC$3="４週",AZ41/4,IF($BC$3="暦月",(AZ41/($BC$8/7)),""))</f>
        <v>14.5</v>
      </c>
      <c r="BC41" s="1256"/>
      <c r="BD41" s="1264"/>
      <c r="BE41" s="1265"/>
      <c r="BF41" s="1265"/>
      <c r="BG41" s="1265"/>
      <c r="BH41" s="1266"/>
    </row>
    <row r="42" spans="2:60" ht="20.25" customHeight="1">
      <c r="B42" s="356"/>
      <c r="C42" s="1319" t="s">
        <v>103</v>
      </c>
      <c r="D42" s="1320"/>
      <c r="E42" s="1321"/>
      <c r="F42" s="349"/>
      <c r="G42" s="348"/>
      <c r="H42" s="1316" t="s">
        <v>903</v>
      </c>
      <c r="I42" s="1337" t="s">
        <v>19</v>
      </c>
      <c r="J42" s="1338"/>
      <c r="K42" s="1338"/>
      <c r="L42" s="1339"/>
      <c r="M42" s="1280" t="s">
        <v>904</v>
      </c>
      <c r="N42" s="1281"/>
      <c r="O42" s="1282"/>
      <c r="P42" s="22" t="s">
        <v>18</v>
      </c>
      <c r="Q42" s="28"/>
      <c r="R42" s="28"/>
      <c r="S42" s="16"/>
      <c r="T42" s="61"/>
      <c r="U42" s="352" t="s">
        <v>893</v>
      </c>
      <c r="V42" s="351"/>
      <c r="W42" s="351" t="s">
        <v>52</v>
      </c>
      <c r="X42" s="351"/>
      <c r="Y42" s="351" t="s">
        <v>898</v>
      </c>
      <c r="Z42" s="351" t="s">
        <v>900</v>
      </c>
      <c r="AA42" s="353"/>
      <c r="AB42" s="352" t="s">
        <v>51</v>
      </c>
      <c r="AC42" s="351"/>
      <c r="AD42" s="351" t="s">
        <v>901</v>
      </c>
      <c r="AE42" s="351" t="s">
        <v>898</v>
      </c>
      <c r="AF42" s="351" t="s">
        <v>900</v>
      </c>
      <c r="AG42" s="351"/>
      <c r="AH42" s="353" t="s">
        <v>893</v>
      </c>
      <c r="AI42" s="352" t="s">
        <v>898</v>
      </c>
      <c r="AJ42" s="351" t="s">
        <v>900</v>
      </c>
      <c r="AK42" s="351"/>
      <c r="AL42" s="351" t="s">
        <v>893</v>
      </c>
      <c r="AM42" s="351" t="s">
        <v>893</v>
      </c>
      <c r="AN42" s="351" t="s">
        <v>52</v>
      </c>
      <c r="AO42" s="353"/>
      <c r="AP42" s="352" t="s">
        <v>898</v>
      </c>
      <c r="AQ42" s="351" t="s">
        <v>900</v>
      </c>
      <c r="AR42" s="351"/>
      <c r="AS42" s="351" t="s">
        <v>893</v>
      </c>
      <c r="AT42" s="351"/>
      <c r="AU42" s="351" t="s">
        <v>898</v>
      </c>
      <c r="AV42" s="353" t="s">
        <v>900</v>
      </c>
      <c r="AW42" s="352"/>
      <c r="AX42" s="351"/>
      <c r="AY42" s="351"/>
      <c r="AZ42" s="1271"/>
      <c r="BA42" s="1272"/>
      <c r="BB42" s="1273"/>
      <c r="BC42" s="1272"/>
      <c r="BD42" s="1277"/>
      <c r="BE42" s="1278"/>
      <c r="BF42" s="1278"/>
      <c r="BG42" s="1278"/>
      <c r="BH42" s="1279"/>
    </row>
    <row r="43" spans="2:60" ht="20.25" customHeight="1">
      <c r="B43" s="350">
        <f>B40+1</f>
        <v>8</v>
      </c>
      <c r="C43" s="1322"/>
      <c r="D43" s="1323"/>
      <c r="E43" s="1324"/>
      <c r="F43" s="349" t="str">
        <f>C42</f>
        <v>介護従業者</v>
      </c>
      <c r="G43" s="348"/>
      <c r="H43" s="1317"/>
      <c r="I43" s="1331"/>
      <c r="J43" s="1332"/>
      <c r="K43" s="1332"/>
      <c r="L43" s="1333"/>
      <c r="M43" s="1283"/>
      <c r="N43" s="1284"/>
      <c r="O43" s="1285"/>
      <c r="P43" s="24" t="s">
        <v>86</v>
      </c>
      <c r="Q43" s="25"/>
      <c r="R43" s="25"/>
      <c r="S43" s="20"/>
      <c r="T43" s="59"/>
      <c r="U43" s="346">
        <f>IF(U42="","",VLOOKUP(U42,'【記載例】シフト記号表（勤務時間帯）'!$D$6:$X$47,21,FALSE))</f>
        <v>7.9999999999999982</v>
      </c>
      <c r="V43" s="345" t="str">
        <f>IF(V42="","",VLOOKUP(V42,'【記載例】シフト記号表（勤務時間帯）'!$D$6:$X$47,21,FALSE))</f>
        <v/>
      </c>
      <c r="W43" s="345">
        <f>IF(W42="","",VLOOKUP(W42,'【記載例】シフト記号表（勤務時間帯）'!$D$6:$X$47,21,FALSE))</f>
        <v>8</v>
      </c>
      <c r="X43" s="345" t="str">
        <f>IF(X42="","",VLOOKUP(X42,'【記載例】シフト記号表（勤務時間帯）'!$D$6:$X$47,21,FALSE))</f>
        <v/>
      </c>
      <c r="Y43" s="345">
        <f>IF(Y42="","",VLOOKUP(Y42,'【記載例】シフト記号表（勤務時間帯）'!$D$6:$X$47,21,FALSE))</f>
        <v>3</v>
      </c>
      <c r="Z43" s="345">
        <f>IF(Z42="","",VLOOKUP(Z42,'【記載例】シフト記号表（勤務時間帯）'!$D$6:$X$47,21,FALSE))</f>
        <v>3</v>
      </c>
      <c r="AA43" s="347" t="str">
        <f>IF(AA42="","",VLOOKUP(AA42,'【記載例】シフト記号表（勤務時間帯）'!$D$6:$X$47,21,FALSE))</f>
        <v/>
      </c>
      <c r="AB43" s="346">
        <f>IF(AB42="","",VLOOKUP(AB42,'【記載例】シフト記号表（勤務時間帯）'!$D$6:$X$47,21,FALSE))</f>
        <v>7.9999999999999982</v>
      </c>
      <c r="AC43" s="345" t="str">
        <f>IF(AC42="","",VLOOKUP(AC42,'【記載例】シフト記号表（勤務時間帯）'!$D$6:$X$47,21,FALSE))</f>
        <v/>
      </c>
      <c r="AD43" s="345">
        <f>IF(AD42="","",VLOOKUP(AD42,'【記載例】シフト記号表（勤務時間帯）'!$D$6:$X$47,21,FALSE))</f>
        <v>8</v>
      </c>
      <c r="AE43" s="345">
        <f>IF(AE42="","",VLOOKUP(AE42,'【記載例】シフト記号表（勤務時間帯）'!$D$6:$X$47,21,FALSE))</f>
        <v>3</v>
      </c>
      <c r="AF43" s="345">
        <f>IF(AF42="","",VLOOKUP(AF42,'【記載例】シフト記号表（勤務時間帯）'!$D$6:$X$47,21,FALSE))</f>
        <v>3</v>
      </c>
      <c r="AG43" s="345" t="str">
        <f>IF(AG42="","",VLOOKUP(AG42,'【記載例】シフト記号表（勤務時間帯）'!$D$6:$X$47,21,FALSE))</f>
        <v/>
      </c>
      <c r="AH43" s="347">
        <f>IF(AH42="","",VLOOKUP(AH42,'【記載例】シフト記号表（勤務時間帯）'!$D$6:$X$47,21,FALSE))</f>
        <v>7.9999999999999982</v>
      </c>
      <c r="AI43" s="346">
        <f>IF(AI42="","",VLOOKUP(AI42,'【記載例】シフト記号表（勤務時間帯）'!$D$6:$X$47,21,FALSE))</f>
        <v>3</v>
      </c>
      <c r="AJ43" s="345">
        <f>IF(AJ42="","",VLOOKUP(AJ42,'【記載例】シフト記号表（勤務時間帯）'!$D$6:$X$47,21,FALSE))</f>
        <v>3</v>
      </c>
      <c r="AK43" s="345" t="str">
        <f>IF(AK42="","",VLOOKUP(AK42,'【記載例】シフト記号表（勤務時間帯）'!$D$6:$X$47,21,FALSE))</f>
        <v/>
      </c>
      <c r="AL43" s="345">
        <f>IF(AL42="","",VLOOKUP(AL42,'【記載例】シフト記号表（勤務時間帯）'!$D$6:$X$47,21,FALSE))</f>
        <v>7.9999999999999982</v>
      </c>
      <c r="AM43" s="345">
        <f>IF(AM42="","",VLOOKUP(AM42,'【記載例】シフト記号表（勤務時間帯）'!$D$6:$X$47,21,FALSE))</f>
        <v>7.9999999999999982</v>
      </c>
      <c r="AN43" s="345">
        <f>IF(AN42="","",VLOOKUP(AN42,'【記載例】シフト記号表（勤務時間帯）'!$D$6:$X$47,21,FALSE))</f>
        <v>8</v>
      </c>
      <c r="AO43" s="347" t="str">
        <f>IF(AO42="","",VLOOKUP(AO42,'【記載例】シフト記号表（勤務時間帯）'!$D$6:$X$47,21,FALSE))</f>
        <v/>
      </c>
      <c r="AP43" s="346">
        <f>IF(AP42="","",VLOOKUP(AP42,'【記載例】シフト記号表（勤務時間帯）'!$D$6:$X$47,21,FALSE))</f>
        <v>3</v>
      </c>
      <c r="AQ43" s="345">
        <f>IF(AQ42="","",VLOOKUP(AQ42,'【記載例】シフト記号表（勤務時間帯）'!$D$6:$X$47,21,FALSE))</f>
        <v>3</v>
      </c>
      <c r="AR43" s="345" t="str">
        <f>IF(AR42="","",VLOOKUP(AR42,'【記載例】シフト記号表（勤務時間帯）'!$D$6:$X$47,21,FALSE))</f>
        <v/>
      </c>
      <c r="AS43" s="345">
        <f>IF(AS42="","",VLOOKUP(AS42,'【記載例】シフト記号表（勤務時間帯）'!$D$6:$X$47,21,FALSE))</f>
        <v>7.9999999999999982</v>
      </c>
      <c r="AT43" s="345" t="str">
        <f>IF(AT42="","",VLOOKUP(AT42,'【記載例】シフト記号表（勤務時間帯）'!$D$6:$X$47,21,FALSE))</f>
        <v/>
      </c>
      <c r="AU43" s="345">
        <f>IF(AU42="","",VLOOKUP(AU42,'【記載例】シフト記号表（勤務時間帯）'!$D$6:$X$47,21,FALSE))</f>
        <v>3</v>
      </c>
      <c r="AV43" s="347">
        <f>IF(AV42="","",VLOOKUP(AV42,'【記載例】シフト記号表（勤務時間帯）'!$D$6:$X$47,21,FALSE))</f>
        <v>3</v>
      </c>
      <c r="AW43" s="346" t="str">
        <f>IF(AW42="","",VLOOKUP(AW42,'【記載例】シフト記号表（勤務時間帯）'!$D$6:$X$47,21,FALSE))</f>
        <v/>
      </c>
      <c r="AX43" s="345" t="str">
        <f>IF(AX42="","",VLOOKUP(AX42,'【記載例】シフト記号表（勤務時間帯）'!$D$6:$X$47,21,FALSE))</f>
        <v/>
      </c>
      <c r="AY43" s="345" t="str">
        <f>IF(AY42="","",VLOOKUP(AY42,'【記載例】シフト記号表（勤務時間帯）'!$D$6:$X$47,21,FALSE))</f>
        <v/>
      </c>
      <c r="AZ43" s="1252">
        <f>IF($BC$3="４週",SUM(U43:AV43),IF($BC$3="暦月",SUM(U43:AY43),""))</f>
        <v>102</v>
      </c>
      <c r="BA43" s="1253"/>
      <c r="BB43" s="1254">
        <f>IF($BC$3="４週",AZ43/4,IF($BC$3="暦月",(AZ43/($BC$8/7)),""))</f>
        <v>25.5</v>
      </c>
      <c r="BC43" s="1253"/>
      <c r="BD43" s="1261"/>
      <c r="BE43" s="1262"/>
      <c r="BF43" s="1262"/>
      <c r="BG43" s="1262"/>
      <c r="BH43" s="1263"/>
    </row>
    <row r="44" spans="2:60" ht="20.25" customHeight="1">
      <c r="B44" s="344"/>
      <c r="C44" s="1325"/>
      <c r="D44" s="1326"/>
      <c r="E44" s="1327"/>
      <c r="F44" s="343"/>
      <c r="G44" s="342" t="str">
        <f>C42</f>
        <v>介護従業者</v>
      </c>
      <c r="H44" s="1318"/>
      <c r="I44" s="1334"/>
      <c r="J44" s="1335"/>
      <c r="K44" s="1335"/>
      <c r="L44" s="1336"/>
      <c r="M44" s="1286"/>
      <c r="N44" s="1287"/>
      <c r="O44" s="1288"/>
      <c r="P44" s="26" t="s">
        <v>87</v>
      </c>
      <c r="Q44" s="30"/>
      <c r="R44" s="30"/>
      <c r="S44" s="18"/>
      <c r="T44" s="60"/>
      <c r="U44" s="340" t="str">
        <f>IF(U42="","",VLOOKUP(U42,'【記載例】シフト記号表（勤務時間帯）'!$D$6:$Z$47,23,FALSE))</f>
        <v>-</v>
      </c>
      <c r="V44" s="339" t="str">
        <f>IF(V42="","",VLOOKUP(V42,'【記載例】シフト記号表（勤務時間帯）'!$D$6:$Z$47,23,FALSE))</f>
        <v/>
      </c>
      <c r="W44" s="339" t="str">
        <f>IF(W42="","",VLOOKUP(W42,'【記載例】シフト記号表（勤務時間帯）'!$D$6:$Z$47,23,FALSE))</f>
        <v>-</v>
      </c>
      <c r="X44" s="339" t="str">
        <f>IF(X42="","",VLOOKUP(X42,'【記載例】シフト記号表（勤務時間帯）'!$D$6:$Z$47,23,FALSE))</f>
        <v/>
      </c>
      <c r="Y44" s="339">
        <f>IF(Y42="","",VLOOKUP(Y42,'【記載例】シフト記号表（勤務時間帯）'!$D$6:$Z$47,23,FALSE))</f>
        <v>2.9999999999999991</v>
      </c>
      <c r="Z44" s="339">
        <f>IF(Z42="","",VLOOKUP(Z42,'【記載例】シフト記号表（勤務時間帯）'!$D$6:$Z$47,23,FALSE))</f>
        <v>7</v>
      </c>
      <c r="AA44" s="341" t="str">
        <f>IF(AA42="","",VLOOKUP(AA42,'【記載例】シフト記号表（勤務時間帯）'!$D$6:$Z$47,23,FALSE))</f>
        <v/>
      </c>
      <c r="AB44" s="340" t="str">
        <f>IF(AB42="","",VLOOKUP(AB42,'【記載例】シフト記号表（勤務時間帯）'!$D$6:$Z$47,23,FALSE))</f>
        <v>-</v>
      </c>
      <c r="AC44" s="339" t="str">
        <f>IF(AC42="","",VLOOKUP(AC42,'【記載例】シフト記号表（勤務時間帯）'!$D$6:$Z$47,23,FALSE))</f>
        <v/>
      </c>
      <c r="AD44" s="339" t="str">
        <f>IF(AD42="","",VLOOKUP(AD42,'【記載例】シフト記号表（勤務時間帯）'!$D$6:$Z$47,23,FALSE))</f>
        <v>-</v>
      </c>
      <c r="AE44" s="339">
        <f>IF(AE42="","",VLOOKUP(AE42,'【記載例】シフト記号表（勤務時間帯）'!$D$6:$Z$47,23,FALSE))</f>
        <v>2.9999999999999991</v>
      </c>
      <c r="AF44" s="339">
        <f>IF(AF42="","",VLOOKUP(AF42,'【記載例】シフト記号表（勤務時間帯）'!$D$6:$Z$47,23,FALSE))</f>
        <v>7</v>
      </c>
      <c r="AG44" s="339" t="str">
        <f>IF(AG42="","",VLOOKUP(AG42,'【記載例】シフト記号表（勤務時間帯）'!$D$6:$Z$47,23,FALSE))</f>
        <v/>
      </c>
      <c r="AH44" s="341" t="str">
        <f>IF(AH42="","",VLOOKUP(AH42,'【記載例】シフト記号表（勤務時間帯）'!$D$6:$Z$47,23,FALSE))</f>
        <v>-</v>
      </c>
      <c r="AI44" s="340">
        <f>IF(AI42="","",VLOOKUP(AI42,'【記載例】シフト記号表（勤務時間帯）'!$D$6:$Z$47,23,FALSE))</f>
        <v>2.9999999999999991</v>
      </c>
      <c r="AJ44" s="339">
        <f>IF(AJ42="","",VLOOKUP(AJ42,'【記載例】シフト記号表（勤務時間帯）'!$D$6:$Z$47,23,FALSE))</f>
        <v>7</v>
      </c>
      <c r="AK44" s="339" t="str">
        <f>IF(AK42="","",VLOOKUP(AK42,'【記載例】シフト記号表（勤務時間帯）'!$D$6:$Z$47,23,FALSE))</f>
        <v/>
      </c>
      <c r="AL44" s="339" t="str">
        <f>IF(AL42="","",VLOOKUP(AL42,'【記載例】シフト記号表（勤務時間帯）'!$D$6:$Z$47,23,FALSE))</f>
        <v>-</v>
      </c>
      <c r="AM44" s="339" t="str">
        <f>IF(AM42="","",VLOOKUP(AM42,'【記載例】シフト記号表（勤務時間帯）'!$D$6:$Z$47,23,FALSE))</f>
        <v>-</v>
      </c>
      <c r="AN44" s="339" t="str">
        <f>IF(AN42="","",VLOOKUP(AN42,'【記載例】シフト記号表（勤務時間帯）'!$D$6:$Z$47,23,FALSE))</f>
        <v>-</v>
      </c>
      <c r="AO44" s="341" t="str">
        <f>IF(AO42="","",VLOOKUP(AO42,'【記載例】シフト記号表（勤務時間帯）'!$D$6:$Z$47,23,FALSE))</f>
        <v/>
      </c>
      <c r="AP44" s="340">
        <f>IF(AP42="","",VLOOKUP(AP42,'【記載例】シフト記号表（勤務時間帯）'!$D$6:$Z$47,23,FALSE))</f>
        <v>2.9999999999999991</v>
      </c>
      <c r="AQ44" s="339">
        <f>IF(AQ42="","",VLOOKUP(AQ42,'【記載例】シフト記号表（勤務時間帯）'!$D$6:$Z$47,23,FALSE))</f>
        <v>7</v>
      </c>
      <c r="AR44" s="339" t="str">
        <f>IF(AR42="","",VLOOKUP(AR42,'【記載例】シフト記号表（勤務時間帯）'!$D$6:$Z$47,23,FALSE))</f>
        <v/>
      </c>
      <c r="AS44" s="339" t="str">
        <f>IF(AS42="","",VLOOKUP(AS42,'【記載例】シフト記号表（勤務時間帯）'!$D$6:$Z$47,23,FALSE))</f>
        <v>-</v>
      </c>
      <c r="AT44" s="339" t="str">
        <f>IF(AT42="","",VLOOKUP(AT42,'【記載例】シフト記号表（勤務時間帯）'!$D$6:$Z$47,23,FALSE))</f>
        <v/>
      </c>
      <c r="AU44" s="339">
        <f>IF(AU42="","",VLOOKUP(AU42,'【記載例】シフト記号表（勤務時間帯）'!$D$6:$Z$47,23,FALSE))</f>
        <v>2.9999999999999991</v>
      </c>
      <c r="AV44" s="341">
        <f>IF(AV42="","",VLOOKUP(AV42,'【記載例】シフト記号表（勤務時間帯）'!$D$6:$Z$47,23,FALSE))</f>
        <v>7</v>
      </c>
      <c r="AW44" s="340" t="str">
        <f>IF(AW42="","",VLOOKUP(AW42,'【記載例】シフト記号表（勤務時間帯）'!$D$6:$Z$47,23,FALSE))</f>
        <v/>
      </c>
      <c r="AX44" s="339" t="str">
        <f>IF(AX42="","",VLOOKUP(AX42,'【記載例】シフト記号表（勤務時間帯）'!$D$6:$Z$47,23,FALSE))</f>
        <v/>
      </c>
      <c r="AY44" s="339" t="str">
        <f>IF(AY42="","",VLOOKUP(AY42,'【記載例】シフト記号表（勤務時間帯）'!$D$6:$Z$47,23,FALSE))</f>
        <v/>
      </c>
      <c r="AZ44" s="1255">
        <f>IF($BC$3="４週",SUM(U44:AV44),IF($BC$3="暦月",SUM(U44:AY44),""))</f>
        <v>50</v>
      </c>
      <c r="BA44" s="1256"/>
      <c r="BB44" s="1257">
        <f>IF($BC$3="４週",AZ44/4,IF($BC$3="暦月",(AZ44/($BC$8/7)),""))</f>
        <v>12.5</v>
      </c>
      <c r="BC44" s="1256"/>
      <c r="BD44" s="1264"/>
      <c r="BE44" s="1265"/>
      <c r="BF44" s="1265"/>
      <c r="BG44" s="1265"/>
      <c r="BH44" s="1266"/>
    </row>
    <row r="45" spans="2:60" ht="20.25" customHeight="1">
      <c r="B45" s="356"/>
      <c r="C45" s="1319" t="s">
        <v>103</v>
      </c>
      <c r="D45" s="1320"/>
      <c r="E45" s="1321"/>
      <c r="F45" s="349"/>
      <c r="G45" s="348"/>
      <c r="H45" s="1316" t="s">
        <v>903</v>
      </c>
      <c r="I45" s="1337" t="s">
        <v>96</v>
      </c>
      <c r="J45" s="1338"/>
      <c r="K45" s="1338"/>
      <c r="L45" s="1339"/>
      <c r="M45" s="1280" t="s">
        <v>902</v>
      </c>
      <c r="N45" s="1281"/>
      <c r="O45" s="1282"/>
      <c r="P45" s="22" t="s">
        <v>18</v>
      </c>
      <c r="Q45" s="28"/>
      <c r="R45" s="28"/>
      <c r="S45" s="16"/>
      <c r="T45" s="61"/>
      <c r="U45" s="352" t="s">
        <v>900</v>
      </c>
      <c r="V45" s="351" t="s">
        <v>53</v>
      </c>
      <c r="W45" s="351" t="s">
        <v>901</v>
      </c>
      <c r="X45" s="351"/>
      <c r="Y45" s="351"/>
      <c r="Z45" s="351" t="s">
        <v>52</v>
      </c>
      <c r="AA45" s="353" t="s">
        <v>898</v>
      </c>
      <c r="AB45" s="352" t="s">
        <v>900</v>
      </c>
      <c r="AC45" s="351"/>
      <c r="AD45" s="351"/>
      <c r="AE45" s="351" t="s">
        <v>893</v>
      </c>
      <c r="AF45" s="351" t="s">
        <v>901</v>
      </c>
      <c r="AG45" s="351" t="s">
        <v>901</v>
      </c>
      <c r="AH45" s="353"/>
      <c r="AI45" s="352"/>
      <c r="AJ45" s="351" t="s">
        <v>901</v>
      </c>
      <c r="AK45" s="351"/>
      <c r="AL45" s="351" t="s">
        <v>899</v>
      </c>
      <c r="AM45" s="351" t="s">
        <v>898</v>
      </c>
      <c r="AN45" s="351" t="s">
        <v>900</v>
      </c>
      <c r="AO45" s="353"/>
      <c r="AP45" s="352"/>
      <c r="AQ45" s="351" t="s">
        <v>898</v>
      </c>
      <c r="AR45" s="351" t="s">
        <v>900</v>
      </c>
      <c r="AS45" s="351"/>
      <c r="AT45" s="351" t="s">
        <v>893</v>
      </c>
      <c r="AU45" s="351" t="s">
        <v>899</v>
      </c>
      <c r="AV45" s="353" t="s">
        <v>898</v>
      </c>
      <c r="AW45" s="352"/>
      <c r="AX45" s="351"/>
      <c r="AY45" s="351"/>
      <c r="AZ45" s="1271"/>
      <c r="BA45" s="1272"/>
      <c r="BB45" s="1273"/>
      <c r="BC45" s="1272"/>
      <c r="BD45" s="1277"/>
      <c r="BE45" s="1278"/>
      <c r="BF45" s="1278"/>
      <c r="BG45" s="1278"/>
      <c r="BH45" s="1279"/>
    </row>
    <row r="46" spans="2:60" ht="20.25" customHeight="1">
      <c r="B46" s="350">
        <f>B43+1</f>
        <v>9</v>
      </c>
      <c r="C46" s="1322"/>
      <c r="D46" s="1323"/>
      <c r="E46" s="1324"/>
      <c r="F46" s="349" t="str">
        <f>C45</f>
        <v>介護従業者</v>
      </c>
      <c r="G46" s="348"/>
      <c r="H46" s="1317"/>
      <c r="I46" s="1331"/>
      <c r="J46" s="1332"/>
      <c r="K46" s="1332"/>
      <c r="L46" s="1333"/>
      <c r="M46" s="1283"/>
      <c r="N46" s="1284"/>
      <c r="O46" s="1285"/>
      <c r="P46" s="24" t="s">
        <v>86</v>
      </c>
      <c r="Q46" s="25"/>
      <c r="R46" s="25"/>
      <c r="S46" s="20"/>
      <c r="T46" s="59"/>
      <c r="U46" s="346">
        <f>IF(U45="","",VLOOKUP(U45,'【記載例】シフト記号表（勤務時間帯）'!$D$6:$X$47,21,FALSE))</f>
        <v>3</v>
      </c>
      <c r="V46" s="345">
        <f>IF(V45="","",VLOOKUP(V45,'【記載例】シフト記号表（勤務時間帯）'!$D$6:$X$47,21,FALSE))</f>
        <v>8</v>
      </c>
      <c r="W46" s="345">
        <f>IF(W45="","",VLOOKUP(W45,'【記載例】シフト記号表（勤務時間帯）'!$D$6:$X$47,21,FALSE))</f>
        <v>8</v>
      </c>
      <c r="X46" s="345" t="str">
        <f>IF(X45="","",VLOOKUP(X45,'【記載例】シフト記号表（勤務時間帯）'!$D$6:$X$47,21,FALSE))</f>
        <v/>
      </c>
      <c r="Y46" s="345" t="str">
        <f>IF(Y45="","",VLOOKUP(Y45,'【記載例】シフト記号表（勤務時間帯）'!$D$6:$X$47,21,FALSE))</f>
        <v/>
      </c>
      <c r="Z46" s="345">
        <f>IF(Z45="","",VLOOKUP(Z45,'【記載例】シフト記号表（勤務時間帯）'!$D$6:$X$47,21,FALSE))</f>
        <v>8</v>
      </c>
      <c r="AA46" s="347">
        <f>IF(AA45="","",VLOOKUP(AA45,'【記載例】シフト記号表（勤務時間帯）'!$D$6:$X$47,21,FALSE))</f>
        <v>3</v>
      </c>
      <c r="AB46" s="346">
        <f>IF(AB45="","",VLOOKUP(AB45,'【記載例】シフト記号表（勤務時間帯）'!$D$6:$X$47,21,FALSE))</f>
        <v>3</v>
      </c>
      <c r="AC46" s="345" t="str">
        <f>IF(AC45="","",VLOOKUP(AC45,'【記載例】シフト記号表（勤務時間帯）'!$D$6:$X$47,21,FALSE))</f>
        <v/>
      </c>
      <c r="AD46" s="345" t="str">
        <f>IF(AD45="","",VLOOKUP(AD45,'【記載例】シフト記号表（勤務時間帯）'!$D$6:$X$47,21,FALSE))</f>
        <v/>
      </c>
      <c r="AE46" s="345">
        <f>IF(AE45="","",VLOOKUP(AE45,'【記載例】シフト記号表（勤務時間帯）'!$D$6:$X$47,21,FALSE))</f>
        <v>7.9999999999999982</v>
      </c>
      <c r="AF46" s="345">
        <f>IF(AF45="","",VLOOKUP(AF45,'【記載例】シフト記号表（勤務時間帯）'!$D$6:$X$47,21,FALSE))</f>
        <v>8</v>
      </c>
      <c r="AG46" s="345">
        <f>IF(AG45="","",VLOOKUP(AG45,'【記載例】シフト記号表（勤務時間帯）'!$D$6:$X$47,21,FALSE))</f>
        <v>8</v>
      </c>
      <c r="AH46" s="347" t="str">
        <f>IF(AH45="","",VLOOKUP(AH45,'【記載例】シフト記号表（勤務時間帯）'!$D$6:$X$47,21,FALSE))</f>
        <v/>
      </c>
      <c r="AI46" s="346" t="str">
        <f>IF(AI45="","",VLOOKUP(AI45,'【記載例】シフト記号表（勤務時間帯）'!$D$6:$X$47,21,FALSE))</f>
        <v/>
      </c>
      <c r="AJ46" s="345">
        <f>IF(AJ45="","",VLOOKUP(AJ45,'【記載例】シフト記号表（勤務時間帯）'!$D$6:$X$47,21,FALSE))</f>
        <v>8</v>
      </c>
      <c r="AK46" s="345" t="str">
        <f>IF(AK45="","",VLOOKUP(AK45,'【記載例】シフト記号表（勤務時間帯）'!$D$6:$X$47,21,FALSE))</f>
        <v/>
      </c>
      <c r="AL46" s="345">
        <f>IF(AL45="","",VLOOKUP(AL45,'【記載例】シフト記号表（勤務時間帯）'!$D$6:$X$47,21,FALSE))</f>
        <v>8</v>
      </c>
      <c r="AM46" s="345">
        <f>IF(AM45="","",VLOOKUP(AM45,'【記載例】シフト記号表（勤務時間帯）'!$D$6:$X$47,21,FALSE))</f>
        <v>3</v>
      </c>
      <c r="AN46" s="345">
        <f>IF(AN45="","",VLOOKUP(AN45,'【記載例】シフト記号表（勤務時間帯）'!$D$6:$X$47,21,FALSE))</f>
        <v>3</v>
      </c>
      <c r="AO46" s="347" t="str">
        <f>IF(AO45="","",VLOOKUP(AO45,'【記載例】シフト記号表（勤務時間帯）'!$D$6:$X$47,21,FALSE))</f>
        <v/>
      </c>
      <c r="AP46" s="346" t="str">
        <f>IF(AP45="","",VLOOKUP(AP45,'【記載例】シフト記号表（勤務時間帯）'!$D$6:$X$47,21,FALSE))</f>
        <v/>
      </c>
      <c r="AQ46" s="345">
        <f>IF(AQ45="","",VLOOKUP(AQ45,'【記載例】シフト記号表（勤務時間帯）'!$D$6:$X$47,21,FALSE))</f>
        <v>3</v>
      </c>
      <c r="AR46" s="345">
        <f>IF(AR45="","",VLOOKUP(AR45,'【記載例】シフト記号表（勤務時間帯）'!$D$6:$X$47,21,FALSE))</f>
        <v>3</v>
      </c>
      <c r="AS46" s="345" t="str">
        <f>IF(AS45="","",VLOOKUP(AS45,'【記載例】シフト記号表（勤務時間帯）'!$D$6:$X$47,21,FALSE))</f>
        <v/>
      </c>
      <c r="AT46" s="345">
        <f>IF(AT45="","",VLOOKUP(AT45,'【記載例】シフト記号表（勤務時間帯）'!$D$6:$X$47,21,FALSE))</f>
        <v>7.9999999999999982</v>
      </c>
      <c r="AU46" s="345">
        <f>IF(AU45="","",VLOOKUP(AU45,'【記載例】シフト記号表（勤務時間帯）'!$D$6:$X$47,21,FALSE))</f>
        <v>8</v>
      </c>
      <c r="AV46" s="347">
        <f>IF(AV45="","",VLOOKUP(AV45,'【記載例】シフト記号表（勤務時間帯）'!$D$6:$X$47,21,FALSE))</f>
        <v>3</v>
      </c>
      <c r="AW46" s="346" t="str">
        <f>IF(AW45="","",VLOOKUP(AW45,'【記載例】シフト記号表（勤務時間帯）'!$D$6:$X$47,21,FALSE))</f>
        <v/>
      </c>
      <c r="AX46" s="345" t="str">
        <f>IF(AX45="","",VLOOKUP(AX45,'【記載例】シフト記号表（勤務時間帯）'!$D$6:$X$47,21,FALSE))</f>
        <v/>
      </c>
      <c r="AY46" s="345" t="str">
        <f>IF(AY45="","",VLOOKUP(AY45,'【記載例】シフト記号表（勤務時間帯）'!$D$6:$X$47,21,FALSE))</f>
        <v/>
      </c>
      <c r="AZ46" s="1252">
        <f>IF($BC$3="４週",SUM(U46:AV46),IF($BC$3="暦月",SUM(U46:AY46),""))</f>
        <v>104</v>
      </c>
      <c r="BA46" s="1253"/>
      <c r="BB46" s="1254">
        <f>IF($BC$3="４週",AZ46/4,IF($BC$3="暦月",(AZ46/($BC$8/7)),""))</f>
        <v>26</v>
      </c>
      <c r="BC46" s="1253"/>
      <c r="BD46" s="1261"/>
      <c r="BE46" s="1262"/>
      <c r="BF46" s="1262"/>
      <c r="BG46" s="1262"/>
      <c r="BH46" s="1263"/>
    </row>
    <row r="47" spans="2:60" ht="20.25" customHeight="1">
      <c r="B47" s="344"/>
      <c r="C47" s="1325"/>
      <c r="D47" s="1326"/>
      <c r="E47" s="1327"/>
      <c r="F47" s="343"/>
      <c r="G47" s="342" t="str">
        <f>C45</f>
        <v>介護従業者</v>
      </c>
      <c r="H47" s="1318"/>
      <c r="I47" s="1334"/>
      <c r="J47" s="1335"/>
      <c r="K47" s="1335"/>
      <c r="L47" s="1336"/>
      <c r="M47" s="1286"/>
      <c r="N47" s="1287"/>
      <c r="O47" s="1288"/>
      <c r="P47" s="26" t="s">
        <v>87</v>
      </c>
      <c r="Q47" s="27"/>
      <c r="R47" s="27"/>
      <c r="S47" s="19"/>
      <c r="T47" s="63"/>
      <c r="U47" s="340">
        <f>IF(U45="","",VLOOKUP(U45,'【記載例】シフト記号表（勤務時間帯）'!$D$6:$Z$47,23,FALSE))</f>
        <v>7</v>
      </c>
      <c r="V47" s="339" t="str">
        <f>IF(V45="","",VLOOKUP(V45,'【記載例】シフト記号表（勤務時間帯）'!$D$6:$Z$47,23,FALSE))</f>
        <v>-</v>
      </c>
      <c r="W47" s="339" t="str">
        <f>IF(W45="","",VLOOKUP(W45,'【記載例】シフト記号表（勤務時間帯）'!$D$6:$Z$47,23,FALSE))</f>
        <v>-</v>
      </c>
      <c r="X47" s="339" t="str">
        <f>IF(X45="","",VLOOKUP(X45,'【記載例】シフト記号表（勤務時間帯）'!$D$6:$Z$47,23,FALSE))</f>
        <v/>
      </c>
      <c r="Y47" s="339" t="str">
        <f>IF(Y45="","",VLOOKUP(Y45,'【記載例】シフト記号表（勤務時間帯）'!$D$6:$Z$47,23,FALSE))</f>
        <v/>
      </c>
      <c r="Z47" s="339" t="str">
        <f>IF(Z45="","",VLOOKUP(Z45,'【記載例】シフト記号表（勤務時間帯）'!$D$6:$Z$47,23,FALSE))</f>
        <v>-</v>
      </c>
      <c r="AA47" s="341">
        <f>IF(AA45="","",VLOOKUP(AA45,'【記載例】シフト記号表（勤務時間帯）'!$D$6:$Z$47,23,FALSE))</f>
        <v>2.9999999999999991</v>
      </c>
      <c r="AB47" s="340">
        <f>IF(AB45="","",VLOOKUP(AB45,'【記載例】シフト記号表（勤務時間帯）'!$D$6:$Z$47,23,FALSE))</f>
        <v>7</v>
      </c>
      <c r="AC47" s="339" t="str">
        <f>IF(AC45="","",VLOOKUP(AC45,'【記載例】シフト記号表（勤務時間帯）'!$D$6:$Z$47,23,FALSE))</f>
        <v/>
      </c>
      <c r="AD47" s="339" t="str">
        <f>IF(AD45="","",VLOOKUP(AD45,'【記載例】シフト記号表（勤務時間帯）'!$D$6:$Z$47,23,FALSE))</f>
        <v/>
      </c>
      <c r="AE47" s="339" t="str">
        <f>IF(AE45="","",VLOOKUP(AE45,'【記載例】シフト記号表（勤務時間帯）'!$D$6:$Z$47,23,FALSE))</f>
        <v>-</v>
      </c>
      <c r="AF47" s="339" t="str">
        <f>IF(AF45="","",VLOOKUP(AF45,'【記載例】シフト記号表（勤務時間帯）'!$D$6:$Z$47,23,FALSE))</f>
        <v>-</v>
      </c>
      <c r="AG47" s="339" t="str">
        <f>IF(AG45="","",VLOOKUP(AG45,'【記載例】シフト記号表（勤務時間帯）'!$D$6:$Z$47,23,FALSE))</f>
        <v>-</v>
      </c>
      <c r="AH47" s="341" t="str">
        <f>IF(AH45="","",VLOOKUP(AH45,'【記載例】シフト記号表（勤務時間帯）'!$D$6:$Z$47,23,FALSE))</f>
        <v/>
      </c>
      <c r="AI47" s="340" t="str">
        <f>IF(AI45="","",VLOOKUP(AI45,'【記載例】シフト記号表（勤務時間帯）'!$D$6:$Z$47,23,FALSE))</f>
        <v/>
      </c>
      <c r="AJ47" s="339" t="str">
        <f>IF(AJ45="","",VLOOKUP(AJ45,'【記載例】シフト記号表（勤務時間帯）'!$D$6:$Z$47,23,FALSE))</f>
        <v>-</v>
      </c>
      <c r="AK47" s="339" t="str">
        <f>IF(AK45="","",VLOOKUP(AK45,'【記載例】シフト記号表（勤務時間帯）'!$D$6:$Z$47,23,FALSE))</f>
        <v/>
      </c>
      <c r="AL47" s="339" t="str">
        <f>IF(AL45="","",VLOOKUP(AL45,'【記載例】シフト記号表（勤務時間帯）'!$D$6:$Z$47,23,FALSE))</f>
        <v>-</v>
      </c>
      <c r="AM47" s="339">
        <f>IF(AM45="","",VLOOKUP(AM45,'【記載例】シフト記号表（勤務時間帯）'!$D$6:$Z$47,23,FALSE))</f>
        <v>2.9999999999999991</v>
      </c>
      <c r="AN47" s="339">
        <f>IF(AN45="","",VLOOKUP(AN45,'【記載例】シフト記号表（勤務時間帯）'!$D$6:$Z$47,23,FALSE))</f>
        <v>7</v>
      </c>
      <c r="AO47" s="341" t="str">
        <f>IF(AO45="","",VLOOKUP(AO45,'【記載例】シフト記号表（勤務時間帯）'!$D$6:$Z$47,23,FALSE))</f>
        <v/>
      </c>
      <c r="AP47" s="340" t="str">
        <f>IF(AP45="","",VLOOKUP(AP45,'【記載例】シフト記号表（勤務時間帯）'!$D$6:$Z$47,23,FALSE))</f>
        <v/>
      </c>
      <c r="AQ47" s="339">
        <f>IF(AQ45="","",VLOOKUP(AQ45,'【記載例】シフト記号表（勤務時間帯）'!$D$6:$Z$47,23,FALSE))</f>
        <v>2.9999999999999991</v>
      </c>
      <c r="AR47" s="339">
        <f>IF(AR45="","",VLOOKUP(AR45,'【記載例】シフト記号表（勤務時間帯）'!$D$6:$Z$47,23,FALSE))</f>
        <v>7</v>
      </c>
      <c r="AS47" s="339" t="str">
        <f>IF(AS45="","",VLOOKUP(AS45,'【記載例】シフト記号表（勤務時間帯）'!$D$6:$Z$47,23,FALSE))</f>
        <v/>
      </c>
      <c r="AT47" s="339" t="str">
        <f>IF(AT45="","",VLOOKUP(AT45,'【記載例】シフト記号表（勤務時間帯）'!$D$6:$Z$47,23,FALSE))</f>
        <v>-</v>
      </c>
      <c r="AU47" s="339" t="str">
        <f>IF(AU45="","",VLOOKUP(AU45,'【記載例】シフト記号表（勤務時間帯）'!$D$6:$Z$47,23,FALSE))</f>
        <v>-</v>
      </c>
      <c r="AV47" s="341">
        <f>IF(AV45="","",VLOOKUP(AV45,'【記載例】シフト記号表（勤務時間帯）'!$D$6:$Z$47,23,FALSE))</f>
        <v>2.9999999999999991</v>
      </c>
      <c r="AW47" s="340" t="str">
        <f>IF(AW45="","",VLOOKUP(AW45,'【記載例】シフト記号表（勤務時間帯）'!$D$6:$Z$47,23,FALSE))</f>
        <v/>
      </c>
      <c r="AX47" s="339" t="str">
        <f>IF(AX45="","",VLOOKUP(AX45,'【記載例】シフト記号表（勤務時間帯）'!$D$6:$Z$47,23,FALSE))</f>
        <v/>
      </c>
      <c r="AY47" s="339" t="str">
        <f>IF(AY45="","",VLOOKUP(AY45,'【記載例】シフト記号表（勤務時間帯）'!$D$6:$Z$47,23,FALSE))</f>
        <v/>
      </c>
      <c r="AZ47" s="1255">
        <f>IF($BC$3="４週",SUM(U47:AV47),IF($BC$3="暦月",SUM(U47:AY47),""))</f>
        <v>40</v>
      </c>
      <c r="BA47" s="1256"/>
      <c r="BB47" s="1257">
        <f>IF($BC$3="４週",AZ47/4,IF($BC$3="暦月",(AZ47/($BC$8/7)),""))</f>
        <v>10</v>
      </c>
      <c r="BC47" s="1256"/>
      <c r="BD47" s="1264"/>
      <c r="BE47" s="1265"/>
      <c r="BF47" s="1265"/>
      <c r="BG47" s="1265"/>
      <c r="BH47" s="1266"/>
    </row>
    <row r="48" spans="2:60" ht="20.25" customHeight="1">
      <c r="B48" s="356"/>
      <c r="C48" s="1319" t="s">
        <v>103</v>
      </c>
      <c r="D48" s="1320"/>
      <c r="E48" s="1321"/>
      <c r="F48" s="349"/>
      <c r="G48" s="348"/>
      <c r="H48" s="1316" t="s">
        <v>890</v>
      </c>
      <c r="I48" s="1337" t="s">
        <v>19</v>
      </c>
      <c r="J48" s="1338"/>
      <c r="K48" s="1338"/>
      <c r="L48" s="1339"/>
      <c r="M48" s="1280" t="s">
        <v>897</v>
      </c>
      <c r="N48" s="1281"/>
      <c r="O48" s="1282"/>
      <c r="P48" s="22" t="s">
        <v>18</v>
      </c>
      <c r="Q48" s="29"/>
      <c r="R48" s="29"/>
      <c r="S48" s="17"/>
      <c r="T48" s="64"/>
      <c r="U48" s="352"/>
      <c r="V48" s="351"/>
      <c r="W48" s="351"/>
      <c r="X48" s="351" t="s">
        <v>51</v>
      </c>
      <c r="Y48" s="351" t="s">
        <v>893</v>
      </c>
      <c r="Z48" s="351"/>
      <c r="AA48" s="353"/>
      <c r="AB48" s="352"/>
      <c r="AC48" s="351"/>
      <c r="AD48" s="351"/>
      <c r="AE48" s="351" t="s">
        <v>893</v>
      </c>
      <c r="AF48" s="351" t="s">
        <v>51</v>
      </c>
      <c r="AG48" s="351"/>
      <c r="AH48" s="353"/>
      <c r="AI48" s="352"/>
      <c r="AJ48" s="351"/>
      <c r="AK48" s="351"/>
      <c r="AL48" s="351" t="s">
        <v>893</v>
      </c>
      <c r="AM48" s="351" t="s">
        <v>51</v>
      </c>
      <c r="AN48" s="351"/>
      <c r="AO48" s="353"/>
      <c r="AP48" s="352"/>
      <c r="AQ48" s="351"/>
      <c r="AR48" s="351"/>
      <c r="AS48" s="351" t="s">
        <v>51</v>
      </c>
      <c r="AT48" s="351" t="s">
        <v>893</v>
      </c>
      <c r="AU48" s="351"/>
      <c r="AV48" s="353"/>
      <c r="AW48" s="352"/>
      <c r="AX48" s="351"/>
      <c r="AY48" s="351"/>
      <c r="AZ48" s="1271"/>
      <c r="BA48" s="1272"/>
      <c r="BB48" s="1273"/>
      <c r="BC48" s="1272"/>
      <c r="BD48" s="1277"/>
      <c r="BE48" s="1278"/>
      <c r="BF48" s="1278"/>
      <c r="BG48" s="1278"/>
      <c r="BH48" s="1279"/>
    </row>
    <row r="49" spans="2:60" ht="20.25" customHeight="1">
      <c r="B49" s="350">
        <f>B46+1</f>
        <v>10</v>
      </c>
      <c r="C49" s="1322"/>
      <c r="D49" s="1323"/>
      <c r="E49" s="1324"/>
      <c r="F49" s="349" t="str">
        <f>C48</f>
        <v>介護従業者</v>
      </c>
      <c r="G49" s="348"/>
      <c r="H49" s="1317"/>
      <c r="I49" s="1331"/>
      <c r="J49" s="1332"/>
      <c r="K49" s="1332"/>
      <c r="L49" s="1333"/>
      <c r="M49" s="1283"/>
      <c r="N49" s="1284"/>
      <c r="O49" s="1285"/>
      <c r="P49" s="24" t="s">
        <v>86</v>
      </c>
      <c r="Q49" s="25"/>
      <c r="R49" s="25"/>
      <c r="S49" s="20"/>
      <c r="T49" s="59"/>
      <c r="U49" s="346" t="str">
        <f>IF(U48="","",VLOOKUP(U48,'【記載例】シフト記号表（勤務時間帯）'!$D$6:$X$47,21,FALSE))</f>
        <v/>
      </c>
      <c r="V49" s="345" t="str">
        <f>IF(V48="","",VLOOKUP(V48,'【記載例】シフト記号表（勤務時間帯）'!$D$6:$X$47,21,FALSE))</f>
        <v/>
      </c>
      <c r="W49" s="345" t="str">
        <f>IF(W48="","",VLOOKUP(W48,'【記載例】シフト記号表（勤務時間帯）'!$D$6:$X$47,21,FALSE))</f>
        <v/>
      </c>
      <c r="X49" s="345">
        <f>IF(X48="","",VLOOKUP(X48,'【記載例】シフト記号表（勤務時間帯）'!$D$6:$X$47,21,FALSE))</f>
        <v>7.9999999999999982</v>
      </c>
      <c r="Y49" s="345">
        <f>IF(Y48="","",VLOOKUP(Y48,'【記載例】シフト記号表（勤務時間帯）'!$D$6:$X$47,21,FALSE))</f>
        <v>7.9999999999999982</v>
      </c>
      <c r="Z49" s="345" t="str">
        <f>IF(Z48="","",VLOOKUP(Z48,'【記載例】シフト記号表（勤務時間帯）'!$D$6:$X$47,21,FALSE))</f>
        <v/>
      </c>
      <c r="AA49" s="347" t="str">
        <f>IF(AA48="","",VLOOKUP(AA48,'【記載例】シフト記号表（勤務時間帯）'!$D$6:$X$47,21,FALSE))</f>
        <v/>
      </c>
      <c r="AB49" s="346" t="str">
        <f>IF(AB48="","",VLOOKUP(AB48,'【記載例】シフト記号表（勤務時間帯）'!$D$6:$X$47,21,FALSE))</f>
        <v/>
      </c>
      <c r="AC49" s="345" t="str">
        <f>IF(AC48="","",VLOOKUP(AC48,'【記載例】シフト記号表（勤務時間帯）'!$D$6:$X$47,21,FALSE))</f>
        <v/>
      </c>
      <c r="AD49" s="345" t="str">
        <f>IF(AD48="","",VLOOKUP(AD48,'【記載例】シフト記号表（勤務時間帯）'!$D$6:$X$47,21,FALSE))</f>
        <v/>
      </c>
      <c r="AE49" s="345">
        <f>IF(AE48="","",VLOOKUP(AE48,'【記載例】シフト記号表（勤務時間帯）'!$D$6:$X$47,21,FALSE))</f>
        <v>7.9999999999999982</v>
      </c>
      <c r="AF49" s="345">
        <f>IF(AF48="","",VLOOKUP(AF48,'【記載例】シフト記号表（勤務時間帯）'!$D$6:$X$47,21,FALSE))</f>
        <v>7.9999999999999982</v>
      </c>
      <c r="AG49" s="345" t="str">
        <f>IF(AG48="","",VLOOKUP(AG48,'【記載例】シフト記号表（勤務時間帯）'!$D$6:$X$47,21,FALSE))</f>
        <v/>
      </c>
      <c r="AH49" s="347" t="str">
        <f>IF(AH48="","",VLOOKUP(AH48,'【記載例】シフト記号表（勤務時間帯）'!$D$6:$X$47,21,FALSE))</f>
        <v/>
      </c>
      <c r="AI49" s="346" t="str">
        <f>IF(AI48="","",VLOOKUP(AI48,'【記載例】シフト記号表（勤務時間帯）'!$D$6:$X$47,21,FALSE))</f>
        <v/>
      </c>
      <c r="AJ49" s="345" t="str">
        <f>IF(AJ48="","",VLOOKUP(AJ48,'【記載例】シフト記号表（勤務時間帯）'!$D$6:$X$47,21,FALSE))</f>
        <v/>
      </c>
      <c r="AK49" s="345" t="str">
        <f>IF(AK48="","",VLOOKUP(AK48,'【記載例】シフト記号表（勤務時間帯）'!$D$6:$X$47,21,FALSE))</f>
        <v/>
      </c>
      <c r="AL49" s="345">
        <f>IF(AL48="","",VLOOKUP(AL48,'【記載例】シフト記号表（勤務時間帯）'!$D$6:$X$47,21,FALSE))</f>
        <v>7.9999999999999982</v>
      </c>
      <c r="AM49" s="345">
        <f>IF(AM48="","",VLOOKUP(AM48,'【記載例】シフト記号表（勤務時間帯）'!$D$6:$X$47,21,FALSE))</f>
        <v>7.9999999999999982</v>
      </c>
      <c r="AN49" s="345" t="str">
        <f>IF(AN48="","",VLOOKUP(AN48,'【記載例】シフト記号表（勤務時間帯）'!$D$6:$X$47,21,FALSE))</f>
        <v/>
      </c>
      <c r="AO49" s="347" t="str">
        <f>IF(AO48="","",VLOOKUP(AO48,'【記載例】シフト記号表（勤務時間帯）'!$D$6:$X$47,21,FALSE))</f>
        <v/>
      </c>
      <c r="AP49" s="346" t="str">
        <f>IF(AP48="","",VLOOKUP(AP48,'【記載例】シフト記号表（勤務時間帯）'!$D$6:$X$47,21,FALSE))</f>
        <v/>
      </c>
      <c r="AQ49" s="345" t="str">
        <f>IF(AQ48="","",VLOOKUP(AQ48,'【記載例】シフト記号表（勤務時間帯）'!$D$6:$X$47,21,FALSE))</f>
        <v/>
      </c>
      <c r="AR49" s="345" t="str">
        <f>IF(AR48="","",VLOOKUP(AR48,'【記載例】シフト記号表（勤務時間帯）'!$D$6:$X$47,21,FALSE))</f>
        <v/>
      </c>
      <c r="AS49" s="345">
        <f>IF(AS48="","",VLOOKUP(AS48,'【記載例】シフト記号表（勤務時間帯）'!$D$6:$X$47,21,FALSE))</f>
        <v>7.9999999999999982</v>
      </c>
      <c r="AT49" s="345">
        <f>IF(AT48="","",VLOOKUP(AT48,'【記載例】シフト記号表（勤務時間帯）'!$D$6:$X$47,21,FALSE))</f>
        <v>7.9999999999999982</v>
      </c>
      <c r="AU49" s="345" t="str">
        <f>IF(AU48="","",VLOOKUP(AU48,'【記載例】シフト記号表（勤務時間帯）'!$D$6:$X$47,21,FALSE))</f>
        <v/>
      </c>
      <c r="AV49" s="347" t="str">
        <f>IF(AV48="","",VLOOKUP(AV48,'【記載例】シフト記号表（勤務時間帯）'!$D$6:$X$47,21,FALSE))</f>
        <v/>
      </c>
      <c r="AW49" s="346" t="str">
        <f>IF(AW48="","",VLOOKUP(AW48,'【記載例】シフト記号表（勤務時間帯）'!$D$6:$X$47,21,FALSE))</f>
        <v/>
      </c>
      <c r="AX49" s="345" t="str">
        <f>IF(AX48="","",VLOOKUP(AX48,'【記載例】シフト記号表（勤務時間帯）'!$D$6:$X$47,21,FALSE))</f>
        <v/>
      </c>
      <c r="AY49" s="345" t="str">
        <f>IF(AY48="","",VLOOKUP(AY48,'【記載例】シフト記号表（勤務時間帯）'!$D$6:$X$47,21,FALSE))</f>
        <v/>
      </c>
      <c r="AZ49" s="1252">
        <f>IF($BC$3="４週",SUM(U49:AV49),IF($BC$3="暦月",SUM(U49:AY49),""))</f>
        <v>63.999999999999993</v>
      </c>
      <c r="BA49" s="1253"/>
      <c r="BB49" s="1254">
        <f>IF($BC$3="４週",AZ49/4,IF($BC$3="暦月",(AZ49/($BC$8/7)),""))</f>
        <v>15.999999999999998</v>
      </c>
      <c r="BC49" s="1253"/>
      <c r="BD49" s="1261"/>
      <c r="BE49" s="1262"/>
      <c r="BF49" s="1262"/>
      <c r="BG49" s="1262"/>
      <c r="BH49" s="1263"/>
    </row>
    <row r="50" spans="2:60" ht="20.25" customHeight="1">
      <c r="B50" s="344"/>
      <c r="C50" s="1325"/>
      <c r="D50" s="1326"/>
      <c r="E50" s="1327"/>
      <c r="F50" s="343"/>
      <c r="G50" s="342" t="str">
        <f>C48</f>
        <v>介護従業者</v>
      </c>
      <c r="H50" s="1318"/>
      <c r="I50" s="1334"/>
      <c r="J50" s="1335"/>
      <c r="K50" s="1335"/>
      <c r="L50" s="1336"/>
      <c r="M50" s="1286"/>
      <c r="N50" s="1287"/>
      <c r="O50" s="1288"/>
      <c r="P50" s="47" t="s">
        <v>87</v>
      </c>
      <c r="Q50" s="48"/>
      <c r="R50" s="48"/>
      <c r="S50" s="49"/>
      <c r="T50" s="65"/>
      <c r="U50" s="340" t="str">
        <f>IF(U48="","",VLOOKUP(U48,'【記載例】シフト記号表（勤務時間帯）'!$D$6:$Z$47,23,FALSE))</f>
        <v/>
      </c>
      <c r="V50" s="339" t="str">
        <f>IF(V48="","",VLOOKUP(V48,'【記載例】シフト記号表（勤務時間帯）'!$D$6:$Z$47,23,FALSE))</f>
        <v/>
      </c>
      <c r="W50" s="339" t="str">
        <f>IF(W48="","",VLOOKUP(W48,'【記載例】シフト記号表（勤務時間帯）'!$D$6:$Z$47,23,FALSE))</f>
        <v/>
      </c>
      <c r="X50" s="339" t="str">
        <f>IF(X48="","",VLOOKUP(X48,'【記載例】シフト記号表（勤務時間帯）'!$D$6:$Z$47,23,FALSE))</f>
        <v>-</v>
      </c>
      <c r="Y50" s="339" t="str">
        <f>IF(Y48="","",VLOOKUP(Y48,'【記載例】シフト記号表（勤務時間帯）'!$D$6:$Z$47,23,FALSE))</f>
        <v>-</v>
      </c>
      <c r="Z50" s="339" t="str">
        <f>IF(Z48="","",VLOOKUP(Z48,'【記載例】シフト記号表（勤務時間帯）'!$D$6:$Z$47,23,FALSE))</f>
        <v/>
      </c>
      <c r="AA50" s="341" t="str">
        <f>IF(AA48="","",VLOOKUP(AA48,'【記載例】シフト記号表（勤務時間帯）'!$D$6:$Z$47,23,FALSE))</f>
        <v/>
      </c>
      <c r="AB50" s="340" t="str">
        <f>IF(AB48="","",VLOOKUP(AB48,'【記載例】シフト記号表（勤務時間帯）'!$D$6:$Z$47,23,FALSE))</f>
        <v/>
      </c>
      <c r="AC50" s="339" t="str">
        <f>IF(AC48="","",VLOOKUP(AC48,'【記載例】シフト記号表（勤務時間帯）'!$D$6:$Z$47,23,FALSE))</f>
        <v/>
      </c>
      <c r="AD50" s="339" t="str">
        <f>IF(AD48="","",VLOOKUP(AD48,'【記載例】シフト記号表（勤務時間帯）'!$D$6:$Z$47,23,FALSE))</f>
        <v/>
      </c>
      <c r="AE50" s="339" t="str">
        <f>IF(AE48="","",VLOOKUP(AE48,'【記載例】シフト記号表（勤務時間帯）'!$D$6:$Z$47,23,FALSE))</f>
        <v>-</v>
      </c>
      <c r="AF50" s="339" t="str">
        <f>IF(AF48="","",VLOOKUP(AF48,'【記載例】シフト記号表（勤務時間帯）'!$D$6:$Z$47,23,FALSE))</f>
        <v>-</v>
      </c>
      <c r="AG50" s="339" t="str">
        <f>IF(AG48="","",VLOOKUP(AG48,'【記載例】シフト記号表（勤務時間帯）'!$D$6:$Z$47,23,FALSE))</f>
        <v/>
      </c>
      <c r="AH50" s="341" t="str">
        <f>IF(AH48="","",VLOOKUP(AH48,'【記載例】シフト記号表（勤務時間帯）'!$D$6:$Z$47,23,FALSE))</f>
        <v/>
      </c>
      <c r="AI50" s="340" t="str">
        <f>IF(AI48="","",VLOOKUP(AI48,'【記載例】シフト記号表（勤務時間帯）'!$D$6:$Z$47,23,FALSE))</f>
        <v/>
      </c>
      <c r="AJ50" s="339" t="str">
        <f>IF(AJ48="","",VLOOKUP(AJ48,'【記載例】シフト記号表（勤務時間帯）'!$D$6:$Z$47,23,FALSE))</f>
        <v/>
      </c>
      <c r="AK50" s="339" t="str">
        <f>IF(AK48="","",VLOOKUP(AK48,'【記載例】シフト記号表（勤務時間帯）'!$D$6:$Z$47,23,FALSE))</f>
        <v/>
      </c>
      <c r="AL50" s="339" t="str">
        <f>IF(AL48="","",VLOOKUP(AL48,'【記載例】シフト記号表（勤務時間帯）'!$D$6:$Z$47,23,FALSE))</f>
        <v>-</v>
      </c>
      <c r="AM50" s="339" t="str">
        <f>IF(AM48="","",VLOOKUP(AM48,'【記載例】シフト記号表（勤務時間帯）'!$D$6:$Z$47,23,FALSE))</f>
        <v>-</v>
      </c>
      <c r="AN50" s="339" t="str">
        <f>IF(AN48="","",VLOOKUP(AN48,'【記載例】シフト記号表（勤務時間帯）'!$D$6:$Z$47,23,FALSE))</f>
        <v/>
      </c>
      <c r="AO50" s="341" t="str">
        <f>IF(AO48="","",VLOOKUP(AO48,'【記載例】シフト記号表（勤務時間帯）'!$D$6:$Z$47,23,FALSE))</f>
        <v/>
      </c>
      <c r="AP50" s="340" t="str">
        <f>IF(AP48="","",VLOOKUP(AP48,'【記載例】シフト記号表（勤務時間帯）'!$D$6:$Z$47,23,FALSE))</f>
        <v/>
      </c>
      <c r="AQ50" s="339" t="str">
        <f>IF(AQ48="","",VLOOKUP(AQ48,'【記載例】シフト記号表（勤務時間帯）'!$D$6:$Z$47,23,FALSE))</f>
        <v/>
      </c>
      <c r="AR50" s="339" t="str">
        <f>IF(AR48="","",VLOOKUP(AR48,'【記載例】シフト記号表（勤務時間帯）'!$D$6:$Z$47,23,FALSE))</f>
        <v/>
      </c>
      <c r="AS50" s="339" t="str">
        <f>IF(AS48="","",VLOOKUP(AS48,'【記載例】シフト記号表（勤務時間帯）'!$D$6:$Z$47,23,FALSE))</f>
        <v>-</v>
      </c>
      <c r="AT50" s="339" t="str">
        <f>IF(AT48="","",VLOOKUP(AT48,'【記載例】シフト記号表（勤務時間帯）'!$D$6:$Z$47,23,FALSE))</f>
        <v>-</v>
      </c>
      <c r="AU50" s="339" t="str">
        <f>IF(AU48="","",VLOOKUP(AU48,'【記載例】シフト記号表（勤務時間帯）'!$D$6:$Z$47,23,FALSE))</f>
        <v/>
      </c>
      <c r="AV50" s="341" t="str">
        <f>IF(AV48="","",VLOOKUP(AV48,'【記載例】シフト記号表（勤務時間帯）'!$D$6:$Z$47,23,FALSE))</f>
        <v/>
      </c>
      <c r="AW50" s="340" t="str">
        <f>IF(AW48="","",VLOOKUP(AW48,'【記載例】シフト記号表（勤務時間帯）'!$D$6:$Z$47,23,FALSE))</f>
        <v/>
      </c>
      <c r="AX50" s="339" t="str">
        <f>IF(AX48="","",VLOOKUP(AX48,'【記載例】シフト記号表（勤務時間帯）'!$D$6:$Z$47,23,FALSE))</f>
        <v/>
      </c>
      <c r="AY50" s="339" t="str">
        <f>IF(AY48="","",VLOOKUP(AY48,'【記載例】シフト記号表（勤務時間帯）'!$D$6:$Z$47,23,FALSE))</f>
        <v/>
      </c>
      <c r="AZ50" s="1255">
        <f>IF($BC$3="４週",SUM(U50:AV50),IF($BC$3="暦月",SUM(U50:AY50),""))</f>
        <v>0</v>
      </c>
      <c r="BA50" s="1256"/>
      <c r="BB50" s="1257">
        <f>IF($BC$3="４週",AZ50/4,IF($BC$3="暦月",(AZ50/($BC$8/7)),""))</f>
        <v>0</v>
      </c>
      <c r="BC50" s="1256"/>
      <c r="BD50" s="1264"/>
      <c r="BE50" s="1265"/>
      <c r="BF50" s="1265"/>
      <c r="BG50" s="1265"/>
      <c r="BH50" s="1266"/>
    </row>
    <row r="51" spans="2:60" ht="20.25" customHeight="1">
      <c r="B51" s="356"/>
      <c r="C51" s="1319" t="s">
        <v>103</v>
      </c>
      <c r="D51" s="1320"/>
      <c r="E51" s="1321"/>
      <c r="F51" s="349"/>
      <c r="G51" s="348"/>
      <c r="H51" s="1316" t="s">
        <v>890</v>
      </c>
      <c r="I51" s="1337" t="s">
        <v>19</v>
      </c>
      <c r="J51" s="1338"/>
      <c r="K51" s="1338"/>
      <c r="L51" s="1339"/>
      <c r="M51" s="1280" t="s">
        <v>896</v>
      </c>
      <c r="N51" s="1281"/>
      <c r="O51" s="1282"/>
      <c r="P51" s="22" t="s">
        <v>18</v>
      </c>
      <c r="Q51" s="29"/>
      <c r="R51" s="29"/>
      <c r="S51" s="17"/>
      <c r="T51" s="64"/>
      <c r="U51" s="352"/>
      <c r="V51" s="351"/>
      <c r="W51" s="351"/>
      <c r="X51" s="351" t="s">
        <v>56</v>
      </c>
      <c r="Y51" s="351"/>
      <c r="Z51" s="351" t="s">
        <v>895</v>
      </c>
      <c r="AA51" s="353" t="s">
        <v>895</v>
      </c>
      <c r="AB51" s="352"/>
      <c r="AC51" s="351"/>
      <c r="AD51" s="351"/>
      <c r="AE51" s="351" t="s">
        <v>895</v>
      </c>
      <c r="AF51" s="351"/>
      <c r="AG51" s="351" t="s">
        <v>895</v>
      </c>
      <c r="AH51" s="353" t="s">
        <v>895</v>
      </c>
      <c r="AI51" s="352"/>
      <c r="AJ51" s="351"/>
      <c r="AK51" s="351"/>
      <c r="AL51" s="351" t="s">
        <v>895</v>
      </c>
      <c r="AM51" s="351"/>
      <c r="AN51" s="351" t="s">
        <v>56</v>
      </c>
      <c r="AO51" s="353" t="s">
        <v>895</v>
      </c>
      <c r="AP51" s="352"/>
      <c r="AQ51" s="351"/>
      <c r="AR51" s="351"/>
      <c r="AS51" s="351" t="s">
        <v>895</v>
      </c>
      <c r="AT51" s="351"/>
      <c r="AU51" s="351" t="s">
        <v>895</v>
      </c>
      <c r="AV51" s="353" t="s">
        <v>895</v>
      </c>
      <c r="AW51" s="352"/>
      <c r="AX51" s="351"/>
      <c r="AY51" s="351"/>
      <c r="AZ51" s="1271"/>
      <c r="BA51" s="1272"/>
      <c r="BB51" s="1273"/>
      <c r="BC51" s="1272"/>
      <c r="BD51" s="1277"/>
      <c r="BE51" s="1278"/>
      <c r="BF51" s="1278"/>
      <c r="BG51" s="1278"/>
      <c r="BH51" s="1279"/>
    </row>
    <row r="52" spans="2:60" ht="20.25" customHeight="1">
      <c r="B52" s="350">
        <f>B49+1</f>
        <v>11</v>
      </c>
      <c r="C52" s="1322"/>
      <c r="D52" s="1323"/>
      <c r="E52" s="1324"/>
      <c r="F52" s="349" t="str">
        <f>C51</f>
        <v>介護従業者</v>
      </c>
      <c r="G52" s="348"/>
      <c r="H52" s="1317"/>
      <c r="I52" s="1331"/>
      <c r="J52" s="1332"/>
      <c r="K52" s="1332"/>
      <c r="L52" s="1333"/>
      <c r="M52" s="1283"/>
      <c r="N52" s="1284"/>
      <c r="O52" s="1285"/>
      <c r="P52" s="24" t="s">
        <v>86</v>
      </c>
      <c r="Q52" s="25"/>
      <c r="R52" s="25"/>
      <c r="S52" s="20"/>
      <c r="T52" s="59"/>
      <c r="U52" s="346" t="str">
        <f>IF(U51="","",VLOOKUP(U51,'【記載例】シフト記号表（勤務時間帯）'!$D$6:$X$47,21,FALSE))</f>
        <v/>
      </c>
      <c r="V52" s="345" t="str">
        <f>IF(V51="","",VLOOKUP(V51,'【記載例】シフト記号表（勤務時間帯）'!$D$6:$X$47,21,FALSE))</f>
        <v/>
      </c>
      <c r="W52" s="345" t="str">
        <f>IF(W51="","",VLOOKUP(W51,'【記載例】シフト記号表（勤務時間帯）'!$D$6:$X$47,21,FALSE))</f>
        <v/>
      </c>
      <c r="X52" s="345">
        <f>IF(X51="","",VLOOKUP(X51,'【記載例】シフト記号表（勤務時間帯）'!$D$6:$X$47,21,FALSE))</f>
        <v>5.9999999999999982</v>
      </c>
      <c r="Y52" s="345" t="str">
        <f>IF(Y51="","",VLOOKUP(Y51,'【記載例】シフト記号表（勤務時間帯）'!$D$6:$X$47,21,FALSE))</f>
        <v/>
      </c>
      <c r="Z52" s="345">
        <f>IF(Z51="","",VLOOKUP(Z51,'【記載例】シフト記号表（勤務時間帯）'!$D$6:$X$47,21,FALSE))</f>
        <v>5.9999999999999982</v>
      </c>
      <c r="AA52" s="347">
        <f>IF(AA51="","",VLOOKUP(AA51,'【記載例】シフト記号表（勤務時間帯）'!$D$6:$X$47,21,FALSE))</f>
        <v>5.9999999999999982</v>
      </c>
      <c r="AB52" s="346" t="str">
        <f>IF(AB51="","",VLOOKUP(AB51,'【記載例】シフト記号表（勤務時間帯）'!$D$6:$X$47,21,FALSE))</f>
        <v/>
      </c>
      <c r="AC52" s="345" t="str">
        <f>IF(AC51="","",VLOOKUP(AC51,'【記載例】シフト記号表（勤務時間帯）'!$D$6:$X$47,21,FALSE))</f>
        <v/>
      </c>
      <c r="AD52" s="345" t="str">
        <f>IF(AD51="","",VLOOKUP(AD51,'【記載例】シフト記号表（勤務時間帯）'!$D$6:$X$47,21,FALSE))</f>
        <v/>
      </c>
      <c r="AE52" s="345">
        <f>IF(AE51="","",VLOOKUP(AE51,'【記載例】シフト記号表（勤務時間帯）'!$D$6:$X$47,21,FALSE))</f>
        <v>5.9999999999999982</v>
      </c>
      <c r="AF52" s="345" t="str">
        <f>IF(AF51="","",VLOOKUP(AF51,'【記載例】シフト記号表（勤務時間帯）'!$D$6:$X$47,21,FALSE))</f>
        <v/>
      </c>
      <c r="AG52" s="345">
        <f>IF(AG51="","",VLOOKUP(AG51,'【記載例】シフト記号表（勤務時間帯）'!$D$6:$X$47,21,FALSE))</f>
        <v>5.9999999999999982</v>
      </c>
      <c r="AH52" s="347">
        <f>IF(AH51="","",VLOOKUP(AH51,'【記載例】シフト記号表（勤務時間帯）'!$D$6:$X$47,21,FALSE))</f>
        <v>5.9999999999999982</v>
      </c>
      <c r="AI52" s="346" t="str">
        <f>IF(AI51="","",VLOOKUP(AI51,'【記載例】シフト記号表（勤務時間帯）'!$D$6:$X$47,21,FALSE))</f>
        <v/>
      </c>
      <c r="AJ52" s="345" t="str">
        <f>IF(AJ51="","",VLOOKUP(AJ51,'【記載例】シフト記号表（勤務時間帯）'!$D$6:$X$47,21,FALSE))</f>
        <v/>
      </c>
      <c r="AK52" s="345" t="str">
        <f>IF(AK51="","",VLOOKUP(AK51,'【記載例】シフト記号表（勤務時間帯）'!$D$6:$X$47,21,FALSE))</f>
        <v/>
      </c>
      <c r="AL52" s="345">
        <f>IF(AL51="","",VLOOKUP(AL51,'【記載例】シフト記号表（勤務時間帯）'!$D$6:$X$47,21,FALSE))</f>
        <v>5.9999999999999982</v>
      </c>
      <c r="AM52" s="345" t="str">
        <f>IF(AM51="","",VLOOKUP(AM51,'【記載例】シフト記号表（勤務時間帯）'!$D$6:$X$47,21,FALSE))</f>
        <v/>
      </c>
      <c r="AN52" s="345">
        <f>IF(AN51="","",VLOOKUP(AN51,'【記載例】シフト記号表（勤務時間帯）'!$D$6:$X$47,21,FALSE))</f>
        <v>5.9999999999999982</v>
      </c>
      <c r="AO52" s="347">
        <f>IF(AO51="","",VLOOKUP(AO51,'【記載例】シフト記号表（勤務時間帯）'!$D$6:$X$47,21,FALSE))</f>
        <v>5.9999999999999982</v>
      </c>
      <c r="AP52" s="346" t="str">
        <f>IF(AP51="","",VLOOKUP(AP51,'【記載例】シフト記号表（勤務時間帯）'!$D$6:$X$47,21,FALSE))</f>
        <v/>
      </c>
      <c r="AQ52" s="345" t="str">
        <f>IF(AQ51="","",VLOOKUP(AQ51,'【記載例】シフト記号表（勤務時間帯）'!$D$6:$X$47,21,FALSE))</f>
        <v/>
      </c>
      <c r="AR52" s="345" t="str">
        <f>IF(AR51="","",VLOOKUP(AR51,'【記載例】シフト記号表（勤務時間帯）'!$D$6:$X$47,21,FALSE))</f>
        <v/>
      </c>
      <c r="AS52" s="345">
        <f>IF(AS51="","",VLOOKUP(AS51,'【記載例】シフト記号表（勤務時間帯）'!$D$6:$X$47,21,FALSE))</f>
        <v>5.9999999999999982</v>
      </c>
      <c r="AT52" s="345" t="str">
        <f>IF(AT51="","",VLOOKUP(AT51,'【記載例】シフト記号表（勤務時間帯）'!$D$6:$X$47,21,FALSE))</f>
        <v/>
      </c>
      <c r="AU52" s="345">
        <f>IF(AU51="","",VLOOKUP(AU51,'【記載例】シフト記号表（勤務時間帯）'!$D$6:$X$47,21,FALSE))</f>
        <v>5.9999999999999982</v>
      </c>
      <c r="AV52" s="347">
        <f>IF(AV51="","",VLOOKUP(AV51,'【記載例】シフト記号表（勤務時間帯）'!$D$6:$X$47,21,FALSE))</f>
        <v>5.9999999999999982</v>
      </c>
      <c r="AW52" s="346" t="str">
        <f>IF(AW51="","",VLOOKUP(AW51,'【記載例】シフト記号表（勤務時間帯）'!$D$6:$X$47,21,FALSE))</f>
        <v/>
      </c>
      <c r="AX52" s="345" t="str">
        <f>IF(AX51="","",VLOOKUP(AX51,'【記載例】シフト記号表（勤務時間帯）'!$D$6:$X$47,21,FALSE))</f>
        <v/>
      </c>
      <c r="AY52" s="345" t="str">
        <f>IF(AY51="","",VLOOKUP(AY51,'【記載例】シフト記号表（勤務時間帯）'!$D$6:$X$47,21,FALSE))</f>
        <v/>
      </c>
      <c r="AZ52" s="1252">
        <f>IF($BC$3="４週",SUM(U52:AV52),IF($BC$3="暦月",SUM(U52:AY52),""))</f>
        <v>71.999999999999986</v>
      </c>
      <c r="BA52" s="1253"/>
      <c r="BB52" s="1254">
        <f>IF($BC$3="４週",AZ52/4,IF($BC$3="暦月",(AZ52/($BC$8/7)),""))</f>
        <v>17.999999999999996</v>
      </c>
      <c r="BC52" s="1253"/>
      <c r="BD52" s="1261"/>
      <c r="BE52" s="1262"/>
      <c r="BF52" s="1262"/>
      <c r="BG52" s="1262"/>
      <c r="BH52" s="1263"/>
    </row>
    <row r="53" spans="2:60" ht="20.25" customHeight="1">
      <c r="B53" s="344"/>
      <c r="C53" s="1325"/>
      <c r="D53" s="1326"/>
      <c r="E53" s="1327"/>
      <c r="F53" s="343"/>
      <c r="G53" s="342" t="str">
        <f>C51</f>
        <v>介護従業者</v>
      </c>
      <c r="H53" s="1318"/>
      <c r="I53" s="1334"/>
      <c r="J53" s="1335"/>
      <c r="K53" s="1335"/>
      <c r="L53" s="1336"/>
      <c r="M53" s="1286"/>
      <c r="N53" s="1287"/>
      <c r="O53" s="1288"/>
      <c r="P53" s="47" t="s">
        <v>87</v>
      </c>
      <c r="Q53" s="48"/>
      <c r="R53" s="48"/>
      <c r="S53" s="49"/>
      <c r="T53" s="65"/>
      <c r="U53" s="340" t="str">
        <f>IF(U51="","",VLOOKUP(U51,'【記載例】シフト記号表（勤務時間帯）'!$D$6:$Z$47,23,FALSE))</f>
        <v/>
      </c>
      <c r="V53" s="339" t="str">
        <f>IF(V51="","",VLOOKUP(V51,'【記載例】シフト記号表（勤務時間帯）'!$D$6:$Z$47,23,FALSE))</f>
        <v/>
      </c>
      <c r="W53" s="339" t="str">
        <f>IF(W51="","",VLOOKUP(W51,'【記載例】シフト記号表（勤務時間帯）'!$D$6:$Z$47,23,FALSE))</f>
        <v/>
      </c>
      <c r="X53" s="339" t="str">
        <f>IF(X51="","",VLOOKUP(X51,'【記載例】シフト記号表（勤務時間帯）'!$D$6:$Z$47,23,FALSE))</f>
        <v>-</v>
      </c>
      <c r="Y53" s="339" t="str">
        <f>IF(Y51="","",VLOOKUP(Y51,'【記載例】シフト記号表（勤務時間帯）'!$D$6:$Z$47,23,FALSE))</f>
        <v/>
      </c>
      <c r="Z53" s="339" t="str">
        <f>IF(Z51="","",VLOOKUP(Z51,'【記載例】シフト記号表（勤務時間帯）'!$D$6:$Z$47,23,FALSE))</f>
        <v>-</v>
      </c>
      <c r="AA53" s="341" t="str">
        <f>IF(AA51="","",VLOOKUP(AA51,'【記載例】シフト記号表（勤務時間帯）'!$D$6:$Z$47,23,FALSE))</f>
        <v>-</v>
      </c>
      <c r="AB53" s="340" t="str">
        <f>IF(AB51="","",VLOOKUP(AB51,'【記載例】シフト記号表（勤務時間帯）'!$D$6:$Z$47,23,FALSE))</f>
        <v/>
      </c>
      <c r="AC53" s="339" t="str">
        <f>IF(AC51="","",VLOOKUP(AC51,'【記載例】シフト記号表（勤務時間帯）'!$D$6:$Z$47,23,FALSE))</f>
        <v/>
      </c>
      <c r="AD53" s="339" t="str">
        <f>IF(AD51="","",VLOOKUP(AD51,'【記載例】シフト記号表（勤務時間帯）'!$D$6:$Z$47,23,FALSE))</f>
        <v/>
      </c>
      <c r="AE53" s="339" t="str">
        <f>IF(AE51="","",VLOOKUP(AE51,'【記載例】シフト記号表（勤務時間帯）'!$D$6:$Z$47,23,FALSE))</f>
        <v>-</v>
      </c>
      <c r="AF53" s="339" t="str">
        <f>IF(AF51="","",VLOOKUP(AF51,'【記載例】シフト記号表（勤務時間帯）'!$D$6:$Z$47,23,FALSE))</f>
        <v/>
      </c>
      <c r="AG53" s="339" t="str">
        <f>IF(AG51="","",VLOOKUP(AG51,'【記載例】シフト記号表（勤務時間帯）'!$D$6:$Z$47,23,FALSE))</f>
        <v>-</v>
      </c>
      <c r="AH53" s="341" t="str">
        <f>IF(AH51="","",VLOOKUP(AH51,'【記載例】シフト記号表（勤務時間帯）'!$D$6:$Z$47,23,FALSE))</f>
        <v>-</v>
      </c>
      <c r="AI53" s="340" t="str">
        <f>IF(AI51="","",VLOOKUP(AI51,'【記載例】シフト記号表（勤務時間帯）'!$D$6:$Z$47,23,FALSE))</f>
        <v/>
      </c>
      <c r="AJ53" s="339" t="str">
        <f>IF(AJ51="","",VLOOKUP(AJ51,'【記載例】シフト記号表（勤務時間帯）'!$D$6:$Z$47,23,FALSE))</f>
        <v/>
      </c>
      <c r="AK53" s="339" t="str">
        <f>IF(AK51="","",VLOOKUP(AK51,'【記載例】シフト記号表（勤務時間帯）'!$D$6:$Z$47,23,FALSE))</f>
        <v/>
      </c>
      <c r="AL53" s="339" t="str">
        <f>IF(AL51="","",VLOOKUP(AL51,'【記載例】シフト記号表（勤務時間帯）'!$D$6:$Z$47,23,FALSE))</f>
        <v>-</v>
      </c>
      <c r="AM53" s="339" t="str">
        <f>IF(AM51="","",VLOOKUP(AM51,'【記載例】シフト記号表（勤務時間帯）'!$D$6:$Z$47,23,FALSE))</f>
        <v/>
      </c>
      <c r="AN53" s="339" t="str">
        <f>IF(AN51="","",VLOOKUP(AN51,'【記載例】シフト記号表（勤務時間帯）'!$D$6:$Z$47,23,FALSE))</f>
        <v>-</v>
      </c>
      <c r="AO53" s="341" t="str">
        <f>IF(AO51="","",VLOOKUP(AO51,'【記載例】シフト記号表（勤務時間帯）'!$D$6:$Z$47,23,FALSE))</f>
        <v>-</v>
      </c>
      <c r="AP53" s="340" t="str">
        <f>IF(AP51="","",VLOOKUP(AP51,'【記載例】シフト記号表（勤務時間帯）'!$D$6:$Z$47,23,FALSE))</f>
        <v/>
      </c>
      <c r="AQ53" s="339" t="str">
        <f>IF(AQ51="","",VLOOKUP(AQ51,'【記載例】シフト記号表（勤務時間帯）'!$D$6:$Z$47,23,FALSE))</f>
        <v/>
      </c>
      <c r="AR53" s="339" t="str">
        <f>IF(AR51="","",VLOOKUP(AR51,'【記載例】シフト記号表（勤務時間帯）'!$D$6:$Z$47,23,FALSE))</f>
        <v/>
      </c>
      <c r="AS53" s="339" t="str">
        <f>IF(AS51="","",VLOOKUP(AS51,'【記載例】シフト記号表（勤務時間帯）'!$D$6:$Z$47,23,FALSE))</f>
        <v>-</v>
      </c>
      <c r="AT53" s="339" t="str">
        <f>IF(AT51="","",VLOOKUP(AT51,'【記載例】シフト記号表（勤務時間帯）'!$D$6:$Z$47,23,FALSE))</f>
        <v/>
      </c>
      <c r="AU53" s="339" t="str">
        <f>IF(AU51="","",VLOOKUP(AU51,'【記載例】シフト記号表（勤務時間帯）'!$D$6:$Z$47,23,FALSE))</f>
        <v>-</v>
      </c>
      <c r="AV53" s="341" t="str">
        <f>IF(AV51="","",VLOOKUP(AV51,'【記載例】シフト記号表（勤務時間帯）'!$D$6:$Z$47,23,FALSE))</f>
        <v>-</v>
      </c>
      <c r="AW53" s="340" t="str">
        <f>IF(AW51="","",VLOOKUP(AW51,'【記載例】シフト記号表（勤務時間帯）'!$D$6:$Z$47,23,FALSE))</f>
        <v/>
      </c>
      <c r="AX53" s="339" t="str">
        <f>IF(AX51="","",VLOOKUP(AX51,'【記載例】シフト記号表（勤務時間帯）'!$D$6:$Z$47,23,FALSE))</f>
        <v/>
      </c>
      <c r="AY53" s="339" t="str">
        <f>IF(AY51="","",VLOOKUP(AY51,'【記載例】シフト記号表（勤務時間帯）'!$D$6:$Z$47,23,FALSE))</f>
        <v/>
      </c>
      <c r="AZ53" s="1255">
        <f>IF($BC$3="４週",SUM(U53:AV53),IF($BC$3="暦月",SUM(U53:AY53),""))</f>
        <v>0</v>
      </c>
      <c r="BA53" s="1256"/>
      <c r="BB53" s="1257">
        <f>IF($BC$3="４週",AZ53/4,IF($BC$3="暦月",(AZ53/($BC$8/7)),""))</f>
        <v>0</v>
      </c>
      <c r="BC53" s="1256"/>
      <c r="BD53" s="1264"/>
      <c r="BE53" s="1265"/>
      <c r="BF53" s="1265"/>
      <c r="BG53" s="1265"/>
      <c r="BH53" s="1266"/>
    </row>
    <row r="54" spans="2:60" ht="20.25" customHeight="1">
      <c r="B54" s="356"/>
      <c r="C54" s="1319" t="s">
        <v>103</v>
      </c>
      <c r="D54" s="1320"/>
      <c r="E54" s="1321"/>
      <c r="F54" s="349"/>
      <c r="G54" s="348"/>
      <c r="H54" s="1316" t="s">
        <v>890</v>
      </c>
      <c r="I54" s="1337" t="s">
        <v>889</v>
      </c>
      <c r="J54" s="1338"/>
      <c r="K54" s="1338"/>
      <c r="L54" s="1339"/>
      <c r="M54" s="1280" t="s">
        <v>894</v>
      </c>
      <c r="N54" s="1281"/>
      <c r="O54" s="1282"/>
      <c r="P54" s="22" t="s">
        <v>18</v>
      </c>
      <c r="Q54" s="29"/>
      <c r="R54" s="29"/>
      <c r="S54" s="17"/>
      <c r="T54" s="64"/>
      <c r="U54" s="352"/>
      <c r="V54" s="351" t="s">
        <v>893</v>
      </c>
      <c r="W54" s="351"/>
      <c r="X54" s="351"/>
      <c r="Y54" s="351" t="s">
        <v>51</v>
      </c>
      <c r="Z54" s="351"/>
      <c r="AA54" s="353"/>
      <c r="AB54" s="352"/>
      <c r="AC54" s="351" t="s">
        <v>893</v>
      </c>
      <c r="AD54" s="351"/>
      <c r="AE54" s="351"/>
      <c r="AF54" s="351" t="s">
        <v>51</v>
      </c>
      <c r="AG54" s="351"/>
      <c r="AH54" s="353"/>
      <c r="AI54" s="352"/>
      <c r="AJ54" s="351" t="s">
        <v>893</v>
      </c>
      <c r="AK54" s="351"/>
      <c r="AL54" s="351"/>
      <c r="AM54" s="351" t="s">
        <v>893</v>
      </c>
      <c r="AN54" s="351"/>
      <c r="AO54" s="353"/>
      <c r="AP54" s="352"/>
      <c r="AQ54" s="351" t="s">
        <v>51</v>
      </c>
      <c r="AR54" s="351"/>
      <c r="AS54" s="351"/>
      <c r="AT54" s="351" t="s">
        <v>51</v>
      </c>
      <c r="AU54" s="351"/>
      <c r="AV54" s="353"/>
      <c r="AW54" s="352"/>
      <c r="AX54" s="351"/>
      <c r="AY54" s="351"/>
      <c r="AZ54" s="1271"/>
      <c r="BA54" s="1272"/>
      <c r="BB54" s="1273"/>
      <c r="BC54" s="1272"/>
      <c r="BD54" s="1277"/>
      <c r="BE54" s="1278"/>
      <c r="BF54" s="1278"/>
      <c r="BG54" s="1278"/>
      <c r="BH54" s="1279"/>
    </row>
    <row r="55" spans="2:60" ht="20.25" customHeight="1">
      <c r="B55" s="350">
        <f>B52+1</f>
        <v>12</v>
      </c>
      <c r="C55" s="1322"/>
      <c r="D55" s="1323"/>
      <c r="E55" s="1324"/>
      <c r="F55" s="349" t="str">
        <f>C54</f>
        <v>介護従業者</v>
      </c>
      <c r="G55" s="348"/>
      <c r="H55" s="1317"/>
      <c r="I55" s="1331"/>
      <c r="J55" s="1332"/>
      <c r="K55" s="1332"/>
      <c r="L55" s="1333"/>
      <c r="M55" s="1283"/>
      <c r="N55" s="1284"/>
      <c r="O55" s="1285"/>
      <c r="P55" s="24" t="s">
        <v>86</v>
      </c>
      <c r="Q55" s="25"/>
      <c r="R55" s="25"/>
      <c r="S55" s="20"/>
      <c r="T55" s="59"/>
      <c r="U55" s="346" t="str">
        <f>IF(U54="","",VLOOKUP(U54,'【記載例】シフト記号表（勤務時間帯）'!$D$6:$X$47,21,FALSE))</f>
        <v/>
      </c>
      <c r="V55" s="345">
        <f>IF(V54="","",VLOOKUP(V54,'【記載例】シフト記号表（勤務時間帯）'!$D$6:$X$47,21,FALSE))</f>
        <v>7.9999999999999982</v>
      </c>
      <c r="W55" s="345" t="str">
        <f>IF(W54="","",VLOOKUP(W54,'【記載例】シフト記号表（勤務時間帯）'!$D$6:$X$47,21,FALSE))</f>
        <v/>
      </c>
      <c r="X55" s="345" t="str">
        <f>IF(X54="","",VLOOKUP(X54,'【記載例】シフト記号表（勤務時間帯）'!$D$6:$X$47,21,FALSE))</f>
        <v/>
      </c>
      <c r="Y55" s="345">
        <f>IF(Y54="","",VLOOKUP(Y54,'【記載例】シフト記号表（勤務時間帯）'!$D$6:$X$47,21,FALSE))</f>
        <v>7.9999999999999982</v>
      </c>
      <c r="Z55" s="345" t="str">
        <f>IF(Z54="","",VLOOKUP(Z54,'【記載例】シフト記号表（勤務時間帯）'!$D$6:$X$47,21,FALSE))</f>
        <v/>
      </c>
      <c r="AA55" s="347" t="str">
        <f>IF(AA54="","",VLOOKUP(AA54,'【記載例】シフト記号表（勤務時間帯）'!$D$6:$X$47,21,FALSE))</f>
        <v/>
      </c>
      <c r="AB55" s="346" t="str">
        <f>IF(AB54="","",VLOOKUP(AB54,'【記載例】シフト記号表（勤務時間帯）'!$D$6:$X$47,21,FALSE))</f>
        <v/>
      </c>
      <c r="AC55" s="345">
        <f>IF(AC54="","",VLOOKUP(AC54,'【記載例】シフト記号表（勤務時間帯）'!$D$6:$X$47,21,FALSE))</f>
        <v>7.9999999999999982</v>
      </c>
      <c r="AD55" s="345" t="str">
        <f>IF(AD54="","",VLOOKUP(AD54,'【記載例】シフト記号表（勤務時間帯）'!$D$6:$X$47,21,FALSE))</f>
        <v/>
      </c>
      <c r="AE55" s="345" t="str">
        <f>IF(AE54="","",VLOOKUP(AE54,'【記載例】シフト記号表（勤務時間帯）'!$D$6:$X$47,21,FALSE))</f>
        <v/>
      </c>
      <c r="AF55" s="345">
        <f>IF(AF54="","",VLOOKUP(AF54,'【記載例】シフト記号表（勤務時間帯）'!$D$6:$X$47,21,FALSE))</f>
        <v>7.9999999999999982</v>
      </c>
      <c r="AG55" s="345" t="str">
        <f>IF(AG54="","",VLOOKUP(AG54,'【記載例】シフト記号表（勤務時間帯）'!$D$6:$X$47,21,FALSE))</f>
        <v/>
      </c>
      <c r="AH55" s="347" t="str">
        <f>IF(AH54="","",VLOOKUP(AH54,'【記載例】シフト記号表（勤務時間帯）'!$D$6:$X$47,21,FALSE))</f>
        <v/>
      </c>
      <c r="AI55" s="346" t="str">
        <f>IF(AI54="","",VLOOKUP(AI54,'【記載例】シフト記号表（勤務時間帯）'!$D$6:$X$47,21,FALSE))</f>
        <v/>
      </c>
      <c r="AJ55" s="345">
        <f>IF(AJ54="","",VLOOKUP(AJ54,'【記載例】シフト記号表（勤務時間帯）'!$D$6:$X$47,21,FALSE))</f>
        <v>7.9999999999999982</v>
      </c>
      <c r="AK55" s="345" t="str">
        <f>IF(AK54="","",VLOOKUP(AK54,'【記載例】シフト記号表（勤務時間帯）'!$D$6:$X$47,21,FALSE))</f>
        <v/>
      </c>
      <c r="AL55" s="345" t="str">
        <f>IF(AL54="","",VLOOKUP(AL54,'【記載例】シフト記号表（勤務時間帯）'!$D$6:$X$47,21,FALSE))</f>
        <v/>
      </c>
      <c r="AM55" s="345">
        <f>IF(AM54="","",VLOOKUP(AM54,'【記載例】シフト記号表（勤務時間帯）'!$D$6:$X$47,21,FALSE))</f>
        <v>7.9999999999999982</v>
      </c>
      <c r="AN55" s="345" t="str">
        <f>IF(AN54="","",VLOOKUP(AN54,'【記載例】シフト記号表（勤務時間帯）'!$D$6:$X$47,21,FALSE))</f>
        <v/>
      </c>
      <c r="AO55" s="347" t="str">
        <f>IF(AO54="","",VLOOKUP(AO54,'【記載例】シフト記号表（勤務時間帯）'!$D$6:$X$47,21,FALSE))</f>
        <v/>
      </c>
      <c r="AP55" s="346" t="str">
        <f>IF(AP54="","",VLOOKUP(AP54,'【記載例】シフト記号表（勤務時間帯）'!$D$6:$X$47,21,FALSE))</f>
        <v/>
      </c>
      <c r="AQ55" s="345">
        <f>IF(AQ54="","",VLOOKUP(AQ54,'【記載例】シフト記号表（勤務時間帯）'!$D$6:$X$47,21,FALSE))</f>
        <v>7.9999999999999982</v>
      </c>
      <c r="AR55" s="345" t="str">
        <f>IF(AR54="","",VLOOKUP(AR54,'【記載例】シフト記号表（勤務時間帯）'!$D$6:$X$47,21,FALSE))</f>
        <v/>
      </c>
      <c r="AS55" s="345" t="str">
        <f>IF(AS54="","",VLOOKUP(AS54,'【記載例】シフト記号表（勤務時間帯）'!$D$6:$X$47,21,FALSE))</f>
        <v/>
      </c>
      <c r="AT55" s="345">
        <f>IF(AT54="","",VLOOKUP(AT54,'【記載例】シフト記号表（勤務時間帯）'!$D$6:$X$47,21,FALSE))</f>
        <v>7.9999999999999982</v>
      </c>
      <c r="AU55" s="345" t="str">
        <f>IF(AU54="","",VLOOKUP(AU54,'【記載例】シフト記号表（勤務時間帯）'!$D$6:$X$47,21,FALSE))</f>
        <v/>
      </c>
      <c r="AV55" s="347" t="str">
        <f>IF(AV54="","",VLOOKUP(AV54,'【記載例】シフト記号表（勤務時間帯）'!$D$6:$X$47,21,FALSE))</f>
        <v/>
      </c>
      <c r="AW55" s="346" t="str">
        <f>IF(AW54="","",VLOOKUP(AW54,'【記載例】シフト記号表（勤務時間帯）'!$D$6:$X$47,21,FALSE))</f>
        <v/>
      </c>
      <c r="AX55" s="345" t="str">
        <f>IF(AX54="","",VLOOKUP(AX54,'【記載例】シフト記号表（勤務時間帯）'!$D$6:$X$47,21,FALSE))</f>
        <v/>
      </c>
      <c r="AY55" s="345" t="str">
        <f>IF(AY54="","",VLOOKUP(AY54,'【記載例】シフト記号表（勤務時間帯）'!$D$6:$X$47,21,FALSE))</f>
        <v/>
      </c>
      <c r="AZ55" s="1252">
        <f>IF($BC$3="４週",SUM(U55:AV55),IF($BC$3="暦月",SUM(U55:AY55),""))</f>
        <v>63.999999999999993</v>
      </c>
      <c r="BA55" s="1253"/>
      <c r="BB55" s="1254">
        <f>IF($BC$3="４週",AZ55/4,IF($BC$3="暦月",(AZ55/($BC$8/7)),""))</f>
        <v>15.999999999999998</v>
      </c>
      <c r="BC55" s="1253"/>
      <c r="BD55" s="1261"/>
      <c r="BE55" s="1262"/>
      <c r="BF55" s="1262"/>
      <c r="BG55" s="1262"/>
      <c r="BH55" s="1263"/>
    </row>
    <row r="56" spans="2:60" ht="20.25" customHeight="1">
      <c r="B56" s="344"/>
      <c r="C56" s="1325"/>
      <c r="D56" s="1326"/>
      <c r="E56" s="1327"/>
      <c r="F56" s="343"/>
      <c r="G56" s="342" t="str">
        <f>C54</f>
        <v>介護従業者</v>
      </c>
      <c r="H56" s="1318"/>
      <c r="I56" s="1334"/>
      <c r="J56" s="1335"/>
      <c r="K56" s="1335"/>
      <c r="L56" s="1336"/>
      <c r="M56" s="1286"/>
      <c r="N56" s="1287"/>
      <c r="O56" s="1288"/>
      <c r="P56" s="47" t="s">
        <v>87</v>
      </c>
      <c r="Q56" s="48"/>
      <c r="R56" s="48"/>
      <c r="S56" s="49"/>
      <c r="T56" s="65"/>
      <c r="U56" s="340" t="str">
        <f>IF(U54="","",VLOOKUP(U54,'【記載例】シフト記号表（勤務時間帯）'!$D$6:$Z$47,23,FALSE))</f>
        <v/>
      </c>
      <c r="V56" s="339" t="str">
        <f>IF(V54="","",VLOOKUP(V54,'【記載例】シフト記号表（勤務時間帯）'!$D$6:$Z$47,23,FALSE))</f>
        <v>-</v>
      </c>
      <c r="W56" s="339" t="str">
        <f>IF(W54="","",VLOOKUP(W54,'【記載例】シフト記号表（勤務時間帯）'!$D$6:$Z$47,23,FALSE))</f>
        <v/>
      </c>
      <c r="X56" s="339" t="str">
        <f>IF(X54="","",VLOOKUP(X54,'【記載例】シフト記号表（勤務時間帯）'!$D$6:$Z$47,23,FALSE))</f>
        <v/>
      </c>
      <c r="Y56" s="339" t="str">
        <f>IF(Y54="","",VLOOKUP(Y54,'【記載例】シフト記号表（勤務時間帯）'!$D$6:$Z$47,23,FALSE))</f>
        <v>-</v>
      </c>
      <c r="Z56" s="339" t="str">
        <f>IF(Z54="","",VLOOKUP(Z54,'【記載例】シフト記号表（勤務時間帯）'!$D$6:$Z$47,23,FALSE))</f>
        <v/>
      </c>
      <c r="AA56" s="341" t="str">
        <f>IF(AA54="","",VLOOKUP(AA54,'【記載例】シフト記号表（勤務時間帯）'!$D$6:$Z$47,23,FALSE))</f>
        <v/>
      </c>
      <c r="AB56" s="340" t="str">
        <f>IF(AB54="","",VLOOKUP(AB54,'【記載例】シフト記号表（勤務時間帯）'!$D$6:$Z$47,23,FALSE))</f>
        <v/>
      </c>
      <c r="AC56" s="339" t="str">
        <f>IF(AC54="","",VLOOKUP(AC54,'【記載例】シフト記号表（勤務時間帯）'!$D$6:$Z$47,23,FALSE))</f>
        <v>-</v>
      </c>
      <c r="AD56" s="339" t="str">
        <f>IF(AD54="","",VLOOKUP(AD54,'【記載例】シフト記号表（勤務時間帯）'!$D$6:$Z$47,23,FALSE))</f>
        <v/>
      </c>
      <c r="AE56" s="339" t="str">
        <f>IF(AE54="","",VLOOKUP(AE54,'【記載例】シフト記号表（勤務時間帯）'!$D$6:$Z$47,23,FALSE))</f>
        <v/>
      </c>
      <c r="AF56" s="339" t="str">
        <f>IF(AF54="","",VLOOKUP(AF54,'【記載例】シフト記号表（勤務時間帯）'!$D$6:$Z$47,23,FALSE))</f>
        <v>-</v>
      </c>
      <c r="AG56" s="339" t="str">
        <f>IF(AG54="","",VLOOKUP(AG54,'【記載例】シフト記号表（勤務時間帯）'!$D$6:$Z$47,23,FALSE))</f>
        <v/>
      </c>
      <c r="AH56" s="341" t="str">
        <f>IF(AH54="","",VLOOKUP(AH54,'【記載例】シフト記号表（勤務時間帯）'!$D$6:$Z$47,23,FALSE))</f>
        <v/>
      </c>
      <c r="AI56" s="340" t="str">
        <f>IF(AI54="","",VLOOKUP(AI54,'【記載例】シフト記号表（勤務時間帯）'!$D$6:$Z$47,23,FALSE))</f>
        <v/>
      </c>
      <c r="AJ56" s="339" t="str">
        <f>IF(AJ54="","",VLOOKUP(AJ54,'【記載例】シフト記号表（勤務時間帯）'!$D$6:$Z$47,23,FALSE))</f>
        <v>-</v>
      </c>
      <c r="AK56" s="339" t="str">
        <f>IF(AK54="","",VLOOKUP(AK54,'【記載例】シフト記号表（勤務時間帯）'!$D$6:$Z$47,23,FALSE))</f>
        <v/>
      </c>
      <c r="AL56" s="339" t="str">
        <f>IF(AL54="","",VLOOKUP(AL54,'【記載例】シフト記号表（勤務時間帯）'!$D$6:$Z$47,23,FALSE))</f>
        <v/>
      </c>
      <c r="AM56" s="339" t="str">
        <f>IF(AM54="","",VLOOKUP(AM54,'【記載例】シフト記号表（勤務時間帯）'!$D$6:$Z$47,23,FALSE))</f>
        <v>-</v>
      </c>
      <c r="AN56" s="339" t="str">
        <f>IF(AN54="","",VLOOKUP(AN54,'【記載例】シフト記号表（勤務時間帯）'!$D$6:$Z$47,23,FALSE))</f>
        <v/>
      </c>
      <c r="AO56" s="341" t="str">
        <f>IF(AO54="","",VLOOKUP(AO54,'【記載例】シフト記号表（勤務時間帯）'!$D$6:$Z$47,23,FALSE))</f>
        <v/>
      </c>
      <c r="AP56" s="340" t="str">
        <f>IF(AP54="","",VLOOKUP(AP54,'【記載例】シフト記号表（勤務時間帯）'!$D$6:$Z$47,23,FALSE))</f>
        <v/>
      </c>
      <c r="AQ56" s="339" t="str">
        <f>IF(AQ54="","",VLOOKUP(AQ54,'【記載例】シフト記号表（勤務時間帯）'!$D$6:$Z$47,23,FALSE))</f>
        <v>-</v>
      </c>
      <c r="AR56" s="339" t="str">
        <f>IF(AR54="","",VLOOKUP(AR54,'【記載例】シフト記号表（勤務時間帯）'!$D$6:$Z$47,23,FALSE))</f>
        <v/>
      </c>
      <c r="AS56" s="339" t="str">
        <f>IF(AS54="","",VLOOKUP(AS54,'【記載例】シフト記号表（勤務時間帯）'!$D$6:$Z$47,23,FALSE))</f>
        <v/>
      </c>
      <c r="AT56" s="339" t="str">
        <f>IF(AT54="","",VLOOKUP(AT54,'【記載例】シフト記号表（勤務時間帯）'!$D$6:$Z$47,23,FALSE))</f>
        <v>-</v>
      </c>
      <c r="AU56" s="339" t="str">
        <f>IF(AU54="","",VLOOKUP(AU54,'【記載例】シフト記号表（勤務時間帯）'!$D$6:$Z$47,23,FALSE))</f>
        <v/>
      </c>
      <c r="AV56" s="341" t="str">
        <f>IF(AV54="","",VLOOKUP(AV54,'【記載例】シフト記号表（勤務時間帯）'!$D$6:$Z$47,23,FALSE))</f>
        <v/>
      </c>
      <c r="AW56" s="340" t="str">
        <f>IF(AW54="","",VLOOKUP(AW54,'【記載例】シフト記号表（勤務時間帯）'!$D$6:$Z$47,23,FALSE))</f>
        <v/>
      </c>
      <c r="AX56" s="339" t="str">
        <f>IF(AX54="","",VLOOKUP(AX54,'【記載例】シフト記号表（勤務時間帯）'!$D$6:$Z$47,23,FALSE))</f>
        <v/>
      </c>
      <c r="AY56" s="339" t="str">
        <f>IF(AY54="","",VLOOKUP(AY54,'【記載例】シフト記号表（勤務時間帯）'!$D$6:$Z$47,23,FALSE))</f>
        <v/>
      </c>
      <c r="AZ56" s="1255">
        <f>IF($BC$3="４週",SUM(U56:AV56),IF($BC$3="暦月",SUM(U56:AY56),""))</f>
        <v>0</v>
      </c>
      <c r="BA56" s="1256"/>
      <c r="BB56" s="1257">
        <f>IF($BC$3="４週",AZ56/4,IF($BC$3="暦月",(AZ56/($BC$8/7)),""))</f>
        <v>0</v>
      </c>
      <c r="BC56" s="1256"/>
      <c r="BD56" s="1264"/>
      <c r="BE56" s="1265"/>
      <c r="BF56" s="1265"/>
      <c r="BG56" s="1265"/>
      <c r="BH56" s="1266"/>
    </row>
    <row r="57" spans="2:60" ht="20.25" customHeight="1">
      <c r="B57" s="356"/>
      <c r="C57" s="1319" t="s">
        <v>103</v>
      </c>
      <c r="D57" s="1320"/>
      <c r="E57" s="1321"/>
      <c r="F57" s="349"/>
      <c r="G57" s="348"/>
      <c r="H57" s="1316" t="s">
        <v>890</v>
      </c>
      <c r="I57" s="1337" t="s">
        <v>889</v>
      </c>
      <c r="J57" s="1338"/>
      <c r="K57" s="1338"/>
      <c r="L57" s="1339"/>
      <c r="M57" s="1280" t="s">
        <v>892</v>
      </c>
      <c r="N57" s="1281"/>
      <c r="O57" s="1282"/>
      <c r="P57" s="22" t="s">
        <v>18</v>
      </c>
      <c r="Q57" s="29"/>
      <c r="R57" s="29"/>
      <c r="S57" s="17"/>
      <c r="T57" s="64"/>
      <c r="U57" s="352" t="s">
        <v>55</v>
      </c>
      <c r="V57" s="351"/>
      <c r="W57" s="351" t="s">
        <v>55</v>
      </c>
      <c r="X57" s="351"/>
      <c r="Y57" s="351"/>
      <c r="Z57" s="351" t="s">
        <v>891</v>
      </c>
      <c r="AA57" s="353" t="s">
        <v>891</v>
      </c>
      <c r="AB57" s="352" t="s">
        <v>55</v>
      </c>
      <c r="AC57" s="351"/>
      <c r="AD57" s="351" t="s">
        <v>55</v>
      </c>
      <c r="AE57" s="351"/>
      <c r="AF57" s="351"/>
      <c r="AG57" s="351" t="s">
        <v>891</v>
      </c>
      <c r="AH57" s="353" t="s">
        <v>891</v>
      </c>
      <c r="AI57" s="352" t="s">
        <v>55</v>
      </c>
      <c r="AJ57" s="351"/>
      <c r="AK57" s="351" t="s">
        <v>55</v>
      </c>
      <c r="AL57" s="351"/>
      <c r="AM57" s="351"/>
      <c r="AN57" s="351" t="s">
        <v>891</v>
      </c>
      <c r="AO57" s="353" t="s">
        <v>891</v>
      </c>
      <c r="AP57" s="352" t="s">
        <v>55</v>
      </c>
      <c r="AQ57" s="351"/>
      <c r="AR57" s="351" t="s">
        <v>55</v>
      </c>
      <c r="AS57" s="351"/>
      <c r="AT57" s="351"/>
      <c r="AU57" s="351" t="s">
        <v>891</v>
      </c>
      <c r="AV57" s="353" t="s">
        <v>891</v>
      </c>
      <c r="AW57" s="352"/>
      <c r="AX57" s="351"/>
      <c r="AY57" s="351"/>
      <c r="AZ57" s="1271"/>
      <c r="BA57" s="1272"/>
      <c r="BB57" s="1273"/>
      <c r="BC57" s="1272"/>
      <c r="BD57" s="1277"/>
      <c r="BE57" s="1278"/>
      <c r="BF57" s="1278"/>
      <c r="BG57" s="1278"/>
      <c r="BH57" s="1279"/>
    </row>
    <row r="58" spans="2:60" ht="20.25" customHeight="1">
      <c r="B58" s="350">
        <f>B55+1</f>
        <v>13</v>
      </c>
      <c r="C58" s="1322"/>
      <c r="D58" s="1323"/>
      <c r="E58" s="1324"/>
      <c r="F58" s="349" t="str">
        <f>C57</f>
        <v>介護従業者</v>
      </c>
      <c r="G58" s="348"/>
      <c r="H58" s="1317"/>
      <c r="I58" s="1331"/>
      <c r="J58" s="1332"/>
      <c r="K58" s="1332"/>
      <c r="L58" s="1333"/>
      <c r="M58" s="1283"/>
      <c r="N58" s="1284"/>
      <c r="O58" s="1285"/>
      <c r="P58" s="24" t="s">
        <v>86</v>
      </c>
      <c r="Q58" s="25"/>
      <c r="R58" s="25"/>
      <c r="S58" s="20"/>
      <c r="T58" s="59"/>
      <c r="U58" s="346">
        <f>IF(U57="","",VLOOKUP(U57,'【記載例】シフト記号表（勤務時間帯）'!$D$6:$X$47,21,FALSE))</f>
        <v>6</v>
      </c>
      <c r="V58" s="345" t="str">
        <f>IF(V57="","",VLOOKUP(V57,'【記載例】シフト記号表（勤務時間帯）'!$D$6:$X$47,21,FALSE))</f>
        <v/>
      </c>
      <c r="W58" s="345">
        <f>IF(W57="","",VLOOKUP(W57,'【記載例】シフト記号表（勤務時間帯）'!$D$6:$X$47,21,FALSE))</f>
        <v>6</v>
      </c>
      <c r="X58" s="345" t="str">
        <f>IF(X57="","",VLOOKUP(X57,'【記載例】シフト記号表（勤務時間帯）'!$D$6:$X$47,21,FALSE))</f>
        <v/>
      </c>
      <c r="Y58" s="345" t="str">
        <f>IF(Y57="","",VLOOKUP(Y57,'【記載例】シフト記号表（勤務時間帯）'!$D$6:$X$47,21,FALSE))</f>
        <v/>
      </c>
      <c r="Z58" s="345">
        <f>IF(Z57="","",VLOOKUP(Z57,'【記載例】シフト記号表（勤務時間帯）'!$D$6:$X$47,21,FALSE))</f>
        <v>6</v>
      </c>
      <c r="AA58" s="347">
        <f>IF(AA57="","",VLOOKUP(AA57,'【記載例】シフト記号表（勤務時間帯）'!$D$6:$X$47,21,FALSE))</f>
        <v>6</v>
      </c>
      <c r="AB58" s="346">
        <f>IF(AB57="","",VLOOKUP(AB57,'【記載例】シフト記号表（勤務時間帯）'!$D$6:$X$47,21,FALSE))</f>
        <v>6</v>
      </c>
      <c r="AC58" s="345" t="str">
        <f>IF(AC57="","",VLOOKUP(AC57,'【記載例】シフト記号表（勤務時間帯）'!$D$6:$X$47,21,FALSE))</f>
        <v/>
      </c>
      <c r="AD58" s="345">
        <f>IF(AD57="","",VLOOKUP(AD57,'【記載例】シフト記号表（勤務時間帯）'!$D$6:$X$47,21,FALSE))</f>
        <v>6</v>
      </c>
      <c r="AE58" s="345" t="str">
        <f>IF(AE57="","",VLOOKUP(AE57,'【記載例】シフト記号表（勤務時間帯）'!$D$6:$X$47,21,FALSE))</f>
        <v/>
      </c>
      <c r="AF58" s="345" t="str">
        <f>IF(AF57="","",VLOOKUP(AF57,'【記載例】シフト記号表（勤務時間帯）'!$D$6:$X$47,21,FALSE))</f>
        <v/>
      </c>
      <c r="AG58" s="345">
        <f>IF(AG57="","",VLOOKUP(AG57,'【記載例】シフト記号表（勤務時間帯）'!$D$6:$X$47,21,FALSE))</f>
        <v>6</v>
      </c>
      <c r="AH58" s="347">
        <f>IF(AH57="","",VLOOKUP(AH57,'【記載例】シフト記号表（勤務時間帯）'!$D$6:$X$47,21,FALSE))</f>
        <v>6</v>
      </c>
      <c r="AI58" s="346">
        <f>IF(AI57="","",VLOOKUP(AI57,'【記載例】シフト記号表（勤務時間帯）'!$D$6:$X$47,21,FALSE))</f>
        <v>6</v>
      </c>
      <c r="AJ58" s="345" t="str">
        <f>IF(AJ57="","",VLOOKUP(AJ57,'【記載例】シフト記号表（勤務時間帯）'!$D$6:$X$47,21,FALSE))</f>
        <v/>
      </c>
      <c r="AK58" s="345">
        <f>IF(AK57="","",VLOOKUP(AK57,'【記載例】シフト記号表（勤務時間帯）'!$D$6:$X$47,21,FALSE))</f>
        <v>6</v>
      </c>
      <c r="AL58" s="345" t="str">
        <f>IF(AL57="","",VLOOKUP(AL57,'【記載例】シフト記号表（勤務時間帯）'!$D$6:$X$47,21,FALSE))</f>
        <v/>
      </c>
      <c r="AM58" s="345" t="str">
        <f>IF(AM57="","",VLOOKUP(AM57,'【記載例】シフト記号表（勤務時間帯）'!$D$6:$X$47,21,FALSE))</f>
        <v/>
      </c>
      <c r="AN58" s="345">
        <f>IF(AN57="","",VLOOKUP(AN57,'【記載例】シフト記号表（勤務時間帯）'!$D$6:$X$47,21,FALSE))</f>
        <v>6</v>
      </c>
      <c r="AO58" s="347">
        <f>IF(AO57="","",VLOOKUP(AO57,'【記載例】シフト記号表（勤務時間帯）'!$D$6:$X$47,21,FALSE))</f>
        <v>6</v>
      </c>
      <c r="AP58" s="346">
        <f>IF(AP57="","",VLOOKUP(AP57,'【記載例】シフト記号表（勤務時間帯）'!$D$6:$X$47,21,FALSE))</f>
        <v>6</v>
      </c>
      <c r="AQ58" s="345" t="str">
        <f>IF(AQ57="","",VLOOKUP(AQ57,'【記載例】シフト記号表（勤務時間帯）'!$D$6:$X$47,21,FALSE))</f>
        <v/>
      </c>
      <c r="AR58" s="345">
        <f>IF(AR57="","",VLOOKUP(AR57,'【記載例】シフト記号表（勤務時間帯）'!$D$6:$X$47,21,FALSE))</f>
        <v>6</v>
      </c>
      <c r="AS58" s="345" t="str">
        <f>IF(AS57="","",VLOOKUP(AS57,'【記載例】シフト記号表（勤務時間帯）'!$D$6:$X$47,21,FALSE))</f>
        <v/>
      </c>
      <c r="AT58" s="345" t="str">
        <f>IF(AT57="","",VLOOKUP(AT57,'【記載例】シフト記号表（勤務時間帯）'!$D$6:$X$47,21,FALSE))</f>
        <v/>
      </c>
      <c r="AU58" s="345">
        <f>IF(AU57="","",VLOOKUP(AU57,'【記載例】シフト記号表（勤務時間帯）'!$D$6:$X$47,21,FALSE))</f>
        <v>6</v>
      </c>
      <c r="AV58" s="347">
        <f>IF(AV57="","",VLOOKUP(AV57,'【記載例】シフト記号表（勤務時間帯）'!$D$6:$X$47,21,FALSE))</f>
        <v>6</v>
      </c>
      <c r="AW58" s="346" t="str">
        <f>IF(AW57="","",VLOOKUP(AW57,'【記載例】シフト記号表（勤務時間帯）'!$D$6:$X$47,21,FALSE))</f>
        <v/>
      </c>
      <c r="AX58" s="345" t="str">
        <f>IF(AX57="","",VLOOKUP(AX57,'【記載例】シフト記号表（勤務時間帯）'!$D$6:$X$47,21,FALSE))</f>
        <v/>
      </c>
      <c r="AY58" s="345" t="str">
        <f>IF(AY57="","",VLOOKUP(AY57,'【記載例】シフト記号表（勤務時間帯）'!$D$6:$X$47,21,FALSE))</f>
        <v/>
      </c>
      <c r="AZ58" s="1252">
        <f>IF($BC$3="４週",SUM(U58:AV58),IF($BC$3="暦月",SUM(U58:AY58),""))</f>
        <v>96</v>
      </c>
      <c r="BA58" s="1253"/>
      <c r="BB58" s="1254">
        <f>IF($BC$3="４週",AZ58/4,IF($BC$3="暦月",(AZ58/($BC$8/7)),""))</f>
        <v>24</v>
      </c>
      <c r="BC58" s="1253"/>
      <c r="BD58" s="1261"/>
      <c r="BE58" s="1262"/>
      <c r="BF58" s="1262"/>
      <c r="BG58" s="1262"/>
      <c r="BH58" s="1263"/>
    </row>
    <row r="59" spans="2:60" ht="20.25" customHeight="1">
      <c r="B59" s="344"/>
      <c r="C59" s="1325"/>
      <c r="D59" s="1326"/>
      <c r="E59" s="1327"/>
      <c r="F59" s="343"/>
      <c r="G59" s="342" t="str">
        <f>C57</f>
        <v>介護従業者</v>
      </c>
      <c r="H59" s="1318"/>
      <c r="I59" s="1334"/>
      <c r="J59" s="1335"/>
      <c r="K59" s="1335"/>
      <c r="L59" s="1336"/>
      <c r="M59" s="1286"/>
      <c r="N59" s="1287"/>
      <c r="O59" s="1288"/>
      <c r="P59" s="47" t="s">
        <v>87</v>
      </c>
      <c r="Q59" s="48"/>
      <c r="R59" s="48"/>
      <c r="S59" s="49"/>
      <c r="T59" s="65"/>
      <c r="U59" s="340" t="str">
        <f>IF(U57="","",VLOOKUP(U57,'【記載例】シフト記号表（勤務時間帯）'!$D$6:$Z$47,23,FALSE))</f>
        <v>-</v>
      </c>
      <c r="V59" s="339" t="str">
        <f>IF(V57="","",VLOOKUP(V57,'【記載例】シフト記号表（勤務時間帯）'!$D$6:$Z$47,23,FALSE))</f>
        <v/>
      </c>
      <c r="W59" s="339" t="str">
        <f>IF(W57="","",VLOOKUP(W57,'【記載例】シフト記号表（勤務時間帯）'!$D$6:$Z$47,23,FALSE))</f>
        <v>-</v>
      </c>
      <c r="X59" s="339" t="str">
        <f>IF(X57="","",VLOOKUP(X57,'【記載例】シフト記号表（勤務時間帯）'!$D$6:$Z$47,23,FALSE))</f>
        <v/>
      </c>
      <c r="Y59" s="339" t="str">
        <f>IF(Y57="","",VLOOKUP(Y57,'【記載例】シフト記号表（勤務時間帯）'!$D$6:$Z$47,23,FALSE))</f>
        <v/>
      </c>
      <c r="Z59" s="339" t="str">
        <f>IF(Z57="","",VLOOKUP(Z57,'【記載例】シフト記号表（勤務時間帯）'!$D$6:$Z$47,23,FALSE))</f>
        <v>-</v>
      </c>
      <c r="AA59" s="341" t="str">
        <f>IF(AA57="","",VLOOKUP(AA57,'【記載例】シフト記号表（勤務時間帯）'!$D$6:$Z$47,23,FALSE))</f>
        <v>-</v>
      </c>
      <c r="AB59" s="340" t="str">
        <f>IF(AB57="","",VLOOKUP(AB57,'【記載例】シフト記号表（勤務時間帯）'!$D$6:$Z$47,23,FALSE))</f>
        <v>-</v>
      </c>
      <c r="AC59" s="339" t="str">
        <f>IF(AC57="","",VLOOKUP(AC57,'【記載例】シフト記号表（勤務時間帯）'!$D$6:$Z$47,23,FALSE))</f>
        <v/>
      </c>
      <c r="AD59" s="339" t="str">
        <f>IF(AD57="","",VLOOKUP(AD57,'【記載例】シフト記号表（勤務時間帯）'!$D$6:$Z$47,23,FALSE))</f>
        <v>-</v>
      </c>
      <c r="AE59" s="339" t="str">
        <f>IF(AE57="","",VLOOKUP(AE57,'【記載例】シフト記号表（勤務時間帯）'!$D$6:$Z$47,23,FALSE))</f>
        <v/>
      </c>
      <c r="AF59" s="339" t="str">
        <f>IF(AF57="","",VLOOKUP(AF57,'【記載例】シフト記号表（勤務時間帯）'!$D$6:$Z$47,23,FALSE))</f>
        <v/>
      </c>
      <c r="AG59" s="339" t="str">
        <f>IF(AG57="","",VLOOKUP(AG57,'【記載例】シフト記号表（勤務時間帯）'!$D$6:$Z$47,23,FALSE))</f>
        <v>-</v>
      </c>
      <c r="AH59" s="341" t="str">
        <f>IF(AH57="","",VLOOKUP(AH57,'【記載例】シフト記号表（勤務時間帯）'!$D$6:$Z$47,23,FALSE))</f>
        <v>-</v>
      </c>
      <c r="AI59" s="340" t="str">
        <f>IF(AI57="","",VLOOKUP(AI57,'【記載例】シフト記号表（勤務時間帯）'!$D$6:$Z$47,23,FALSE))</f>
        <v>-</v>
      </c>
      <c r="AJ59" s="339" t="str">
        <f>IF(AJ57="","",VLOOKUP(AJ57,'【記載例】シフト記号表（勤務時間帯）'!$D$6:$Z$47,23,FALSE))</f>
        <v/>
      </c>
      <c r="AK59" s="339" t="str">
        <f>IF(AK57="","",VLOOKUP(AK57,'【記載例】シフト記号表（勤務時間帯）'!$D$6:$Z$47,23,FALSE))</f>
        <v>-</v>
      </c>
      <c r="AL59" s="339" t="str">
        <f>IF(AL57="","",VLOOKUP(AL57,'【記載例】シフト記号表（勤務時間帯）'!$D$6:$Z$47,23,FALSE))</f>
        <v/>
      </c>
      <c r="AM59" s="339" t="str">
        <f>IF(AM57="","",VLOOKUP(AM57,'【記載例】シフト記号表（勤務時間帯）'!$D$6:$Z$47,23,FALSE))</f>
        <v/>
      </c>
      <c r="AN59" s="339" t="str">
        <f>IF(AN57="","",VLOOKUP(AN57,'【記載例】シフト記号表（勤務時間帯）'!$D$6:$Z$47,23,FALSE))</f>
        <v>-</v>
      </c>
      <c r="AO59" s="341" t="str">
        <f>IF(AO57="","",VLOOKUP(AO57,'【記載例】シフト記号表（勤務時間帯）'!$D$6:$Z$47,23,FALSE))</f>
        <v>-</v>
      </c>
      <c r="AP59" s="340" t="str">
        <f>IF(AP57="","",VLOOKUP(AP57,'【記載例】シフト記号表（勤務時間帯）'!$D$6:$Z$47,23,FALSE))</f>
        <v>-</v>
      </c>
      <c r="AQ59" s="339" t="str">
        <f>IF(AQ57="","",VLOOKUP(AQ57,'【記載例】シフト記号表（勤務時間帯）'!$D$6:$Z$47,23,FALSE))</f>
        <v/>
      </c>
      <c r="AR59" s="339" t="str">
        <f>IF(AR57="","",VLOOKUP(AR57,'【記載例】シフト記号表（勤務時間帯）'!$D$6:$Z$47,23,FALSE))</f>
        <v>-</v>
      </c>
      <c r="AS59" s="339" t="str">
        <f>IF(AS57="","",VLOOKUP(AS57,'【記載例】シフト記号表（勤務時間帯）'!$D$6:$Z$47,23,FALSE))</f>
        <v/>
      </c>
      <c r="AT59" s="339" t="str">
        <f>IF(AT57="","",VLOOKUP(AT57,'【記載例】シフト記号表（勤務時間帯）'!$D$6:$Z$47,23,FALSE))</f>
        <v/>
      </c>
      <c r="AU59" s="339" t="str">
        <f>IF(AU57="","",VLOOKUP(AU57,'【記載例】シフト記号表（勤務時間帯）'!$D$6:$Z$47,23,FALSE))</f>
        <v>-</v>
      </c>
      <c r="AV59" s="341" t="str">
        <f>IF(AV57="","",VLOOKUP(AV57,'【記載例】シフト記号表（勤務時間帯）'!$D$6:$Z$47,23,FALSE))</f>
        <v>-</v>
      </c>
      <c r="AW59" s="340" t="str">
        <f>IF(AW57="","",VLOOKUP(AW57,'【記載例】シフト記号表（勤務時間帯）'!$D$6:$Z$47,23,FALSE))</f>
        <v/>
      </c>
      <c r="AX59" s="339" t="str">
        <f>IF(AX57="","",VLOOKUP(AX57,'【記載例】シフト記号表（勤務時間帯）'!$D$6:$Z$47,23,FALSE))</f>
        <v/>
      </c>
      <c r="AY59" s="339" t="str">
        <f>IF(AY57="","",VLOOKUP(AY57,'【記載例】シフト記号表（勤務時間帯）'!$D$6:$Z$47,23,FALSE))</f>
        <v/>
      </c>
      <c r="AZ59" s="1255">
        <f>IF($BC$3="４週",SUM(U59:AV59),IF($BC$3="暦月",SUM(U59:AY59),""))</f>
        <v>0</v>
      </c>
      <c r="BA59" s="1256"/>
      <c r="BB59" s="1257">
        <f>IF($BC$3="４週",AZ59/4,IF($BC$3="暦月",(AZ59/($BC$8/7)),""))</f>
        <v>0</v>
      </c>
      <c r="BC59" s="1256"/>
      <c r="BD59" s="1264"/>
      <c r="BE59" s="1265"/>
      <c r="BF59" s="1265"/>
      <c r="BG59" s="1265"/>
      <c r="BH59" s="1266"/>
    </row>
    <row r="60" spans="2:60" ht="20.25" customHeight="1">
      <c r="B60" s="356"/>
      <c r="C60" s="1319" t="s">
        <v>103</v>
      </c>
      <c r="D60" s="1320"/>
      <c r="E60" s="1321"/>
      <c r="F60" s="349"/>
      <c r="G60" s="348"/>
      <c r="H60" s="1316" t="s">
        <v>890</v>
      </c>
      <c r="I60" s="1337" t="s">
        <v>889</v>
      </c>
      <c r="J60" s="1338"/>
      <c r="K60" s="1338"/>
      <c r="L60" s="1339"/>
      <c r="M60" s="1280" t="s">
        <v>888</v>
      </c>
      <c r="N60" s="1281"/>
      <c r="O60" s="1282"/>
      <c r="P60" s="22" t="s">
        <v>18</v>
      </c>
      <c r="Q60" s="29"/>
      <c r="R60" s="29"/>
      <c r="S60" s="17"/>
      <c r="T60" s="64"/>
      <c r="U60" s="352" t="s">
        <v>887</v>
      </c>
      <c r="V60" s="351" t="s">
        <v>887</v>
      </c>
      <c r="W60" s="351" t="s">
        <v>58</v>
      </c>
      <c r="X60" s="351"/>
      <c r="Y60" s="351"/>
      <c r="Z60" s="351"/>
      <c r="AA60" s="353" t="s">
        <v>887</v>
      </c>
      <c r="AB60" s="352" t="s">
        <v>58</v>
      </c>
      <c r="AC60" s="351" t="s">
        <v>887</v>
      </c>
      <c r="AD60" s="351" t="s">
        <v>887</v>
      </c>
      <c r="AE60" s="351"/>
      <c r="AF60" s="351"/>
      <c r="AG60" s="351"/>
      <c r="AH60" s="353" t="s">
        <v>58</v>
      </c>
      <c r="AI60" s="352" t="s">
        <v>887</v>
      </c>
      <c r="AJ60" s="351" t="s">
        <v>887</v>
      </c>
      <c r="AK60" s="351" t="s">
        <v>887</v>
      </c>
      <c r="AL60" s="351"/>
      <c r="AM60" s="351"/>
      <c r="AN60" s="351"/>
      <c r="AO60" s="353" t="s">
        <v>887</v>
      </c>
      <c r="AP60" s="352" t="s">
        <v>58</v>
      </c>
      <c r="AQ60" s="351" t="s">
        <v>887</v>
      </c>
      <c r="AR60" s="351" t="s">
        <v>887</v>
      </c>
      <c r="AS60" s="351"/>
      <c r="AT60" s="351"/>
      <c r="AU60" s="351"/>
      <c r="AV60" s="353" t="s">
        <v>887</v>
      </c>
      <c r="AW60" s="352"/>
      <c r="AX60" s="351"/>
      <c r="AY60" s="351"/>
      <c r="AZ60" s="1271"/>
      <c r="BA60" s="1272"/>
      <c r="BB60" s="1273"/>
      <c r="BC60" s="1272"/>
      <c r="BD60" s="1277"/>
      <c r="BE60" s="1278"/>
      <c r="BF60" s="1278"/>
      <c r="BG60" s="1278"/>
      <c r="BH60" s="1279"/>
    </row>
    <row r="61" spans="2:60" ht="20.25" customHeight="1">
      <c r="B61" s="350">
        <f>B58+1</f>
        <v>14</v>
      </c>
      <c r="C61" s="1322"/>
      <c r="D61" s="1323"/>
      <c r="E61" s="1324"/>
      <c r="F61" s="349" t="str">
        <f>C60</f>
        <v>介護従業者</v>
      </c>
      <c r="G61" s="348"/>
      <c r="H61" s="1317"/>
      <c r="I61" s="1331"/>
      <c r="J61" s="1332"/>
      <c r="K61" s="1332"/>
      <c r="L61" s="1333"/>
      <c r="M61" s="1283"/>
      <c r="N61" s="1284"/>
      <c r="O61" s="1285"/>
      <c r="P61" s="24" t="s">
        <v>86</v>
      </c>
      <c r="Q61" s="25"/>
      <c r="R61" s="25"/>
      <c r="S61" s="20"/>
      <c r="T61" s="59"/>
      <c r="U61" s="346">
        <f>IF(U60="","",VLOOKUP(U60,'【記載例】シフト記号表（勤務時間帯）'!$D$6:$X$47,21,FALSE))</f>
        <v>4.0000000000000018</v>
      </c>
      <c r="V61" s="345">
        <f>IF(V60="","",VLOOKUP(V60,'【記載例】シフト記号表（勤務時間帯）'!$D$6:$X$47,21,FALSE))</f>
        <v>4.0000000000000018</v>
      </c>
      <c r="W61" s="345">
        <f>IF(W60="","",VLOOKUP(W60,'【記載例】シフト記号表（勤務時間帯）'!$D$6:$X$47,21,FALSE))</f>
        <v>4.0000000000000018</v>
      </c>
      <c r="X61" s="345" t="str">
        <f>IF(X60="","",VLOOKUP(X60,'【記載例】シフト記号表（勤務時間帯）'!$D$6:$X$47,21,FALSE))</f>
        <v/>
      </c>
      <c r="Y61" s="345" t="str">
        <f>IF(Y60="","",VLOOKUP(Y60,'【記載例】シフト記号表（勤務時間帯）'!$D$6:$X$47,21,FALSE))</f>
        <v/>
      </c>
      <c r="Z61" s="345" t="str">
        <f>IF(Z60="","",VLOOKUP(Z60,'【記載例】シフト記号表（勤務時間帯）'!$D$6:$X$47,21,FALSE))</f>
        <v/>
      </c>
      <c r="AA61" s="347">
        <f>IF(AA60="","",VLOOKUP(AA60,'【記載例】シフト記号表（勤務時間帯）'!$D$6:$X$47,21,FALSE))</f>
        <v>4.0000000000000018</v>
      </c>
      <c r="AB61" s="346">
        <f>IF(AB60="","",VLOOKUP(AB60,'【記載例】シフト記号表（勤務時間帯）'!$D$6:$X$47,21,FALSE))</f>
        <v>4.0000000000000018</v>
      </c>
      <c r="AC61" s="345">
        <f>IF(AC60="","",VLOOKUP(AC60,'【記載例】シフト記号表（勤務時間帯）'!$D$6:$X$47,21,FALSE))</f>
        <v>4.0000000000000018</v>
      </c>
      <c r="AD61" s="345">
        <f>IF(AD60="","",VLOOKUP(AD60,'【記載例】シフト記号表（勤務時間帯）'!$D$6:$X$47,21,FALSE))</f>
        <v>4.0000000000000018</v>
      </c>
      <c r="AE61" s="345" t="str">
        <f>IF(AE60="","",VLOOKUP(AE60,'【記載例】シフト記号表（勤務時間帯）'!$D$6:$X$47,21,FALSE))</f>
        <v/>
      </c>
      <c r="AF61" s="345" t="str">
        <f>IF(AF60="","",VLOOKUP(AF60,'【記載例】シフト記号表（勤務時間帯）'!$D$6:$X$47,21,FALSE))</f>
        <v/>
      </c>
      <c r="AG61" s="345" t="str">
        <f>IF(AG60="","",VLOOKUP(AG60,'【記載例】シフト記号表（勤務時間帯）'!$D$6:$X$47,21,FALSE))</f>
        <v/>
      </c>
      <c r="AH61" s="347">
        <f>IF(AH60="","",VLOOKUP(AH60,'【記載例】シフト記号表（勤務時間帯）'!$D$6:$X$47,21,FALSE))</f>
        <v>4.0000000000000018</v>
      </c>
      <c r="AI61" s="346">
        <f>IF(AI60="","",VLOOKUP(AI60,'【記載例】シフト記号表（勤務時間帯）'!$D$6:$X$47,21,FALSE))</f>
        <v>4.0000000000000018</v>
      </c>
      <c r="AJ61" s="345">
        <f>IF(AJ60="","",VLOOKUP(AJ60,'【記載例】シフト記号表（勤務時間帯）'!$D$6:$X$47,21,FALSE))</f>
        <v>4.0000000000000018</v>
      </c>
      <c r="AK61" s="345">
        <f>IF(AK60="","",VLOOKUP(AK60,'【記載例】シフト記号表（勤務時間帯）'!$D$6:$X$47,21,FALSE))</f>
        <v>4.0000000000000018</v>
      </c>
      <c r="AL61" s="345" t="str">
        <f>IF(AL60="","",VLOOKUP(AL60,'【記載例】シフト記号表（勤務時間帯）'!$D$6:$X$47,21,FALSE))</f>
        <v/>
      </c>
      <c r="AM61" s="345" t="str">
        <f>IF(AM60="","",VLOOKUP(AM60,'【記載例】シフト記号表（勤務時間帯）'!$D$6:$X$47,21,FALSE))</f>
        <v/>
      </c>
      <c r="AN61" s="345" t="str">
        <f>IF(AN60="","",VLOOKUP(AN60,'【記載例】シフト記号表（勤務時間帯）'!$D$6:$X$47,21,FALSE))</f>
        <v/>
      </c>
      <c r="AO61" s="347">
        <f>IF(AO60="","",VLOOKUP(AO60,'【記載例】シフト記号表（勤務時間帯）'!$D$6:$X$47,21,FALSE))</f>
        <v>4.0000000000000018</v>
      </c>
      <c r="AP61" s="346">
        <f>IF(AP60="","",VLOOKUP(AP60,'【記載例】シフト記号表（勤務時間帯）'!$D$6:$X$47,21,FALSE))</f>
        <v>4.0000000000000018</v>
      </c>
      <c r="AQ61" s="345">
        <f>IF(AQ60="","",VLOOKUP(AQ60,'【記載例】シフト記号表（勤務時間帯）'!$D$6:$X$47,21,FALSE))</f>
        <v>4.0000000000000018</v>
      </c>
      <c r="AR61" s="345">
        <f>IF(AR60="","",VLOOKUP(AR60,'【記載例】シフト記号表（勤務時間帯）'!$D$6:$X$47,21,FALSE))</f>
        <v>4.0000000000000018</v>
      </c>
      <c r="AS61" s="345" t="str">
        <f>IF(AS60="","",VLOOKUP(AS60,'【記載例】シフト記号表（勤務時間帯）'!$D$6:$X$47,21,FALSE))</f>
        <v/>
      </c>
      <c r="AT61" s="345" t="str">
        <f>IF(AT60="","",VLOOKUP(AT60,'【記載例】シフト記号表（勤務時間帯）'!$D$6:$X$47,21,FALSE))</f>
        <v/>
      </c>
      <c r="AU61" s="345" t="str">
        <f>IF(AU60="","",VLOOKUP(AU60,'【記載例】シフト記号表（勤務時間帯）'!$D$6:$X$47,21,FALSE))</f>
        <v/>
      </c>
      <c r="AV61" s="347">
        <f>IF(AV60="","",VLOOKUP(AV60,'【記載例】シフト記号表（勤務時間帯）'!$D$6:$X$47,21,FALSE))</f>
        <v>4.0000000000000018</v>
      </c>
      <c r="AW61" s="346" t="str">
        <f>IF(AW60="","",VLOOKUP(AW60,'【記載例】シフト記号表（勤務時間帯）'!$D$6:$X$47,21,FALSE))</f>
        <v/>
      </c>
      <c r="AX61" s="345" t="str">
        <f>IF(AX60="","",VLOOKUP(AX60,'【記載例】シフト記号表（勤務時間帯）'!$D$6:$X$47,21,FALSE))</f>
        <v/>
      </c>
      <c r="AY61" s="345" t="str">
        <f>IF(AY60="","",VLOOKUP(AY60,'【記載例】シフト記号表（勤務時間帯）'!$D$6:$X$47,21,FALSE))</f>
        <v/>
      </c>
      <c r="AZ61" s="1252">
        <f>IF($BC$3="４週",SUM(U61:AV61),IF($BC$3="暦月",SUM(U61:AY61),""))</f>
        <v>64.000000000000014</v>
      </c>
      <c r="BA61" s="1253"/>
      <c r="BB61" s="1254">
        <f>IF($BC$3="４週",AZ61/4,IF($BC$3="暦月",(AZ61/($BC$8/7)),""))</f>
        <v>16.000000000000004</v>
      </c>
      <c r="BC61" s="1253"/>
      <c r="BD61" s="1261"/>
      <c r="BE61" s="1262"/>
      <c r="BF61" s="1262"/>
      <c r="BG61" s="1262"/>
      <c r="BH61" s="1263"/>
    </row>
    <row r="62" spans="2:60" ht="20.25" customHeight="1" thickBot="1">
      <c r="B62" s="344"/>
      <c r="C62" s="1325"/>
      <c r="D62" s="1326"/>
      <c r="E62" s="1327"/>
      <c r="F62" s="343"/>
      <c r="G62" s="342" t="str">
        <f>C60</f>
        <v>介護従業者</v>
      </c>
      <c r="H62" s="1318"/>
      <c r="I62" s="1334"/>
      <c r="J62" s="1335"/>
      <c r="K62" s="1335"/>
      <c r="L62" s="1336"/>
      <c r="M62" s="1286"/>
      <c r="N62" s="1287"/>
      <c r="O62" s="1288"/>
      <c r="P62" s="47" t="s">
        <v>87</v>
      </c>
      <c r="Q62" s="48"/>
      <c r="R62" s="48"/>
      <c r="S62" s="49"/>
      <c r="T62" s="65"/>
      <c r="U62" s="340" t="str">
        <f>IF(U60="","",VLOOKUP(U60,'【記載例】シフト記号表（勤務時間帯）'!$D$6:$Z$47,23,FALSE))</f>
        <v>-</v>
      </c>
      <c r="V62" s="339" t="str">
        <f>IF(V60="","",VLOOKUP(V60,'【記載例】シフト記号表（勤務時間帯）'!$D$6:$Z$47,23,FALSE))</f>
        <v>-</v>
      </c>
      <c r="W62" s="339" t="str">
        <f>IF(W60="","",VLOOKUP(W60,'【記載例】シフト記号表（勤務時間帯）'!$D$6:$Z$47,23,FALSE))</f>
        <v>-</v>
      </c>
      <c r="X62" s="339" t="str">
        <f>IF(X60="","",VLOOKUP(X60,'【記載例】シフト記号表（勤務時間帯）'!$D$6:$Z$47,23,FALSE))</f>
        <v/>
      </c>
      <c r="Y62" s="339" t="str">
        <f>IF(Y60="","",VLOOKUP(Y60,'【記載例】シフト記号表（勤務時間帯）'!$D$6:$Z$47,23,FALSE))</f>
        <v/>
      </c>
      <c r="Z62" s="339" t="str">
        <f>IF(Z60="","",VLOOKUP(Z60,'【記載例】シフト記号表（勤務時間帯）'!$D$6:$Z$47,23,FALSE))</f>
        <v/>
      </c>
      <c r="AA62" s="341" t="str">
        <f>IF(AA60="","",VLOOKUP(AA60,'【記載例】シフト記号表（勤務時間帯）'!$D$6:$Z$47,23,FALSE))</f>
        <v>-</v>
      </c>
      <c r="AB62" s="340" t="str">
        <f>IF(AB60="","",VLOOKUP(AB60,'【記載例】シフト記号表（勤務時間帯）'!$D$6:$Z$47,23,FALSE))</f>
        <v>-</v>
      </c>
      <c r="AC62" s="339" t="str">
        <f>IF(AC60="","",VLOOKUP(AC60,'【記載例】シフト記号表（勤務時間帯）'!$D$6:$Z$47,23,FALSE))</f>
        <v>-</v>
      </c>
      <c r="AD62" s="339" t="str">
        <f>IF(AD60="","",VLOOKUP(AD60,'【記載例】シフト記号表（勤務時間帯）'!$D$6:$Z$47,23,FALSE))</f>
        <v>-</v>
      </c>
      <c r="AE62" s="339" t="str">
        <f>IF(AE60="","",VLOOKUP(AE60,'【記載例】シフト記号表（勤務時間帯）'!$D$6:$Z$47,23,FALSE))</f>
        <v/>
      </c>
      <c r="AF62" s="339" t="str">
        <f>IF(AF60="","",VLOOKUP(AF60,'【記載例】シフト記号表（勤務時間帯）'!$D$6:$Z$47,23,FALSE))</f>
        <v/>
      </c>
      <c r="AG62" s="339" t="str">
        <f>IF(AG60="","",VLOOKUP(AG60,'【記載例】シフト記号表（勤務時間帯）'!$D$6:$Z$47,23,FALSE))</f>
        <v/>
      </c>
      <c r="AH62" s="341" t="str">
        <f>IF(AH60="","",VLOOKUP(AH60,'【記載例】シフト記号表（勤務時間帯）'!$D$6:$Z$47,23,FALSE))</f>
        <v>-</v>
      </c>
      <c r="AI62" s="340" t="str">
        <f>IF(AI60="","",VLOOKUP(AI60,'【記載例】シフト記号表（勤務時間帯）'!$D$6:$Z$47,23,FALSE))</f>
        <v>-</v>
      </c>
      <c r="AJ62" s="339" t="str">
        <f>IF(AJ60="","",VLOOKUP(AJ60,'【記載例】シフト記号表（勤務時間帯）'!$D$6:$Z$47,23,FALSE))</f>
        <v>-</v>
      </c>
      <c r="AK62" s="339" t="str">
        <f>IF(AK60="","",VLOOKUP(AK60,'【記載例】シフト記号表（勤務時間帯）'!$D$6:$Z$47,23,FALSE))</f>
        <v>-</v>
      </c>
      <c r="AL62" s="339" t="str">
        <f>IF(AL60="","",VLOOKUP(AL60,'【記載例】シフト記号表（勤務時間帯）'!$D$6:$Z$47,23,FALSE))</f>
        <v/>
      </c>
      <c r="AM62" s="339" t="str">
        <f>IF(AM60="","",VLOOKUP(AM60,'【記載例】シフト記号表（勤務時間帯）'!$D$6:$Z$47,23,FALSE))</f>
        <v/>
      </c>
      <c r="AN62" s="339" t="str">
        <f>IF(AN60="","",VLOOKUP(AN60,'【記載例】シフト記号表（勤務時間帯）'!$D$6:$Z$47,23,FALSE))</f>
        <v/>
      </c>
      <c r="AO62" s="341" t="str">
        <f>IF(AO60="","",VLOOKUP(AO60,'【記載例】シフト記号表（勤務時間帯）'!$D$6:$Z$47,23,FALSE))</f>
        <v>-</v>
      </c>
      <c r="AP62" s="340" t="str">
        <f>IF(AP60="","",VLOOKUP(AP60,'【記載例】シフト記号表（勤務時間帯）'!$D$6:$Z$47,23,FALSE))</f>
        <v>-</v>
      </c>
      <c r="AQ62" s="339" t="str">
        <f>IF(AQ60="","",VLOOKUP(AQ60,'【記載例】シフト記号表（勤務時間帯）'!$D$6:$Z$47,23,FALSE))</f>
        <v>-</v>
      </c>
      <c r="AR62" s="339" t="str">
        <f>IF(AR60="","",VLOOKUP(AR60,'【記載例】シフト記号表（勤務時間帯）'!$D$6:$Z$47,23,FALSE))</f>
        <v>-</v>
      </c>
      <c r="AS62" s="339" t="str">
        <f>IF(AS60="","",VLOOKUP(AS60,'【記載例】シフト記号表（勤務時間帯）'!$D$6:$Z$47,23,FALSE))</f>
        <v/>
      </c>
      <c r="AT62" s="339" t="str">
        <f>IF(AT60="","",VLOOKUP(AT60,'【記載例】シフト記号表（勤務時間帯）'!$D$6:$Z$47,23,FALSE))</f>
        <v/>
      </c>
      <c r="AU62" s="339" t="str">
        <f>IF(AU60="","",VLOOKUP(AU60,'【記載例】シフト記号表（勤務時間帯）'!$D$6:$Z$47,23,FALSE))</f>
        <v/>
      </c>
      <c r="AV62" s="341" t="str">
        <f>IF(AV60="","",VLOOKUP(AV60,'【記載例】シフト記号表（勤務時間帯）'!$D$6:$Z$47,23,FALSE))</f>
        <v>-</v>
      </c>
      <c r="AW62" s="340" t="str">
        <f>IF(AW60="","",VLOOKUP(AW60,'【記載例】シフト記号表（勤務時間帯）'!$D$6:$Z$47,23,FALSE))</f>
        <v/>
      </c>
      <c r="AX62" s="339" t="str">
        <f>IF(AX60="","",VLOOKUP(AX60,'【記載例】シフト記号表（勤務時間帯）'!$D$6:$Z$47,23,FALSE))</f>
        <v/>
      </c>
      <c r="AY62" s="339" t="str">
        <f>IF(AY60="","",VLOOKUP(AY60,'【記載例】シフト記号表（勤務時間帯）'!$D$6:$Z$47,23,FALSE))</f>
        <v/>
      </c>
      <c r="AZ62" s="1255">
        <f>IF($BC$3="４週",SUM(U62:AV62),IF($BC$3="暦月",SUM(U62:AY62),""))</f>
        <v>0</v>
      </c>
      <c r="BA62" s="1256"/>
      <c r="BB62" s="1257">
        <f>IF($BC$3="４週",AZ62/4,IF($BC$3="暦月",(AZ62/($BC$8/7)),""))</f>
        <v>0</v>
      </c>
      <c r="BC62" s="1256"/>
      <c r="BD62" s="1264"/>
      <c r="BE62" s="1265"/>
      <c r="BF62" s="1265"/>
      <c r="BG62" s="1265"/>
      <c r="BH62" s="1266"/>
    </row>
    <row r="63" spans="2:60" ht="20.25" customHeight="1">
      <c r="B63" s="1372" t="s">
        <v>886</v>
      </c>
      <c r="C63" s="1373"/>
      <c r="D63" s="1373"/>
      <c r="E63" s="1373"/>
      <c r="F63" s="1373"/>
      <c r="G63" s="1373"/>
      <c r="H63" s="1373"/>
      <c r="I63" s="1373"/>
      <c r="J63" s="1373"/>
      <c r="K63" s="1373"/>
      <c r="L63" s="1373"/>
      <c r="M63" s="1373"/>
      <c r="N63" s="1373"/>
      <c r="O63" s="1373"/>
      <c r="P63" s="1373"/>
      <c r="Q63" s="1373"/>
      <c r="R63" s="1373"/>
      <c r="S63" s="1373"/>
      <c r="T63" s="1374"/>
      <c r="U63" s="338">
        <v>10</v>
      </c>
      <c r="V63" s="335">
        <v>11</v>
      </c>
      <c r="W63" s="335">
        <v>12</v>
      </c>
      <c r="X63" s="335">
        <v>13</v>
      </c>
      <c r="Y63" s="335">
        <v>14</v>
      </c>
      <c r="Z63" s="335">
        <v>15</v>
      </c>
      <c r="AA63" s="337">
        <v>16</v>
      </c>
      <c r="AB63" s="336">
        <v>10</v>
      </c>
      <c r="AC63" s="335">
        <v>11</v>
      </c>
      <c r="AD63" s="335">
        <v>12</v>
      </c>
      <c r="AE63" s="335">
        <v>13</v>
      </c>
      <c r="AF63" s="335">
        <v>14</v>
      </c>
      <c r="AG63" s="335">
        <v>15</v>
      </c>
      <c r="AH63" s="337">
        <v>16</v>
      </c>
      <c r="AI63" s="336">
        <v>10</v>
      </c>
      <c r="AJ63" s="335">
        <v>11</v>
      </c>
      <c r="AK63" s="335">
        <v>12</v>
      </c>
      <c r="AL63" s="335">
        <v>13</v>
      </c>
      <c r="AM63" s="335">
        <v>14</v>
      </c>
      <c r="AN63" s="335">
        <v>15</v>
      </c>
      <c r="AO63" s="337">
        <v>16</v>
      </c>
      <c r="AP63" s="336">
        <v>10</v>
      </c>
      <c r="AQ63" s="335">
        <v>11</v>
      </c>
      <c r="AR63" s="335">
        <v>12</v>
      </c>
      <c r="AS63" s="335">
        <v>13</v>
      </c>
      <c r="AT63" s="335">
        <v>14</v>
      </c>
      <c r="AU63" s="335">
        <v>15</v>
      </c>
      <c r="AV63" s="337">
        <v>16</v>
      </c>
      <c r="AW63" s="336"/>
      <c r="AX63" s="335"/>
      <c r="AY63" s="334"/>
      <c r="AZ63" s="1346"/>
      <c r="BA63" s="1347"/>
      <c r="BB63" s="1360"/>
      <c r="BC63" s="1361"/>
      <c r="BD63" s="1361"/>
      <c r="BE63" s="1361"/>
      <c r="BF63" s="1361"/>
      <c r="BG63" s="1361"/>
      <c r="BH63" s="1362"/>
    </row>
    <row r="64" spans="2:60" ht="20.25" customHeight="1">
      <c r="B64" s="1375" t="s">
        <v>885</v>
      </c>
      <c r="C64" s="1376"/>
      <c r="D64" s="1376"/>
      <c r="E64" s="1376"/>
      <c r="F64" s="1376"/>
      <c r="G64" s="1376"/>
      <c r="H64" s="1376"/>
      <c r="I64" s="1376"/>
      <c r="J64" s="1376"/>
      <c r="K64" s="1376"/>
      <c r="L64" s="1376"/>
      <c r="M64" s="1376"/>
      <c r="N64" s="1376"/>
      <c r="O64" s="1376"/>
      <c r="P64" s="1376"/>
      <c r="Q64" s="1376"/>
      <c r="R64" s="1376"/>
      <c r="S64" s="1376"/>
      <c r="T64" s="1377"/>
      <c r="U64" s="331"/>
      <c r="V64" s="328"/>
      <c r="W64" s="328"/>
      <c r="X64" s="328"/>
      <c r="Y64" s="328"/>
      <c r="Z64" s="328"/>
      <c r="AA64" s="333"/>
      <c r="AB64" s="332"/>
      <c r="AC64" s="328"/>
      <c r="AD64" s="328"/>
      <c r="AE64" s="328"/>
      <c r="AF64" s="328"/>
      <c r="AG64" s="328"/>
      <c r="AH64" s="333"/>
      <c r="AI64" s="332"/>
      <c r="AJ64" s="328"/>
      <c r="AK64" s="328"/>
      <c r="AL64" s="328"/>
      <c r="AM64" s="328"/>
      <c r="AN64" s="328"/>
      <c r="AO64" s="333"/>
      <c r="AP64" s="332"/>
      <c r="AQ64" s="328"/>
      <c r="AR64" s="328"/>
      <c r="AS64" s="328"/>
      <c r="AT64" s="328"/>
      <c r="AU64" s="328"/>
      <c r="AV64" s="333"/>
      <c r="AW64" s="332"/>
      <c r="AX64" s="328"/>
      <c r="AY64" s="327"/>
      <c r="AZ64" s="1348"/>
      <c r="BA64" s="1349"/>
      <c r="BB64" s="1363"/>
      <c r="BC64" s="1364"/>
      <c r="BD64" s="1364"/>
      <c r="BE64" s="1364"/>
      <c r="BF64" s="1364"/>
      <c r="BG64" s="1364"/>
      <c r="BH64" s="1365"/>
    </row>
    <row r="65" spans="2:60" ht="20.25" customHeight="1">
      <c r="B65" s="1375" t="s">
        <v>953</v>
      </c>
      <c r="C65" s="1376"/>
      <c r="D65" s="1376"/>
      <c r="E65" s="1376"/>
      <c r="F65" s="1376"/>
      <c r="G65" s="1376"/>
      <c r="H65" s="1376"/>
      <c r="I65" s="1376"/>
      <c r="J65" s="1376"/>
      <c r="K65" s="1376"/>
      <c r="L65" s="1376"/>
      <c r="M65" s="1376"/>
      <c r="N65" s="1376"/>
      <c r="O65" s="1376"/>
      <c r="P65" s="1376"/>
      <c r="Q65" s="1376"/>
      <c r="R65" s="1376"/>
      <c r="S65" s="1376"/>
      <c r="T65" s="1377"/>
      <c r="U65" s="331">
        <v>9</v>
      </c>
      <c r="V65" s="328">
        <v>9</v>
      </c>
      <c r="W65" s="328">
        <v>9</v>
      </c>
      <c r="X65" s="328">
        <v>9</v>
      </c>
      <c r="Y65" s="328">
        <v>9</v>
      </c>
      <c r="Z65" s="328">
        <v>9</v>
      </c>
      <c r="AA65" s="330">
        <v>9</v>
      </c>
      <c r="AB65" s="329">
        <v>9</v>
      </c>
      <c r="AC65" s="328">
        <v>9</v>
      </c>
      <c r="AD65" s="328">
        <v>9</v>
      </c>
      <c r="AE65" s="328">
        <v>9</v>
      </c>
      <c r="AF65" s="328">
        <v>9</v>
      </c>
      <c r="AG65" s="328">
        <v>9</v>
      </c>
      <c r="AH65" s="330">
        <v>9</v>
      </c>
      <c r="AI65" s="329">
        <v>9</v>
      </c>
      <c r="AJ65" s="328">
        <v>9</v>
      </c>
      <c r="AK65" s="328">
        <v>9</v>
      </c>
      <c r="AL65" s="328">
        <v>9</v>
      </c>
      <c r="AM65" s="328">
        <v>9</v>
      </c>
      <c r="AN65" s="328">
        <v>9</v>
      </c>
      <c r="AO65" s="330">
        <v>9</v>
      </c>
      <c r="AP65" s="329">
        <v>9</v>
      </c>
      <c r="AQ65" s="328">
        <v>9</v>
      </c>
      <c r="AR65" s="328">
        <v>9</v>
      </c>
      <c r="AS65" s="328">
        <v>9</v>
      </c>
      <c r="AT65" s="328">
        <v>9</v>
      </c>
      <c r="AU65" s="328">
        <v>9</v>
      </c>
      <c r="AV65" s="330">
        <v>9</v>
      </c>
      <c r="AW65" s="329"/>
      <c r="AX65" s="328"/>
      <c r="AY65" s="327"/>
      <c r="AZ65" s="1348"/>
      <c r="BA65" s="1349"/>
      <c r="BB65" s="1363"/>
      <c r="BC65" s="1364"/>
      <c r="BD65" s="1364"/>
      <c r="BE65" s="1364"/>
      <c r="BF65" s="1364"/>
      <c r="BG65" s="1364"/>
      <c r="BH65" s="1365"/>
    </row>
    <row r="66" spans="2:60" ht="20.25" customHeight="1">
      <c r="B66" s="1375" t="s">
        <v>952</v>
      </c>
      <c r="C66" s="1376"/>
      <c r="D66" s="1376"/>
      <c r="E66" s="1376"/>
      <c r="F66" s="1376"/>
      <c r="G66" s="1376"/>
      <c r="H66" s="1376"/>
      <c r="I66" s="1376"/>
      <c r="J66" s="1376"/>
      <c r="K66" s="1376"/>
      <c r="L66" s="1376"/>
      <c r="M66" s="1376"/>
      <c r="N66" s="1376"/>
      <c r="O66" s="1376"/>
      <c r="P66" s="1376"/>
      <c r="Q66" s="1376"/>
      <c r="R66" s="1376"/>
      <c r="S66" s="1376"/>
      <c r="T66" s="1377"/>
      <c r="U66" s="331">
        <v>4</v>
      </c>
      <c r="V66" s="328">
        <v>4</v>
      </c>
      <c r="W66" s="328">
        <v>4</v>
      </c>
      <c r="X66" s="328">
        <v>4</v>
      </c>
      <c r="Y66" s="328">
        <v>4</v>
      </c>
      <c r="Z66" s="328">
        <v>4</v>
      </c>
      <c r="AA66" s="330">
        <v>4</v>
      </c>
      <c r="AB66" s="329">
        <v>4</v>
      </c>
      <c r="AC66" s="328">
        <v>4</v>
      </c>
      <c r="AD66" s="328">
        <v>4</v>
      </c>
      <c r="AE66" s="328">
        <v>4</v>
      </c>
      <c r="AF66" s="328">
        <v>4</v>
      </c>
      <c r="AG66" s="328">
        <v>4</v>
      </c>
      <c r="AH66" s="330">
        <v>4</v>
      </c>
      <c r="AI66" s="329">
        <v>4</v>
      </c>
      <c r="AJ66" s="328">
        <v>4</v>
      </c>
      <c r="AK66" s="328">
        <v>4</v>
      </c>
      <c r="AL66" s="328">
        <v>4</v>
      </c>
      <c r="AM66" s="328">
        <v>4</v>
      </c>
      <c r="AN66" s="328">
        <v>4</v>
      </c>
      <c r="AO66" s="330">
        <v>4</v>
      </c>
      <c r="AP66" s="329">
        <v>4</v>
      </c>
      <c r="AQ66" s="328">
        <v>4</v>
      </c>
      <c r="AR66" s="328">
        <v>4</v>
      </c>
      <c r="AS66" s="328">
        <v>4</v>
      </c>
      <c r="AT66" s="328">
        <v>4</v>
      </c>
      <c r="AU66" s="328">
        <v>4</v>
      </c>
      <c r="AV66" s="330">
        <v>4</v>
      </c>
      <c r="AW66" s="329"/>
      <c r="AX66" s="328"/>
      <c r="AY66" s="327"/>
      <c r="AZ66" s="1350"/>
      <c r="BA66" s="1351"/>
      <c r="BB66" s="1363"/>
      <c r="BC66" s="1364"/>
      <c r="BD66" s="1364"/>
      <c r="BE66" s="1364"/>
      <c r="BF66" s="1364"/>
      <c r="BG66" s="1364"/>
      <c r="BH66" s="1365"/>
    </row>
    <row r="67" spans="2:60" s="29" customFormat="1" ht="20.25" customHeight="1" thickBot="1">
      <c r="B67" s="1382" t="s">
        <v>951</v>
      </c>
      <c r="C67" s="1370"/>
      <c r="D67" s="1370"/>
      <c r="E67" s="1370"/>
      <c r="F67" s="1370"/>
      <c r="G67" s="1370"/>
      <c r="H67" s="1370"/>
      <c r="I67" s="1370"/>
      <c r="J67" s="1370"/>
      <c r="K67" s="1370"/>
      <c r="L67" s="1370"/>
      <c r="M67" s="1370"/>
      <c r="N67" s="1370"/>
      <c r="O67" s="1370"/>
      <c r="P67" s="1370"/>
      <c r="Q67" s="1370"/>
      <c r="R67" s="1370"/>
      <c r="S67" s="1370"/>
      <c r="T67" s="1371"/>
      <c r="U67" s="432"/>
      <c r="V67" s="431"/>
      <c r="W67" s="431"/>
      <c r="X67" s="431"/>
      <c r="Y67" s="431"/>
      <c r="Z67" s="431"/>
      <c r="AA67" s="433"/>
      <c r="AB67" s="432"/>
      <c r="AC67" s="431"/>
      <c r="AD67" s="431"/>
      <c r="AE67" s="431"/>
      <c r="AF67" s="431"/>
      <c r="AG67" s="431"/>
      <c r="AH67" s="433"/>
      <c r="AI67" s="432"/>
      <c r="AJ67" s="431"/>
      <c r="AK67" s="431"/>
      <c r="AL67" s="431"/>
      <c r="AM67" s="431"/>
      <c r="AN67" s="431"/>
      <c r="AO67" s="433"/>
      <c r="AP67" s="432"/>
      <c r="AQ67" s="431"/>
      <c r="AR67" s="431"/>
      <c r="AS67" s="431"/>
      <c r="AT67" s="431"/>
      <c r="AU67" s="431"/>
      <c r="AV67" s="433"/>
      <c r="AW67" s="432"/>
      <c r="AX67" s="431"/>
      <c r="AY67" s="430"/>
      <c r="AZ67" s="1383">
        <f>IF($BC$3="４週",SUM(U67:AV67),IF($BC$3="暦月",SUM(U67:AY67),""))</f>
        <v>0</v>
      </c>
      <c r="BA67" s="1345"/>
      <c r="BB67" s="1363"/>
      <c r="BC67" s="1364"/>
      <c r="BD67" s="1364"/>
      <c r="BE67" s="1364"/>
      <c r="BF67" s="1364"/>
      <c r="BG67" s="1364"/>
      <c r="BH67" s="1365"/>
    </row>
    <row r="68" spans="2:60" s="29" customFormat="1" ht="20.25" customHeight="1" thickBot="1">
      <c r="B68" s="1355" t="s">
        <v>950</v>
      </c>
      <c r="C68" s="1356"/>
      <c r="D68" s="1356"/>
      <c r="E68" s="1356"/>
      <c r="F68" s="1356"/>
      <c r="G68" s="1356"/>
      <c r="H68" s="1356"/>
      <c r="I68" s="1356"/>
      <c r="J68" s="1356"/>
      <c r="K68" s="1356"/>
      <c r="L68" s="1356"/>
      <c r="M68" s="1356"/>
      <c r="N68" s="1356"/>
      <c r="O68" s="1356"/>
      <c r="P68" s="1356"/>
      <c r="Q68" s="1356"/>
      <c r="R68" s="1356"/>
      <c r="S68" s="1356"/>
      <c r="T68" s="1357"/>
      <c r="U68" s="427">
        <f t="shared" ref="U68:AY68" si="1">U70-U69</f>
        <v>32</v>
      </c>
      <c r="V68" s="427">
        <f t="shared" si="1"/>
        <v>26</v>
      </c>
      <c r="W68" s="427">
        <f t="shared" si="1"/>
        <v>32</v>
      </c>
      <c r="X68" s="427">
        <f t="shared" si="1"/>
        <v>35.999999999999993</v>
      </c>
      <c r="Y68" s="427">
        <f t="shared" si="1"/>
        <v>30</v>
      </c>
      <c r="Z68" s="427">
        <f t="shared" si="1"/>
        <v>26</v>
      </c>
      <c r="AA68" s="429">
        <f t="shared" si="1"/>
        <v>30</v>
      </c>
      <c r="AB68" s="428">
        <f t="shared" si="1"/>
        <v>32</v>
      </c>
      <c r="AC68" s="427">
        <f t="shared" si="1"/>
        <v>34</v>
      </c>
      <c r="AD68" s="427">
        <f t="shared" si="1"/>
        <v>32</v>
      </c>
      <c r="AE68" s="427">
        <f t="shared" si="1"/>
        <v>36</v>
      </c>
      <c r="AF68" s="427">
        <f t="shared" si="1"/>
        <v>38</v>
      </c>
      <c r="AG68" s="427">
        <f t="shared" si="1"/>
        <v>34</v>
      </c>
      <c r="AH68" s="429">
        <f t="shared" si="1"/>
        <v>29.999999999999993</v>
      </c>
      <c r="AI68" s="428">
        <f t="shared" si="1"/>
        <v>32</v>
      </c>
      <c r="AJ68" s="427">
        <f t="shared" si="1"/>
        <v>34</v>
      </c>
      <c r="AK68" s="427">
        <f t="shared" si="1"/>
        <v>32</v>
      </c>
      <c r="AL68" s="427">
        <f t="shared" si="1"/>
        <v>36</v>
      </c>
      <c r="AM68" s="427">
        <f t="shared" si="1"/>
        <v>38</v>
      </c>
      <c r="AN68" s="427">
        <f t="shared" si="1"/>
        <v>34</v>
      </c>
      <c r="AO68" s="429">
        <f t="shared" si="1"/>
        <v>38</v>
      </c>
      <c r="AP68" s="428">
        <f t="shared" si="1"/>
        <v>32</v>
      </c>
      <c r="AQ68" s="427">
        <f t="shared" si="1"/>
        <v>34</v>
      </c>
      <c r="AR68" s="427">
        <f t="shared" si="1"/>
        <v>32</v>
      </c>
      <c r="AS68" s="427">
        <f t="shared" si="1"/>
        <v>36</v>
      </c>
      <c r="AT68" s="427">
        <f t="shared" si="1"/>
        <v>38</v>
      </c>
      <c r="AU68" s="427">
        <f t="shared" si="1"/>
        <v>34</v>
      </c>
      <c r="AV68" s="429">
        <f t="shared" si="1"/>
        <v>37.999999999999993</v>
      </c>
      <c r="AW68" s="428">
        <f t="shared" si="1"/>
        <v>-8</v>
      </c>
      <c r="AX68" s="427">
        <f t="shared" si="1"/>
        <v>-8</v>
      </c>
      <c r="AY68" s="427">
        <f t="shared" si="1"/>
        <v>-8</v>
      </c>
      <c r="AZ68" s="1358">
        <f>SUM(U68:AY68)</f>
        <v>912</v>
      </c>
      <c r="BA68" s="1359"/>
      <c r="BB68" s="1363"/>
      <c r="BC68" s="1364"/>
      <c r="BD68" s="1364"/>
      <c r="BE68" s="1364"/>
      <c r="BF68" s="1364"/>
      <c r="BG68" s="1364"/>
      <c r="BH68" s="1365"/>
    </row>
    <row r="69" spans="2:60" s="29" customFormat="1" ht="20.25" customHeight="1">
      <c r="B69" s="1352" t="s">
        <v>949</v>
      </c>
      <c r="C69" s="1353"/>
      <c r="D69" s="1353"/>
      <c r="E69" s="1353"/>
      <c r="F69" s="1353"/>
      <c r="G69" s="1353"/>
      <c r="H69" s="1353"/>
      <c r="I69" s="1353"/>
      <c r="J69" s="1353"/>
      <c r="K69" s="1353"/>
      <c r="L69" s="1353"/>
      <c r="M69" s="1353"/>
      <c r="N69" s="1353"/>
      <c r="O69" s="1353"/>
      <c r="P69" s="1353"/>
      <c r="Q69" s="1353"/>
      <c r="R69" s="1353"/>
      <c r="S69" s="1353"/>
      <c r="T69" s="1354"/>
      <c r="U69" s="426">
        <f t="shared" ref="U69:AY69" si="2">$AY$6/5</f>
        <v>8</v>
      </c>
      <c r="V69" s="425">
        <f t="shared" si="2"/>
        <v>8</v>
      </c>
      <c r="W69" s="425">
        <f t="shared" si="2"/>
        <v>8</v>
      </c>
      <c r="X69" s="425">
        <f t="shared" si="2"/>
        <v>8</v>
      </c>
      <c r="Y69" s="425">
        <f t="shared" si="2"/>
        <v>8</v>
      </c>
      <c r="Z69" s="425">
        <f t="shared" si="2"/>
        <v>8</v>
      </c>
      <c r="AA69" s="326">
        <f t="shared" si="2"/>
        <v>8</v>
      </c>
      <c r="AB69" s="426">
        <f t="shared" si="2"/>
        <v>8</v>
      </c>
      <c r="AC69" s="425">
        <f t="shared" si="2"/>
        <v>8</v>
      </c>
      <c r="AD69" s="425">
        <f t="shared" si="2"/>
        <v>8</v>
      </c>
      <c r="AE69" s="425">
        <f t="shared" si="2"/>
        <v>8</v>
      </c>
      <c r="AF69" s="425">
        <f t="shared" si="2"/>
        <v>8</v>
      </c>
      <c r="AG69" s="425">
        <f t="shared" si="2"/>
        <v>8</v>
      </c>
      <c r="AH69" s="326">
        <f t="shared" si="2"/>
        <v>8</v>
      </c>
      <c r="AI69" s="426">
        <f t="shared" si="2"/>
        <v>8</v>
      </c>
      <c r="AJ69" s="425">
        <f t="shared" si="2"/>
        <v>8</v>
      </c>
      <c r="AK69" s="425">
        <f t="shared" si="2"/>
        <v>8</v>
      </c>
      <c r="AL69" s="425">
        <f t="shared" si="2"/>
        <v>8</v>
      </c>
      <c r="AM69" s="425">
        <f t="shared" si="2"/>
        <v>8</v>
      </c>
      <c r="AN69" s="425">
        <f t="shared" si="2"/>
        <v>8</v>
      </c>
      <c r="AO69" s="326">
        <f t="shared" si="2"/>
        <v>8</v>
      </c>
      <c r="AP69" s="426">
        <f t="shared" si="2"/>
        <v>8</v>
      </c>
      <c r="AQ69" s="425">
        <f t="shared" si="2"/>
        <v>8</v>
      </c>
      <c r="AR69" s="425">
        <f t="shared" si="2"/>
        <v>8</v>
      </c>
      <c r="AS69" s="425">
        <f t="shared" si="2"/>
        <v>8</v>
      </c>
      <c r="AT69" s="425">
        <f t="shared" si="2"/>
        <v>8</v>
      </c>
      <c r="AU69" s="425">
        <f t="shared" si="2"/>
        <v>8</v>
      </c>
      <c r="AV69" s="326">
        <f t="shared" si="2"/>
        <v>8</v>
      </c>
      <c r="AW69" s="426">
        <f t="shared" si="2"/>
        <v>8</v>
      </c>
      <c r="AX69" s="425">
        <f t="shared" si="2"/>
        <v>8</v>
      </c>
      <c r="AY69" s="424">
        <f t="shared" si="2"/>
        <v>8</v>
      </c>
      <c r="AZ69" s="1358">
        <f>SUM(U69:AY69)</f>
        <v>248</v>
      </c>
      <c r="BA69" s="1359"/>
      <c r="BB69" s="1363"/>
      <c r="BC69" s="1364"/>
      <c r="BD69" s="1364"/>
      <c r="BE69" s="1364"/>
      <c r="BF69" s="1364"/>
      <c r="BG69" s="1364"/>
      <c r="BH69" s="1365"/>
    </row>
    <row r="70" spans="2:60" ht="20.25" customHeight="1">
      <c r="B70" s="1378" t="s">
        <v>948</v>
      </c>
      <c r="C70" s="1379"/>
      <c r="D70" s="1379"/>
      <c r="E70" s="1379"/>
      <c r="F70" s="1379"/>
      <c r="G70" s="1379"/>
      <c r="H70" s="1379"/>
      <c r="I70" s="1379"/>
      <c r="J70" s="1379"/>
      <c r="K70" s="1379"/>
      <c r="L70" s="1379"/>
      <c r="M70" s="1379"/>
      <c r="N70" s="1379"/>
      <c r="O70" s="1379"/>
      <c r="P70" s="1379"/>
      <c r="Q70" s="1379"/>
      <c r="R70" s="1379"/>
      <c r="S70" s="1379"/>
      <c r="T70" s="1380"/>
      <c r="U70" s="426">
        <f t="shared" ref="U70:AV70" si="3">IF(SUMIF($F$21:$F$62,"介護従業者",U21:U62)=0,"",SUMIF($F$21:$F$62,"介護従業者",U21:U62))</f>
        <v>40</v>
      </c>
      <c r="V70" s="425">
        <f t="shared" si="3"/>
        <v>34</v>
      </c>
      <c r="W70" s="425">
        <f t="shared" si="3"/>
        <v>40</v>
      </c>
      <c r="X70" s="425">
        <f t="shared" si="3"/>
        <v>43.999999999999993</v>
      </c>
      <c r="Y70" s="425">
        <f t="shared" si="3"/>
        <v>38</v>
      </c>
      <c r="Z70" s="425">
        <f t="shared" si="3"/>
        <v>34</v>
      </c>
      <c r="AA70" s="326">
        <f t="shared" si="3"/>
        <v>38</v>
      </c>
      <c r="AB70" s="426">
        <f t="shared" si="3"/>
        <v>40</v>
      </c>
      <c r="AC70" s="425">
        <f t="shared" si="3"/>
        <v>42</v>
      </c>
      <c r="AD70" s="425">
        <f t="shared" si="3"/>
        <v>40</v>
      </c>
      <c r="AE70" s="425">
        <f t="shared" si="3"/>
        <v>44</v>
      </c>
      <c r="AF70" s="425">
        <f t="shared" si="3"/>
        <v>46</v>
      </c>
      <c r="AG70" s="425">
        <f t="shared" si="3"/>
        <v>42</v>
      </c>
      <c r="AH70" s="326">
        <f t="shared" si="3"/>
        <v>37.999999999999993</v>
      </c>
      <c r="AI70" s="426">
        <f t="shared" si="3"/>
        <v>40</v>
      </c>
      <c r="AJ70" s="425">
        <f t="shared" si="3"/>
        <v>42</v>
      </c>
      <c r="AK70" s="425">
        <f t="shared" si="3"/>
        <v>40</v>
      </c>
      <c r="AL70" s="425">
        <f t="shared" si="3"/>
        <v>44</v>
      </c>
      <c r="AM70" s="425">
        <f t="shared" si="3"/>
        <v>46</v>
      </c>
      <c r="AN70" s="425">
        <f t="shared" si="3"/>
        <v>42</v>
      </c>
      <c r="AO70" s="326">
        <f t="shared" si="3"/>
        <v>46</v>
      </c>
      <c r="AP70" s="426">
        <f t="shared" si="3"/>
        <v>40</v>
      </c>
      <c r="AQ70" s="425">
        <f t="shared" si="3"/>
        <v>42</v>
      </c>
      <c r="AR70" s="425">
        <f t="shared" si="3"/>
        <v>40</v>
      </c>
      <c r="AS70" s="425">
        <f t="shared" si="3"/>
        <v>44</v>
      </c>
      <c r="AT70" s="425">
        <f t="shared" si="3"/>
        <v>46</v>
      </c>
      <c r="AU70" s="425">
        <f t="shared" si="3"/>
        <v>42</v>
      </c>
      <c r="AV70" s="326">
        <f t="shared" si="3"/>
        <v>45.999999999999993</v>
      </c>
      <c r="AW70" s="426"/>
      <c r="AX70" s="425"/>
      <c r="AY70" s="424"/>
      <c r="AZ70" s="1381">
        <f>IF($BC$3="４週",SUM(U70:AV70),IF($BC$3="暦月",SUM(U70:AY70),""))</f>
        <v>1160</v>
      </c>
      <c r="BA70" s="1381"/>
      <c r="BB70" s="1363"/>
      <c r="BC70" s="1364"/>
      <c r="BD70" s="1364"/>
      <c r="BE70" s="1364"/>
      <c r="BF70" s="1364"/>
      <c r="BG70" s="1364"/>
      <c r="BH70" s="1365"/>
    </row>
    <row r="71" spans="2:60" ht="20.25" customHeight="1" thickBot="1">
      <c r="B71" s="1369" t="s">
        <v>947</v>
      </c>
      <c r="C71" s="1370"/>
      <c r="D71" s="1370"/>
      <c r="E71" s="1370"/>
      <c r="F71" s="1370"/>
      <c r="G71" s="1370"/>
      <c r="H71" s="1370"/>
      <c r="I71" s="1370"/>
      <c r="J71" s="1370"/>
      <c r="K71" s="1370"/>
      <c r="L71" s="1370"/>
      <c r="M71" s="1370"/>
      <c r="N71" s="1370"/>
      <c r="O71" s="1370"/>
      <c r="P71" s="1370"/>
      <c r="Q71" s="1370"/>
      <c r="R71" s="1370"/>
      <c r="S71" s="1370"/>
      <c r="T71" s="1371"/>
      <c r="U71" s="423">
        <f t="shared" ref="U71:AY71" si="4">IF(SUMIF($G$21:$G$62,"介護従業者",U21:U62)=0,"",SUMIF($G$21:$G$62,"介護従業者",U21:U62))</f>
        <v>10</v>
      </c>
      <c r="V71" s="420">
        <f t="shared" si="4"/>
        <v>10</v>
      </c>
      <c r="W71" s="420">
        <f t="shared" si="4"/>
        <v>10</v>
      </c>
      <c r="X71" s="420">
        <f t="shared" si="4"/>
        <v>9</v>
      </c>
      <c r="Y71" s="420">
        <f t="shared" si="4"/>
        <v>10</v>
      </c>
      <c r="Z71" s="420">
        <f t="shared" si="4"/>
        <v>10</v>
      </c>
      <c r="AA71" s="422">
        <f t="shared" si="4"/>
        <v>10</v>
      </c>
      <c r="AB71" s="421">
        <f t="shared" si="4"/>
        <v>10</v>
      </c>
      <c r="AC71" s="420">
        <f t="shared" si="4"/>
        <v>10</v>
      </c>
      <c r="AD71" s="420">
        <f t="shared" si="4"/>
        <v>10</v>
      </c>
      <c r="AE71" s="420">
        <f t="shared" si="4"/>
        <v>10</v>
      </c>
      <c r="AF71" s="420">
        <f t="shared" si="4"/>
        <v>10</v>
      </c>
      <c r="AG71" s="420">
        <f t="shared" si="4"/>
        <v>9</v>
      </c>
      <c r="AH71" s="422">
        <f t="shared" si="4"/>
        <v>10</v>
      </c>
      <c r="AI71" s="421">
        <f t="shared" si="4"/>
        <v>10</v>
      </c>
      <c r="AJ71" s="420">
        <f t="shared" si="4"/>
        <v>10</v>
      </c>
      <c r="AK71" s="420">
        <f t="shared" si="4"/>
        <v>10</v>
      </c>
      <c r="AL71" s="420">
        <f t="shared" si="4"/>
        <v>10</v>
      </c>
      <c r="AM71" s="420">
        <f t="shared" si="4"/>
        <v>10</v>
      </c>
      <c r="AN71" s="420">
        <f t="shared" si="4"/>
        <v>10</v>
      </c>
      <c r="AO71" s="422">
        <f t="shared" si="4"/>
        <v>10</v>
      </c>
      <c r="AP71" s="421">
        <f t="shared" si="4"/>
        <v>10</v>
      </c>
      <c r="AQ71" s="420">
        <f t="shared" si="4"/>
        <v>10</v>
      </c>
      <c r="AR71" s="420">
        <f t="shared" si="4"/>
        <v>10</v>
      </c>
      <c r="AS71" s="420">
        <f t="shared" si="4"/>
        <v>10</v>
      </c>
      <c r="AT71" s="420">
        <f t="shared" si="4"/>
        <v>10</v>
      </c>
      <c r="AU71" s="420">
        <f t="shared" si="4"/>
        <v>10</v>
      </c>
      <c r="AV71" s="422">
        <f t="shared" si="4"/>
        <v>10</v>
      </c>
      <c r="AW71" s="421" t="str">
        <f t="shared" si="4"/>
        <v/>
      </c>
      <c r="AX71" s="420" t="str">
        <f t="shared" si="4"/>
        <v/>
      </c>
      <c r="AY71" s="419" t="str">
        <f t="shared" si="4"/>
        <v/>
      </c>
      <c r="AZ71" s="1345">
        <f>IF($BC$3="４週",SUM(U71:AV71),IF($BC$3="暦月",SUM(U71:AY71),""))</f>
        <v>278</v>
      </c>
      <c r="BA71" s="1345"/>
      <c r="BB71" s="1366"/>
      <c r="BC71" s="1367"/>
      <c r="BD71" s="1367"/>
      <c r="BE71" s="1367"/>
      <c r="BF71" s="1367"/>
      <c r="BG71" s="1367"/>
      <c r="BH71" s="1368"/>
    </row>
    <row r="72" spans="2:60" ht="20.25" customHeight="1"/>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s="1" customFormat="1" ht="20.25" customHeight="1"/>
    <row r="82" s="1" customFormat="1" ht="20.25" customHeight="1"/>
    <row r="83" s="1" customFormat="1" ht="20.25" customHeight="1"/>
    <row r="84" s="1" customFormat="1" ht="20.25" customHeight="1"/>
    <row r="85" s="1" customFormat="1" ht="20.25" customHeight="1"/>
    <row r="86" s="1" customFormat="1" ht="20.25" customHeight="1"/>
    <row r="87" s="1" customFormat="1" ht="20.25" customHeight="1"/>
    <row r="88" s="1" customFormat="1" ht="20.25" customHeight="1"/>
    <row r="89" s="1" customFormat="1" ht="20.25" customHeight="1"/>
    <row r="90" s="1" customFormat="1" ht="20.25" customHeight="1"/>
    <row r="91" s="1" customFormat="1" ht="20.25" customHeight="1"/>
    <row r="92" s="1" customFormat="1" ht="20.25" customHeight="1"/>
    <row r="93" s="1" customFormat="1" ht="20.25" customHeight="1"/>
    <row r="94" s="1" customFormat="1" ht="20.25" customHeight="1"/>
    <row r="95" s="1" customFormat="1" ht="20.25" customHeight="1"/>
    <row r="96" s="1" customFormat="1" ht="20.25" customHeight="1"/>
    <row r="97" s="1" customFormat="1" ht="20.25" customHeight="1"/>
    <row r="98" s="1" customFormat="1" ht="20.25" customHeight="1"/>
    <row r="125" spans="3:57">
      <c r="C125" s="3"/>
      <c r="D125" s="3"/>
      <c r="E125" s="3"/>
      <c r="F125" s="3"/>
      <c r="G125" s="3"/>
      <c r="H125" s="3"/>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row>
    <row r="126" spans="3:57">
      <c r="C126" s="3"/>
      <c r="D126" s="3"/>
      <c r="E126" s="3"/>
      <c r="F126" s="3"/>
      <c r="G126" s="3"/>
      <c r="H126" s="3"/>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row>
    <row r="127" spans="3:57">
      <c r="C127" s="15"/>
      <c r="D127" s="15"/>
      <c r="E127" s="15"/>
      <c r="F127" s="15"/>
      <c r="G127" s="15"/>
      <c r="H127" s="15"/>
      <c r="I127" s="3"/>
      <c r="J127" s="3"/>
    </row>
    <row r="128" spans="3:57">
      <c r="C128" s="15"/>
      <c r="D128" s="15"/>
      <c r="E128" s="15"/>
      <c r="F128" s="15"/>
      <c r="G128" s="15"/>
      <c r="H128" s="15"/>
      <c r="I128" s="3"/>
      <c r="J128" s="3"/>
    </row>
    <row r="129" spans="3:8">
      <c r="C129" s="3"/>
      <c r="D129" s="3"/>
      <c r="E129" s="3"/>
      <c r="F129" s="3"/>
      <c r="G129" s="3"/>
      <c r="H129" s="3"/>
    </row>
    <row r="130" spans="3:8">
      <c r="C130" s="3"/>
      <c r="D130" s="3"/>
      <c r="E130" s="3"/>
      <c r="F130" s="3"/>
      <c r="G130" s="3"/>
      <c r="H130" s="3"/>
    </row>
    <row r="131" spans="3:8">
      <c r="C131" s="3"/>
      <c r="D131" s="3"/>
      <c r="E131" s="3"/>
      <c r="F131" s="3"/>
      <c r="G131" s="3"/>
      <c r="H131" s="3"/>
    </row>
    <row r="132" spans="3:8">
      <c r="C132" s="3"/>
      <c r="D132" s="3"/>
      <c r="E132" s="3"/>
      <c r="F132" s="3"/>
      <c r="G132" s="3"/>
      <c r="H132" s="3"/>
    </row>
  </sheetData>
  <sheetProtection insertRows="0" deleteRows="0"/>
  <mergeCells count="202">
    <mergeCell ref="BB63:BH71"/>
    <mergeCell ref="B71:T71"/>
    <mergeCell ref="B63:T63"/>
    <mergeCell ref="B64:T64"/>
    <mergeCell ref="B65:T65"/>
    <mergeCell ref="B66:T66"/>
    <mergeCell ref="B70:T70"/>
    <mergeCell ref="AZ70:BA70"/>
    <mergeCell ref="B67:T67"/>
    <mergeCell ref="AZ67:BA67"/>
    <mergeCell ref="C54:E56"/>
    <mergeCell ref="AZ71:BA71"/>
    <mergeCell ref="AZ63:BA66"/>
    <mergeCell ref="C57:E59"/>
    <mergeCell ref="C60:E62"/>
    <mergeCell ref="AZ53:BA53"/>
    <mergeCell ref="B69:T69"/>
    <mergeCell ref="B68:T68"/>
    <mergeCell ref="AZ68:BA68"/>
    <mergeCell ref="AZ69:BA69"/>
    <mergeCell ref="H60:H62"/>
    <mergeCell ref="M60:O62"/>
    <mergeCell ref="I60:L62"/>
    <mergeCell ref="H54:H56"/>
    <mergeCell ref="M54:O56"/>
    <mergeCell ref="H57:H59"/>
    <mergeCell ref="M57:O59"/>
    <mergeCell ref="I57:L59"/>
    <mergeCell ref="I54:L56"/>
    <mergeCell ref="I51:L53"/>
    <mergeCell ref="BD48:BH50"/>
    <mergeCell ref="AZ39:BA39"/>
    <mergeCell ref="C42:E44"/>
    <mergeCell ref="C45:E47"/>
    <mergeCell ref="C48:E50"/>
    <mergeCell ref="C51:E53"/>
    <mergeCell ref="BB40:BC40"/>
    <mergeCell ref="AZ41:BA41"/>
    <mergeCell ref="BB39:BC39"/>
    <mergeCell ref="I45:L47"/>
    <mergeCell ref="AZ49:BA49"/>
    <mergeCell ref="BB49:BC49"/>
    <mergeCell ref="AZ50:BA50"/>
    <mergeCell ref="BB50:BC50"/>
    <mergeCell ref="M42:O44"/>
    <mergeCell ref="AZ42:BA42"/>
    <mergeCell ref="BB42:BC42"/>
    <mergeCell ref="I42:L44"/>
    <mergeCell ref="BB47:BC47"/>
    <mergeCell ref="BD51:BH53"/>
    <mergeCell ref="AZ52:BA52"/>
    <mergeCell ref="BB52:BC52"/>
    <mergeCell ref="BD39:BH41"/>
    <mergeCell ref="AZ40:BA40"/>
    <mergeCell ref="BD60:BH62"/>
    <mergeCell ref="AZ61:BA61"/>
    <mergeCell ref="BB61:BC61"/>
    <mergeCell ref="AZ62:BA62"/>
    <mergeCell ref="BB62:BC62"/>
    <mergeCell ref="AZ60:BA60"/>
    <mergeCell ref="BB60:BC60"/>
    <mergeCell ref="AZ54:BA54"/>
    <mergeCell ref="BB54:BC54"/>
    <mergeCell ref="BD57:BH59"/>
    <mergeCell ref="AZ58:BA58"/>
    <mergeCell ref="BB58:BC58"/>
    <mergeCell ref="AZ59:BA59"/>
    <mergeCell ref="BB59:BC59"/>
    <mergeCell ref="AZ57:BA57"/>
    <mergeCell ref="BB57:BC57"/>
    <mergeCell ref="BD54:BH56"/>
    <mergeCell ref="AZ55:BA55"/>
    <mergeCell ref="BB55:BC55"/>
    <mergeCell ref="AZ56:BA56"/>
    <mergeCell ref="BB56:BC56"/>
    <mergeCell ref="H48:H50"/>
    <mergeCell ref="M48:O50"/>
    <mergeCell ref="AZ48:BA48"/>
    <mergeCell ref="BB48:BC48"/>
    <mergeCell ref="I48:L50"/>
    <mergeCell ref="BB53:BC53"/>
    <mergeCell ref="H51:H53"/>
    <mergeCell ref="M51:O53"/>
    <mergeCell ref="AZ51:BA51"/>
    <mergeCell ref="BB51:BC51"/>
    <mergeCell ref="H45:H47"/>
    <mergeCell ref="M45:O47"/>
    <mergeCell ref="AZ45:BA45"/>
    <mergeCell ref="M39:O41"/>
    <mergeCell ref="BB45:BC45"/>
    <mergeCell ref="BD45:BH47"/>
    <mergeCell ref="AZ46:BA46"/>
    <mergeCell ref="BB46:BC46"/>
    <mergeCell ref="AZ47:BA47"/>
    <mergeCell ref="C36:E38"/>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H30:H32"/>
    <mergeCell ref="H36:H38"/>
    <mergeCell ref="H27:H29"/>
    <mergeCell ref="H21:H23"/>
    <mergeCell ref="H24:H26"/>
    <mergeCell ref="H33:H35"/>
    <mergeCell ref="M33:O35"/>
    <mergeCell ref="AZ33:BA33"/>
    <mergeCell ref="BB33:BC33"/>
    <mergeCell ref="BD42:BH44"/>
    <mergeCell ref="AZ43:BA43"/>
    <mergeCell ref="BB43:BC43"/>
    <mergeCell ref="AZ44:BA44"/>
    <mergeCell ref="BB44:BC44"/>
    <mergeCell ref="H42:H44"/>
    <mergeCell ref="M36:O38"/>
    <mergeCell ref="AZ36:BA36"/>
    <mergeCell ref="BB36:BC36"/>
    <mergeCell ref="BD33:BH35"/>
    <mergeCell ref="AZ34:BA34"/>
    <mergeCell ref="BB34:BC34"/>
    <mergeCell ref="AZ35:BA35"/>
    <mergeCell ref="BB35:BC35"/>
    <mergeCell ref="BD36:BH38"/>
    <mergeCell ref="AZ37:BA37"/>
    <mergeCell ref="BB37:BC37"/>
    <mergeCell ref="BB41:BC41"/>
    <mergeCell ref="AZ38:BA38"/>
    <mergeCell ref="BB38:BC38"/>
    <mergeCell ref="B16:B20"/>
    <mergeCell ref="C16:E20"/>
    <mergeCell ref="H16:H20"/>
    <mergeCell ref="I16:L20"/>
    <mergeCell ref="M16:O20"/>
    <mergeCell ref="AZ16:BA20"/>
    <mergeCell ref="U17:AA17"/>
    <mergeCell ref="AB17:AH17"/>
    <mergeCell ref="AI17:AO17"/>
    <mergeCell ref="AP17:AV17"/>
    <mergeCell ref="AW17:AY17"/>
    <mergeCell ref="P16:T20"/>
    <mergeCell ref="M30:O32"/>
    <mergeCell ref="AZ30:BA30"/>
    <mergeCell ref="BB30:BC30"/>
    <mergeCell ref="AZ32:BA32"/>
    <mergeCell ref="BB32:BC32"/>
    <mergeCell ref="M21:O23"/>
    <mergeCell ref="BB23:BC23"/>
    <mergeCell ref="AZ28:BA28"/>
    <mergeCell ref="BB31:BC31"/>
    <mergeCell ref="U12:V12"/>
    <mergeCell ref="M27:O29"/>
    <mergeCell ref="AZ27:BA27"/>
    <mergeCell ref="BB27:BC27"/>
    <mergeCell ref="BB13:BD13"/>
    <mergeCell ref="BD27:BH29"/>
    <mergeCell ref="J13:M13"/>
    <mergeCell ref="O13:S13"/>
    <mergeCell ref="M24:O26"/>
    <mergeCell ref="BC4:BF4"/>
    <mergeCell ref="BB28:BC28"/>
    <mergeCell ref="AZ29:BA29"/>
    <mergeCell ref="BB29:BC29"/>
    <mergeCell ref="BC10:BD10"/>
    <mergeCell ref="BB16:BC20"/>
    <mergeCell ref="BD16:BH20"/>
    <mergeCell ref="BF13:BH13"/>
    <mergeCell ref="BD30:BH32"/>
    <mergeCell ref="AZ25:BA25"/>
    <mergeCell ref="AR1:BG1"/>
    <mergeCell ref="AA2:AB2"/>
    <mergeCell ref="AD2:AE2"/>
    <mergeCell ref="AH2:AI2"/>
    <mergeCell ref="AR2:BG2"/>
    <mergeCell ref="BC3:BF3"/>
    <mergeCell ref="BB14:BD14"/>
    <mergeCell ref="BF14:BH14"/>
    <mergeCell ref="AZ31:BA31"/>
    <mergeCell ref="BB25:BC25"/>
    <mergeCell ref="AZ26:BA26"/>
    <mergeCell ref="BB26:BC26"/>
    <mergeCell ref="BD21:BH23"/>
    <mergeCell ref="AZ22:BA22"/>
    <mergeCell ref="BB22:BC22"/>
    <mergeCell ref="AZ23:BA23"/>
    <mergeCell ref="AY6:AZ6"/>
    <mergeCell ref="BC6:BD6"/>
    <mergeCell ref="BC8:BD8"/>
    <mergeCell ref="AZ24:BA24"/>
    <mergeCell ref="BB24:BC24"/>
    <mergeCell ref="AZ21:BA21"/>
    <mergeCell ref="BB21:BC21"/>
    <mergeCell ref="BD24:BH26"/>
  </mergeCells>
  <phoneticPr fontId="2"/>
  <conditionalFormatting sqref="U23:AY23 U26:AY26 U29:AY29 U32:AY32 U35:AY35 U38:AY38 U41:AY41 U44:AY44 U47:AY47 U50:AY50 U53:AY53 U56:AY56 U59:AY59 U62:AY62">
    <cfRule type="expression" dxfId="17" priority="18">
      <formula>OR(U$63=$B22,U$64=$B22)</formula>
    </cfRule>
  </conditionalFormatting>
  <conditionalFormatting sqref="U67:AY69">
    <cfRule type="expression" dxfId="16" priority="1">
      <formula>INDIRECT(ADDRESS(ROW(),COLUMN()))=TRUNC(INDIRECT(ADDRESS(ROW(),COLUMN())))</formula>
    </cfRule>
  </conditionalFormatting>
  <conditionalFormatting sqref="U63:BA66 U70:BA71">
    <cfRule type="expression" dxfId="15" priority="3">
      <formula>INDIRECT(ADDRESS(ROW(),COLUMN()))=TRUNC(INDIRECT(ADDRESS(ROW(),COLUMN())))</formula>
    </cfRule>
  </conditionalFormatting>
  <conditionalFormatting sqref="U22:BC23">
    <cfRule type="expression" dxfId="14" priority="17">
      <formula>INDIRECT(ADDRESS(ROW(),COLUMN()))=TRUNC(INDIRECT(ADDRESS(ROW(),COLUMN())))</formula>
    </cfRule>
  </conditionalFormatting>
  <conditionalFormatting sqref="U25:BC26">
    <cfRule type="expression" dxfId="13" priority="16">
      <formula>INDIRECT(ADDRESS(ROW(),COLUMN()))=TRUNC(INDIRECT(ADDRESS(ROW(),COLUMN())))</formula>
    </cfRule>
  </conditionalFormatting>
  <conditionalFormatting sqref="U28:BC29">
    <cfRule type="expression" dxfId="12" priority="15">
      <formula>INDIRECT(ADDRESS(ROW(),COLUMN()))=TRUNC(INDIRECT(ADDRESS(ROW(),COLUMN())))</formula>
    </cfRule>
  </conditionalFormatting>
  <conditionalFormatting sqref="U31:BC32">
    <cfRule type="expression" dxfId="11" priority="14">
      <formula>INDIRECT(ADDRESS(ROW(),COLUMN()))=TRUNC(INDIRECT(ADDRESS(ROW(),COLUMN())))</formula>
    </cfRule>
  </conditionalFormatting>
  <conditionalFormatting sqref="U34:BC35">
    <cfRule type="expression" dxfId="10" priority="13">
      <formula>INDIRECT(ADDRESS(ROW(),COLUMN()))=TRUNC(INDIRECT(ADDRESS(ROW(),COLUMN())))</formula>
    </cfRule>
  </conditionalFormatting>
  <conditionalFormatting sqref="U37:BC38">
    <cfRule type="expression" dxfId="9" priority="12">
      <formula>INDIRECT(ADDRESS(ROW(),COLUMN()))=TRUNC(INDIRECT(ADDRESS(ROW(),COLUMN())))</formula>
    </cfRule>
  </conditionalFormatting>
  <conditionalFormatting sqref="U40:BC41">
    <cfRule type="expression" dxfId="8" priority="11">
      <formula>INDIRECT(ADDRESS(ROW(),COLUMN()))=TRUNC(INDIRECT(ADDRESS(ROW(),COLUMN())))</formula>
    </cfRule>
  </conditionalFormatting>
  <conditionalFormatting sqref="U43:BC44">
    <cfRule type="expression" dxfId="7" priority="10">
      <formula>INDIRECT(ADDRESS(ROW(),COLUMN()))=TRUNC(INDIRECT(ADDRESS(ROW(),COLUMN())))</formula>
    </cfRule>
  </conditionalFormatting>
  <conditionalFormatting sqref="U46:BC47">
    <cfRule type="expression" dxfId="6" priority="9">
      <formula>INDIRECT(ADDRESS(ROW(),COLUMN()))=TRUNC(INDIRECT(ADDRESS(ROW(),COLUMN())))</formula>
    </cfRule>
  </conditionalFormatting>
  <conditionalFormatting sqref="U49:BC50">
    <cfRule type="expression" dxfId="5" priority="8">
      <formula>INDIRECT(ADDRESS(ROW(),COLUMN()))=TRUNC(INDIRECT(ADDRESS(ROW(),COLUMN())))</formula>
    </cfRule>
  </conditionalFormatting>
  <conditionalFormatting sqref="U52:BC53">
    <cfRule type="expression" dxfId="4" priority="7">
      <formula>INDIRECT(ADDRESS(ROW(),COLUMN()))=TRUNC(INDIRECT(ADDRESS(ROW(),COLUMN())))</formula>
    </cfRule>
  </conditionalFormatting>
  <conditionalFormatting sqref="U55:BC56">
    <cfRule type="expression" dxfId="3" priority="6">
      <formula>INDIRECT(ADDRESS(ROW(),COLUMN()))=TRUNC(INDIRECT(ADDRESS(ROW(),COLUMN())))</formula>
    </cfRule>
  </conditionalFormatting>
  <conditionalFormatting sqref="U58:BC59">
    <cfRule type="expression" dxfId="2" priority="5">
      <formula>INDIRECT(ADDRESS(ROW(),COLUMN()))=TRUNC(INDIRECT(ADDRESS(ROW(),COLUMN())))</formula>
    </cfRule>
  </conditionalFormatting>
  <conditionalFormatting sqref="U61:BC62">
    <cfRule type="expression" dxfId="1" priority="4">
      <formula>INDIRECT(ADDRESS(ROW(),COLUMN()))=TRUNC(INDIRECT(ADDRESS(ROW(),COLUMN())))</formula>
    </cfRule>
  </conditionalFormatting>
  <conditionalFormatting sqref="AZ67:BA67 AZ68:AZ69">
    <cfRule type="expression" dxfId="0" priority="2">
      <formula>INDIRECT(ADDRESS(ROW(),COLUMN()))=TRUNC(INDIRECT(ADDRESS(ROW(),COLUMN())))</formula>
    </cfRule>
  </conditionalFormatting>
  <dataValidations count="9">
    <dataValidation type="list" errorStyle="warning" allowBlank="1" showInputMessage="1" error="リストにない場合のみ、入力してください。" sqref="I21:L62" xr:uid="{00000000-0002-0000-0000-000008000000}">
      <formula1>INDIRECT(C21)</formula1>
    </dataValidation>
    <dataValidation allowBlank="1" showInputMessage="1" showErrorMessage="1" error="入力可能範囲　32～40" sqref="BC10" xr:uid="{00000000-0002-0000-0000-000007000000}"/>
    <dataValidation type="list" allowBlank="1" showInputMessage="1" sqref="H21:H62" xr:uid="{00000000-0002-0000-0000-000006000000}">
      <formula1>"A, B, C, D"</formula1>
    </dataValidation>
    <dataValidation type="list" allowBlank="1" showInputMessage="1" sqref="C21:E62" xr:uid="{00000000-0002-0000-0000-000005000000}">
      <formula1>職種</formula1>
    </dataValidation>
    <dataValidation type="list" allowBlank="1" showInputMessage="1" showErrorMessage="1" sqref="U21:AY21 U27:AY27 U30:AY30 U33:AY33 U36:AY36 U39:AY39 U42:AY42 U45:AY45 U48:AY48 U51:AY51 U54:AY54 U57:AY57 U60:AY60 U24:AY24" xr:uid="{00000000-0002-0000-0000-000004000000}">
      <formula1>【記載例】シフト記号</formula1>
    </dataValidation>
    <dataValidation type="list" allowBlank="1" showInputMessage="1" showErrorMessage="1" sqref="BC4:BF4" xr:uid="{00000000-0002-0000-0000-000003000000}">
      <formula1>"予定,実績,予定・実績"</formula1>
    </dataValidation>
    <dataValidation type="list" allowBlank="1" showInputMessage="1" showErrorMessage="1" sqref="AD3:AD4" xr:uid="{00000000-0002-0000-0000-000002000000}">
      <formula1>#REF!</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BC3:BF3" xr:uid="{00000000-0002-0000-0000-000000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28" orientation="portrait" verticalDpi="0" r:id="rId1"/>
  <rowBreaks count="1" manualBreakCount="1">
    <brk id="72"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03E8-B83F-40FC-A29A-A17896044E21}">
  <sheetPr codeName="Sheet7">
    <pageSetUpPr fitToPage="1"/>
  </sheetPr>
  <dimension ref="B1:AB53"/>
  <sheetViews>
    <sheetView topLeftCell="B1" zoomScale="75" zoomScaleNormal="75" workbookViewId="0">
      <selection activeCell="N37" sqref="N37"/>
    </sheetView>
  </sheetViews>
  <sheetFormatPr defaultColWidth="9" defaultRowHeight="25.5"/>
  <cols>
    <col min="1" max="1" width="1.625" style="388" customWidth="1"/>
    <col min="2" max="2" width="5.625" style="389" customWidth="1"/>
    <col min="3" max="3" width="10.625" style="389" customWidth="1"/>
    <col min="4" max="4" width="10.625" style="389" hidden="1" customWidth="1"/>
    <col min="5" max="5" width="3.375" style="389" bestFit="1" customWidth="1"/>
    <col min="6" max="6" width="15.625" style="388" customWidth="1"/>
    <col min="7" max="7" width="3.375" style="388" bestFit="1" customWidth="1"/>
    <col min="8" max="8" width="15.625" style="388" customWidth="1"/>
    <col min="9" max="9" width="3.375" style="388" bestFit="1" customWidth="1"/>
    <col min="10" max="10" width="15.625" style="389" customWidth="1"/>
    <col min="11" max="11" width="3.375" style="388" bestFit="1" customWidth="1"/>
    <col min="12" max="12" width="15.625" style="388" customWidth="1"/>
    <col min="13" max="13" width="5" style="388" customWidth="1"/>
    <col min="14" max="14" width="15.625" style="388" customWidth="1"/>
    <col min="15" max="15" width="3.375" style="388" customWidth="1"/>
    <col min="16" max="16" width="15.625" style="388" customWidth="1"/>
    <col min="17" max="17" width="3.375" style="388" customWidth="1"/>
    <col min="18" max="18" width="15.625" style="388" customWidth="1"/>
    <col min="19" max="19" width="3.375" style="388" customWidth="1"/>
    <col min="20" max="20" width="15.625" style="388" customWidth="1"/>
    <col min="21" max="21" width="3.375" style="388" customWidth="1"/>
    <col min="22" max="22" width="15.625" style="388" customWidth="1"/>
    <col min="23" max="23" width="3.375" style="388" customWidth="1"/>
    <col min="24" max="24" width="15.625" style="388" customWidth="1"/>
    <col min="25" max="25" width="3.375" style="388" customWidth="1"/>
    <col min="26" max="26" width="15.625" style="388" customWidth="1"/>
    <col min="27" max="27" width="3.375" style="388" customWidth="1"/>
    <col min="28" max="28" width="50.625" style="388" customWidth="1"/>
    <col min="29" max="16384" width="9" style="388"/>
  </cols>
  <sheetData>
    <row r="1" spans="2:28">
      <c r="B1" s="418" t="s">
        <v>34</v>
      </c>
    </row>
    <row r="2" spans="2:28">
      <c r="B2" s="391" t="s">
        <v>35</v>
      </c>
      <c r="F2" s="417"/>
      <c r="J2" s="416"/>
    </row>
    <row r="3" spans="2:28">
      <c r="B3" s="417" t="s">
        <v>162</v>
      </c>
      <c r="F3" s="416" t="s">
        <v>163</v>
      </c>
      <c r="J3" s="416"/>
    </row>
    <row r="4" spans="2:28">
      <c r="B4" s="391"/>
      <c r="F4" s="1384" t="s">
        <v>36</v>
      </c>
      <c r="G4" s="1384"/>
      <c r="H4" s="1384"/>
      <c r="I4" s="1384"/>
      <c r="J4" s="1384"/>
      <c r="K4" s="1384"/>
      <c r="L4" s="1384"/>
      <c r="N4" s="1384" t="s">
        <v>79</v>
      </c>
      <c r="O4" s="1384"/>
      <c r="P4" s="1384"/>
      <c r="R4" s="1384" t="s">
        <v>78</v>
      </c>
      <c r="S4" s="1384"/>
      <c r="T4" s="1384"/>
      <c r="U4" s="1384"/>
      <c r="V4" s="1384"/>
      <c r="W4" s="1384"/>
      <c r="X4" s="1384"/>
      <c r="Z4" s="415" t="s">
        <v>89</v>
      </c>
      <c r="AB4" s="1384" t="s">
        <v>946</v>
      </c>
    </row>
    <row r="5" spans="2:28">
      <c r="B5" s="389" t="s">
        <v>21</v>
      </c>
      <c r="C5" s="389" t="s">
        <v>4</v>
      </c>
      <c r="F5" s="389" t="s">
        <v>945</v>
      </c>
      <c r="G5" s="389"/>
      <c r="H5" s="389" t="s">
        <v>944</v>
      </c>
      <c r="J5" s="389" t="s">
        <v>40</v>
      </c>
      <c r="L5" s="389" t="s">
        <v>36</v>
      </c>
      <c r="N5" s="389" t="s">
        <v>943</v>
      </c>
      <c r="P5" s="389" t="s">
        <v>942</v>
      </c>
      <c r="R5" s="389" t="s">
        <v>943</v>
      </c>
      <c r="T5" s="389" t="s">
        <v>942</v>
      </c>
      <c r="V5" s="389" t="s">
        <v>40</v>
      </c>
      <c r="X5" s="389" t="s">
        <v>36</v>
      </c>
      <c r="Z5" s="414" t="s">
        <v>90</v>
      </c>
      <c r="AB5" s="1384"/>
    </row>
    <row r="6" spans="2:28">
      <c r="B6" s="400">
        <v>1</v>
      </c>
      <c r="C6" s="413" t="s">
        <v>51</v>
      </c>
      <c r="D6" s="401" t="str">
        <f t="shared" ref="D6:D38" si="0">C6</f>
        <v>a</v>
      </c>
      <c r="E6" s="400" t="s">
        <v>16</v>
      </c>
      <c r="F6" s="394">
        <v>0.29166666666666669</v>
      </c>
      <c r="G6" s="400" t="s">
        <v>17</v>
      </c>
      <c r="H6" s="394">
        <v>0.66666666666666663</v>
      </c>
      <c r="I6" s="399" t="s">
        <v>46</v>
      </c>
      <c r="J6" s="394">
        <v>4.1666666666666664E-2</v>
      </c>
      <c r="K6" s="398" t="s">
        <v>2</v>
      </c>
      <c r="L6" s="393">
        <f t="shared" ref="L6:L22" si="1">IF(OR(F6="",H6=""),"",(H6+IF(F6&gt;H6,1,0)-F6-J6)*24)</f>
        <v>7.9999999999999982</v>
      </c>
      <c r="N6" s="397">
        <f>【記載例】小多機!$BB$13</f>
        <v>0.29166666666666669</v>
      </c>
      <c r="O6" s="389" t="s">
        <v>17</v>
      </c>
      <c r="P6" s="397">
        <f>【記載例】小多機!$BF$13</f>
        <v>0.83333333333333337</v>
      </c>
      <c r="R6" s="396">
        <f t="shared" ref="R6:R22" si="2">IF(F6="","",IF(F6&lt;N6,N6,IF(F6&gt;=P6,"",F6)))</f>
        <v>0.29166666666666669</v>
      </c>
      <c r="S6" s="389" t="s">
        <v>17</v>
      </c>
      <c r="T6" s="396">
        <f t="shared" ref="T6:T22" si="3">IF(H6="","",IF(H6&gt;F6,IF(H6&lt;P6,H6,P6),P6))</f>
        <v>0.66666666666666663</v>
      </c>
      <c r="U6" s="395" t="s">
        <v>46</v>
      </c>
      <c r="V6" s="394">
        <v>4.1666666666666664E-2</v>
      </c>
      <c r="W6" s="388" t="s">
        <v>2</v>
      </c>
      <c r="X6" s="393">
        <f t="shared" ref="X6:X22" si="4">IF(R6="","",IF((T6+IF(R6&gt;T6,1,0)-R6-V6)*24=0,"",(T6+IF(R6&gt;T6,1,0)-R6-V6)*24))</f>
        <v>7.9999999999999982</v>
      </c>
      <c r="Z6" s="393" t="str">
        <f t="shared" ref="Z6:Z22" si="5">IF(X6="",L6,IF(OR(L6-X6=0,L6-X6&lt;0),"-",L6-X6))</f>
        <v>-</v>
      </c>
      <c r="AB6" s="392"/>
    </row>
    <row r="7" spans="2:28">
      <c r="B7" s="400">
        <v>2</v>
      </c>
      <c r="C7" s="413" t="s">
        <v>52</v>
      </c>
      <c r="D7" s="401" t="str">
        <f t="shared" si="0"/>
        <v>b</v>
      </c>
      <c r="E7" s="400" t="s">
        <v>16</v>
      </c>
      <c r="F7" s="394">
        <v>0.45833333333333331</v>
      </c>
      <c r="G7" s="400" t="s">
        <v>17</v>
      </c>
      <c r="H7" s="394">
        <v>0.83333333333333337</v>
      </c>
      <c r="I7" s="399" t="s">
        <v>46</v>
      </c>
      <c r="J7" s="394">
        <v>4.1666666666666664E-2</v>
      </c>
      <c r="K7" s="398" t="s">
        <v>2</v>
      </c>
      <c r="L7" s="393">
        <f t="shared" si="1"/>
        <v>8</v>
      </c>
      <c r="N7" s="397">
        <f>【記載例】小多機!$BB$13</f>
        <v>0.29166666666666669</v>
      </c>
      <c r="O7" s="389" t="s">
        <v>17</v>
      </c>
      <c r="P7" s="397">
        <f>【記載例】小多機!$BF$13</f>
        <v>0.83333333333333337</v>
      </c>
      <c r="R7" s="396">
        <f t="shared" si="2"/>
        <v>0.45833333333333331</v>
      </c>
      <c r="S7" s="389" t="s">
        <v>17</v>
      </c>
      <c r="T7" s="396">
        <f t="shared" si="3"/>
        <v>0.83333333333333337</v>
      </c>
      <c r="U7" s="395" t="s">
        <v>46</v>
      </c>
      <c r="V7" s="394">
        <v>4.1666666666666664E-2</v>
      </c>
      <c r="W7" s="388" t="s">
        <v>2</v>
      </c>
      <c r="X7" s="393">
        <f t="shared" si="4"/>
        <v>8</v>
      </c>
      <c r="Z7" s="393" t="str">
        <f t="shared" si="5"/>
        <v>-</v>
      </c>
      <c r="AB7" s="392"/>
    </row>
    <row r="8" spans="2:28">
      <c r="B8" s="400">
        <v>3</v>
      </c>
      <c r="C8" s="413" t="s">
        <v>53</v>
      </c>
      <c r="D8" s="401" t="str">
        <f t="shared" si="0"/>
        <v>c</v>
      </c>
      <c r="E8" s="400" t="s">
        <v>16</v>
      </c>
      <c r="F8" s="394">
        <v>0.375</v>
      </c>
      <c r="G8" s="400" t="s">
        <v>17</v>
      </c>
      <c r="H8" s="394">
        <v>0.75</v>
      </c>
      <c r="I8" s="399" t="s">
        <v>46</v>
      </c>
      <c r="J8" s="394">
        <v>4.1666666666666664E-2</v>
      </c>
      <c r="K8" s="398" t="s">
        <v>2</v>
      </c>
      <c r="L8" s="393">
        <f t="shared" si="1"/>
        <v>8</v>
      </c>
      <c r="N8" s="397">
        <f>【記載例】小多機!$BB$13</f>
        <v>0.29166666666666669</v>
      </c>
      <c r="O8" s="389" t="s">
        <v>17</v>
      </c>
      <c r="P8" s="397">
        <f>【記載例】小多機!$BF$13</f>
        <v>0.83333333333333337</v>
      </c>
      <c r="R8" s="396">
        <f t="shared" si="2"/>
        <v>0.375</v>
      </c>
      <c r="S8" s="389" t="s">
        <v>17</v>
      </c>
      <c r="T8" s="396">
        <f t="shared" si="3"/>
        <v>0.75</v>
      </c>
      <c r="U8" s="395" t="s">
        <v>46</v>
      </c>
      <c r="V8" s="394">
        <v>4.1666666666666664E-2</v>
      </c>
      <c r="W8" s="388" t="s">
        <v>2</v>
      </c>
      <c r="X8" s="393">
        <f t="shared" si="4"/>
        <v>8</v>
      </c>
      <c r="Z8" s="393" t="str">
        <f t="shared" si="5"/>
        <v>-</v>
      </c>
      <c r="AB8" s="392"/>
    </row>
    <row r="9" spans="2:28">
      <c r="B9" s="400">
        <v>4</v>
      </c>
      <c r="C9" s="413" t="s">
        <v>54</v>
      </c>
      <c r="D9" s="401" t="str">
        <f t="shared" si="0"/>
        <v>d</v>
      </c>
      <c r="E9" s="400" t="s">
        <v>16</v>
      </c>
      <c r="F9" s="394">
        <v>0.35416666666666669</v>
      </c>
      <c r="G9" s="400" t="s">
        <v>17</v>
      </c>
      <c r="H9" s="394">
        <v>0.72916666666666663</v>
      </c>
      <c r="I9" s="399" t="s">
        <v>46</v>
      </c>
      <c r="J9" s="394">
        <v>4.1666666666666664E-2</v>
      </c>
      <c r="K9" s="398" t="s">
        <v>2</v>
      </c>
      <c r="L9" s="393">
        <f t="shared" si="1"/>
        <v>7.9999999999999982</v>
      </c>
      <c r="N9" s="397">
        <f>【記載例】小多機!$BB$13</f>
        <v>0.29166666666666669</v>
      </c>
      <c r="O9" s="389" t="s">
        <v>17</v>
      </c>
      <c r="P9" s="397">
        <f>【記載例】小多機!$BF$13</f>
        <v>0.83333333333333337</v>
      </c>
      <c r="R9" s="396">
        <f t="shared" si="2"/>
        <v>0.35416666666666669</v>
      </c>
      <c r="S9" s="389" t="s">
        <v>17</v>
      </c>
      <c r="T9" s="396">
        <f t="shared" si="3"/>
        <v>0.72916666666666663</v>
      </c>
      <c r="U9" s="395" t="s">
        <v>46</v>
      </c>
      <c r="V9" s="394">
        <v>4.1666666666666664E-2</v>
      </c>
      <c r="W9" s="388" t="s">
        <v>2</v>
      </c>
      <c r="X9" s="393">
        <f t="shared" si="4"/>
        <v>7.9999999999999982</v>
      </c>
      <c r="Z9" s="393" t="str">
        <f t="shared" si="5"/>
        <v>-</v>
      </c>
      <c r="AB9" s="392"/>
    </row>
    <row r="10" spans="2:28">
      <c r="B10" s="400">
        <v>5</v>
      </c>
      <c r="C10" s="413" t="s">
        <v>55</v>
      </c>
      <c r="D10" s="401" t="str">
        <f t="shared" si="0"/>
        <v>e</v>
      </c>
      <c r="E10" s="400" t="s">
        <v>16</v>
      </c>
      <c r="F10" s="394">
        <v>0.375</v>
      </c>
      <c r="G10" s="400" t="s">
        <v>17</v>
      </c>
      <c r="H10" s="394">
        <v>0.625</v>
      </c>
      <c r="I10" s="399" t="s">
        <v>46</v>
      </c>
      <c r="J10" s="394">
        <v>0</v>
      </c>
      <c r="K10" s="398" t="s">
        <v>2</v>
      </c>
      <c r="L10" s="393">
        <f t="shared" si="1"/>
        <v>6</v>
      </c>
      <c r="N10" s="397">
        <f>【記載例】小多機!$BB$13</f>
        <v>0.29166666666666669</v>
      </c>
      <c r="O10" s="389" t="s">
        <v>17</v>
      </c>
      <c r="P10" s="397">
        <f>【記載例】小多機!$BF$13</f>
        <v>0.83333333333333337</v>
      </c>
      <c r="R10" s="396">
        <f t="shared" si="2"/>
        <v>0.375</v>
      </c>
      <c r="S10" s="389" t="s">
        <v>17</v>
      </c>
      <c r="T10" s="396">
        <f t="shared" si="3"/>
        <v>0.625</v>
      </c>
      <c r="U10" s="395" t="s">
        <v>46</v>
      </c>
      <c r="V10" s="394">
        <v>0</v>
      </c>
      <c r="W10" s="388" t="s">
        <v>2</v>
      </c>
      <c r="X10" s="393">
        <f t="shared" si="4"/>
        <v>6</v>
      </c>
      <c r="Z10" s="393" t="str">
        <f t="shared" si="5"/>
        <v>-</v>
      </c>
      <c r="AB10" s="392"/>
    </row>
    <row r="11" spans="2:28">
      <c r="B11" s="400">
        <v>6</v>
      </c>
      <c r="C11" s="413" t="s">
        <v>56</v>
      </c>
      <c r="D11" s="401" t="str">
        <f t="shared" si="0"/>
        <v>f</v>
      </c>
      <c r="E11" s="400" t="s">
        <v>16</v>
      </c>
      <c r="F11" s="394">
        <v>0.41666666666666669</v>
      </c>
      <c r="G11" s="400" t="s">
        <v>17</v>
      </c>
      <c r="H11" s="394">
        <v>0.66666666666666663</v>
      </c>
      <c r="I11" s="399" t="s">
        <v>46</v>
      </c>
      <c r="J11" s="394">
        <v>0</v>
      </c>
      <c r="K11" s="398" t="s">
        <v>2</v>
      </c>
      <c r="L11" s="393">
        <f t="shared" si="1"/>
        <v>5.9999999999999982</v>
      </c>
      <c r="N11" s="397">
        <f>【記載例】小多機!$BB$13</f>
        <v>0.29166666666666669</v>
      </c>
      <c r="O11" s="389" t="s">
        <v>17</v>
      </c>
      <c r="P11" s="397">
        <f>【記載例】小多機!$BF$13</f>
        <v>0.83333333333333337</v>
      </c>
      <c r="R11" s="396">
        <f t="shared" si="2"/>
        <v>0.41666666666666669</v>
      </c>
      <c r="S11" s="389" t="s">
        <v>17</v>
      </c>
      <c r="T11" s="396">
        <f t="shared" si="3"/>
        <v>0.66666666666666663</v>
      </c>
      <c r="U11" s="395" t="s">
        <v>46</v>
      </c>
      <c r="V11" s="394">
        <v>0</v>
      </c>
      <c r="W11" s="388" t="s">
        <v>2</v>
      </c>
      <c r="X11" s="393">
        <f t="shared" si="4"/>
        <v>5.9999999999999982</v>
      </c>
      <c r="Z11" s="393" t="str">
        <f t="shared" si="5"/>
        <v>-</v>
      </c>
      <c r="AB11" s="392"/>
    </row>
    <row r="12" spans="2:28">
      <c r="B12" s="400">
        <v>7</v>
      </c>
      <c r="C12" s="413" t="s">
        <v>57</v>
      </c>
      <c r="D12" s="401" t="str">
        <f t="shared" si="0"/>
        <v>g</v>
      </c>
      <c r="E12" s="400" t="s">
        <v>16</v>
      </c>
      <c r="F12" s="394">
        <v>0.29166666666666669</v>
      </c>
      <c r="G12" s="400" t="s">
        <v>17</v>
      </c>
      <c r="H12" s="394">
        <v>0.39583333333333331</v>
      </c>
      <c r="I12" s="399" t="s">
        <v>46</v>
      </c>
      <c r="J12" s="394">
        <v>0</v>
      </c>
      <c r="K12" s="398" t="s">
        <v>2</v>
      </c>
      <c r="L12" s="393">
        <f t="shared" si="1"/>
        <v>2.4999999999999991</v>
      </c>
      <c r="N12" s="397">
        <f>【記載例】小多機!$BB$13</f>
        <v>0.29166666666666669</v>
      </c>
      <c r="O12" s="389" t="s">
        <v>17</v>
      </c>
      <c r="P12" s="397">
        <f>【記載例】小多機!$BF$13</f>
        <v>0.83333333333333337</v>
      </c>
      <c r="R12" s="396">
        <f t="shared" si="2"/>
        <v>0.29166666666666669</v>
      </c>
      <c r="S12" s="389" t="s">
        <v>17</v>
      </c>
      <c r="T12" s="396">
        <f t="shared" si="3"/>
        <v>0.39583333333333331</v>
      </c>
      <c r="U12" s="395" t="s">
        <v>46</v>
      </c>
      <c r="V12" s="394">
        <v>0</v>
      </c>
      <c r="W12" s="388" t="s">
        <v>2</v>
      </c>
      <c r="X12" s="393">
        <f t="shared" si="4"/>
        <v>2.4999999999999991</v>
      </c>
      <c r="Z12" s="393" t="str">
        <f t="shared" si="5"/>
        <v>-</v>
      </c>
      <c r="AB12" s="392"/>
    </row>
    <row r="13" spans="2:28">
      <c r="B13" s="400">
        <v>8</v>
      </c>
      <c r="C13" s="413" t="s">
        <v>58</v>
      </c>
      <c r="D13" s="401" t="str">
        <f t="shared" si="0"/>
        <v>h</v>
      </c>
      <c r="E13" s="400" t="s">
        <v>16</v>
      </c>
      <c r="F13" s="394">
        <v>0.66666666666666663</v>
      </c>
      <c r="G13" s="400" t="s">
        <v>17</v>
      </c>
      <c r="H13" s="394">
        <v>0.83333333333333337</v>
      </c>
      <c r="I13" s="399" t="s">
        <v>46</v>
      </c>
      <c r="J13" s="394">
        <v>0</v>
      </c>
      <c r="K13" s="398" t="s">
        <v>2</v>
      </c>
      <c r="L13" s="393">
        <f t="shared" si="1"/>
        <v>4.0000000000000018</v>
      </c>
      <c r="N13" s="397">
        <f>【記載例】小多機!$BB$13</f>
        <v>0.29166666666666669</v>
      </c>
      <c r="O13" s="389" t="s">
        <v>17</v>
      </c>
      <c r="P13" s="397">
        <f>【記載例】小多機!$BF$13</f>
        <v>0.83333333333333337</v>
      </c>
      <c r="R13" s="396">
        <f t="shared" si="2"/>
        <v>0.66666666666666663</v>
      </c>
      <c r="S13" s="389" t="s">
        <v>17</v>
      </c>
      <c r="T13" s="396">
        <f t="shared" si="3"/>
        <v>0.83333333333333337</v>
      </c>
      <c r="U13" s="395" t="s">
        <v>46</v>
      </c>
      <c r="V13" s="394">
        <v>0</v>
      </c>
      <c r="W13" s="388" t="s">
        <v>2</v>
      </c>
      <c r="X13" s="393">
        <f t="shared" si="4"/>
        <v>4.0000000000000018</v>
      </c>
      <c r="Z13" s="393" t="str">
        <f t="shared" si="5"/>
        <v>-</v>
      </c>
      <c r="AB13" s="392"/>
    </row>
    <row r="14" spans="2:28">
      <c r="B14" s="400">
        <v>9</v>
      </c>
      <c r="C14" s="413" t="s">
        <v>59</v>
      </c>
      <c r="D14" s="401" t="str">
        <f t="shared" si="0"/>
        <v>i</v>
      </c>
      <c r="E14" s="400" t="s">
        <v>16</v>
      </c>
      <c r="F14" s="394">
        <v>0.375</v>
      </c>
      <c r="G14" s="400" t="s">
        <v>17</v>
      </c>
      <c r="H14" s="394">
        <v>0.5</v>
      </c>
      <c r="I14" s="399" t="s">
        <v>46</v>
      </c>
      <c r="J14" s="394">
        <v>0</v>
      </c>
      <c r="K14" s="398" t="s">
        <v>2</v>
      </c>
      <c r="L14" s="393">
        <f t="shared" si="1"/>
        <v>3</v>
      </c>
      <c r="N14" s="397">
        <f>【記載例】小多機!$BB$13</f>
        <v>0.29166666666666669</v>
      </c>
      <c r="O14" s="389" t="s">
        <v>17</v>
      </c>
      <c r="P14" s="397">
        <f>【記載例】小多機!$BF$13</f>
        <v>0.83333333333333337</v>
      </c>
      <c r="R14" s="396">
        <f t="shared" si="2"/>
        <v>0.375</v>
      </c>
      <c r="S14" s="389" t="s">
        <v>17</v>
      </c>
      <c r="T14" s="396">
        <f t="shared" si="3"/>
        <v>0.5</v>
      </c>
      <c r="U14" s="395" t="s">
        <v>46</v>
      </c>
      <c r="V14" s="394">
        <v>0</v>
      </c>
      <c r="W14" s="388" t="s">
        <v>2</v>
      </c>
      <c r="X14" s="393">
        <f t="shared" si="4"/>
        <v>3</v>
      </c>
      <c r="Z14" s="393" t="str">
        <f t="shared" si="5"/>
        <v>-</v>
      </c>
      <c r="AB14" s="392"/>
    </row>
    <row r="15" spans="2:28">
      <c r="B15" s="400">
        <v>10</v>
      </c>
      <c r="C15" s="413" t="s">
        <v>60</v>
      </c>
      <c r="D15" s="401" t="str">
        <f t="shared" si="0"/>
        <v>j</v>
      </c>
      <c r="E15" s="400" t="s">
        <v>16</v>
      </c>
      <c r="F15" s="394">
        <v>0.54166666666666663</v>
      </c>
      <c r="G15" s="400" t="s">
        <v>17</v>
      </c>
      <c r="H15" s="394">
        <v>0.75</v>
      </c>
      <c r="I15" s="399" t="s">
        <v>46</v>
      </c>
      <c r="J15" s="394">
        <v>0</v>
      </c>
      <c r="K15" s="398" t="s">
        <v>2</v>
      </c>
      <c r="L15" s="393">
        <f t="shared" si="1"/>
        <v>5.0000000000000009</v>
      </c>
      <c r="N15" s="397">
        <f>【記載例】小多機!$BB$13</f>
        <v>0.29166666666666669</v>
      </c>
      <c r="O15" s="389" t="s">
        <v>17</v>
      </c>
      <c r="P15" s="397">
        <f>【記載例】小多機!$BF$13</f>
        <v>0.83333333333333337</v>
      </c>
      <c r="R15" s="396">
        <f t="shared" si="2"/>
        <v>0.54166666666666663</v>
      </c>
      <c r="S15" s="389" t="s">
        <v>17</v>
      </c>
      <c r="T15" s="396">
        <f t="shared" si="3"/>
        <v>0.75</v>
      </c>
      <c r="U15" s="395" t="s">
        <v>46</v>
      </c>
      <c r="V15" s="394">
        <v>0</v>
      </c>
      <c r="W15" s="388" t="s">
        <v>2</v>
      </c>
      <c r="X15" s="393">
        <f t="shared" si="4"/>
        <v>5.0000000000000009</v>
      </c>
      <c r="Z15" s="393" t="str">
        <f t="shared" si="5"/>
        <v>-</v>
      </c>
      <c r="AB15" s="392"/>
    </row>
    <row r="16" spans="2:28">
      <c r="B16" s="400">
        <v>11</v>
      </c>
      <c r="C16" s="413" t="s">
        <v>61</v>
      </c>
      <c r="D16" s="401" t="str">
        <f t="shared" si="0"/>
        <v>k</v>
      </c>
      <c r="E16" s="400" t="s">
        <v>16</v>
      </c>
      <c r="F16" s="394"/>
      <c r="G16" s="400" t="s">
        <v>17</v>
      </c>
      <c r="H16" s="394"/>
      <c r="I16" s="399" t="s">
        <v>46</v>
      </c>
      <c r="J16" s="394">
        <v>0</v>
      </c>
      <c r="K16" s="398" t="s">
        <v>2</v>
      </c>
      <c r="L16" s="393" t="str">
        <f t="shared" si="1"/>
        <v/>
      </c>
      <c r="N16" s="397">
        <f>【記載例】小多機!$BB$13</f>
        <v>0.29166666666666669</v>
      </c>
      <c r="O16" s="389" t="s">
        <v>17</v>
      </c>
      <c r="P16" s="397">
        <f>【記載例】小多機!$BF$13</f>
        <v>0.83333333333333337</v>
      </c>
      <c r="R16" s="396" t="str">
        <f t="shared" si="2"/>
        <v/>
      </c>
      <c r="S16" s="389" t="s">
        <v>17</v>
      </c>
      <c r="T16" s="396" t="str">
        <f t="shared" si="3"/>
        <v/>
      </c>
      <c r="U16" s="395" t="s">
        <v>46</v>
      </c>
      <c r="V16" s="394">
        <v>0</v>
      </c>
      <c r="W16" s="388" t="s">
        <v>2</v>
      </c>
      <c r="X16" s="393" t="str">
        <f t="shared" si="4"/>
        <v/>
      </c>
      <c r="Z16" s="393" t="str">
        <f t="shared" si="5"/>
        <v/>
      </c>
      <c r="AB16" s="392"/>
    </row>
    <row r="17" spans="2:28">
      <c r="B17" s="400">
        <v>12</v>
      </c>
      <c r="C17" s="413" t="s">
        <v>62</v>
      </c>
      <c r="D17" s="401" t="str">
        <f t="shared" si="0"/>
        <v>l</v>
      </c>
      <c r="E17" s="400" t="s">
        <v>16</v>
      </c>
      <c r="F17" s="394"/>
      <c r="G17" s="400" t="s">
        <v>17</v>
      </c>
      <c r="H17" s="394"/>
      <c r="I17" s="399" t="s">
        <v>46</v>
      </c>
      <c r="J17" s="394">
        <v>0</v>
      </c>
      <c r="K17" s="398" t="s">
        <v>2</v>
      </c>
      <c r="L17" s="393" t="str">
        <f t="shared" si="1"/>
        <v/>
      </c>
      <c r="N17" s="397">
        <f>【記載例】小多機!$BB$13</f>
        <v>0.29166666666666669</v>
      </c>
      <c r="O17" s="389" t="s">
        <v>17</v>
      </c>
      <c r="P17" s="397">
        <f>【記載例】小多機!$BF$13</f>
        <v>0.83333333333333337</v>
      </c>
      <c r="R17" s="396" t="str">
        <f t="shared" si="2"/>
        <v/>
      </c>
      <c r="S17" s="389" t="s">
        <v>17</v>
      </c>
      <c r="T17" s="396" t="str">
        <f t="shared" si="3"/>
        <v/>
      </c>
      <c r="U17" s="395" t="s">
        <v>46</v>
      </c>
      <c r="V17" s="394">
        <v>0</v>
      </c>
      <c r="W17" s="388" t="s">
        <v>2</v>
      </c>
      <c r="X17" s="393" t="str">
        <f t="shared" si="4"/>
        <v/>
      </c>
      <c r="Z17" s="393" t="str">
        <f t="shared" si="5"/>
        <v/>
      </c>
      <c r="AB17" s="392"/>
    </row>
    <row r="18" spans="2:28">
      <c r="B18" s="400">
        <v>13</v>
      </c>
      <c r="C18" s="413" t="s">
        <v>63</v>
      </c>
      <c r="D18" s="401" t="str">
        <f t="shared" si="0"/>
        <v>m</v>
      </c>
      <c r="E18" s="400" t="s">
        <v>16</v>
      </c>
      <c r="F18" s="394"/>
      <c r="G18" s="400" t="s">
        <v>17</v>
      </c>
      <c r="H18" s="394"/>
      <c r="I18" s="399" t="s">
        <v>46</v>
      </c>
      <c r="J18" s="394">
        <v>0</v>
      </c>
      <c r="K18" s="398" t="s">
        <v>2</v>
      </c>
      <c r="L18" s="393" t="str">
        <f t="shared" si="1"/>
        <v/>
      </c>
      <c r="N18" s="397">
        <f>【記載例】小多機!$BB$13</f>
        <v>0.29166666666666669</v>
      </c>
      <c r="O18" s="389" t="s">
        <v>17</v>
      </c>
      <c r="P18" s="397">
        <f>【記載例】小多機!$BF$13</f>
        <v>0.83333333333333337</v>
      </c>
      <c r="R18" s="396" t="str">
        <f t="shared" si="2"/>
        <v/>
      </c>
      <c r="S18" s="389" t="s">
        <v>17</v>
      </c>
      <c r="T18" s="396" t="str">
        <f t="shared" si="3"/>
        <v/>
      </c>
      <c r="U18" s="395" t="s">
        <v>46</v>
      </c>
      <c r="V18" s="394">
        <v>0</v>
      </c>
      <c r="W18" s="388" t="s">
        <v>2</v>
      </c>
      <c r="X18" s="393" t="str">
        <f t="shared" si="4"/>
        <v/>
      </c>
      <c r="Z18" s="393" t="str">
        <f t="shared" si="5"/>
        <v/>
      </c>
      <c r="AB18" s="392"/>
    </row>
    <row r="19" spans="2:28">
      <c r="B19" s="400">
        <v>14</v>
      </c>
      <c r="C19" s="413" t="s">
        <v>64</v>
      </c>
      <c r="D19" s="401" t="str">
        <f t="shared" si="0"/>
        <v>n</v>
      </c>
      <c r="E19" s="400" t="s">
        <v>16</v>
      </c>
      <c r="F19" s="394"/>
      <c r="G19" s="400" t="s">
        <v>17</v>
      </c>
      <c r="H19" s="394"/>
      <c r="I19" s="399" t="s">
        <v>46</v>
      </c>
      <c r="J19" s="394">
        <v>0</v>
      </c>
      <c r="K19" s="398" t="s">
        <v>2</v>
      </c>
      <c r="L19" s="393" t="str">
        <f t="shared" si="1"/>
        <v/>
      </c>
      <c r="N19" s="397">
        <f>【記載例】小多機!$BB$13</f>
        <v>0.29166666666666669</v>
      </c>
      <c r="O19" s="389" t="s">
        <v>17</v>
      </c>
      <c r="P19" s="397">
        <f>【記載例】小多機!$BF$13</f>
        <v>0.83333333333333337</v>
      </c>
      <c r="R19" s="396" t="str">
        <f t="shared" si="2"/>
        <v/>
      </c>
      <c r="S19" s="389" t="s">
        <v>17</v>
      </c>
      <c r="T19" s="396" t="str">
        <f t="shared" si="3"/>
        <v/>
      </c>
      <c r="U19" s="395" t="s">
        <v>46</v>
      </c>
      <c r="V19" s="394">
        <v>0</v>
      </c>
      <c r="W19" s="388" t="s">
        <v>2</v>
      </c>
      <c r="X19" s="393" t="str">
        <f t="shared" si="4"/>
        <v/>
      </c>
      <c r="Z19" s="393" t="str">
        <f t="shared" si="5"/>
        <v/>
      </c>
      <c r="AB19" s="392"/>
    </row>
    <row r="20" spans="2:28">
      <c r="B20" s="400">
        <v>15</v>
      </c>
      <c r="C20" s="412" t="s">
        <v>900</v>
      </c>
      <c r="D20" s="401" t="str">
        <f t="shared" si="0"/>
        <v>明</v>
      </c>
      <c r="E20" s="400" t="s">
        <v>16</v>
      </c>
      <c r="F20" s="394">
        <v>0</v>
      </c>
      <c r="G20" s="400" t="s">
        <v>17</v>
      </c>
      <c r="H20" s="394">
        <v>0.41666666666666669</v>
      </c>
      <c r="I20" s="399" t="s">
        <v>46</v>
      </c>
      <c r="J20" s="394">
        <v>0</v>
      </c>
      <c r="K20" s="398" t="s">
        <v>2</v>
      </c>
      <c r="L20" s="393">
        <f t="shared" si="1"/>
        <v>10</v>
      </c>
      <c r="N20" s="397">
        <f>【記載例】小多機!$BB$13</f>
        <v>0.29166666666666669</v>
      </c>
      <c r="O20" s="389" t="s">
        <v>17</v>
      </c>
      <c r="P20" s="397">
        <f>【記載例】小多機!$BF$13</f>
        <v>0.83333333333333337</v>
      </c>
      <c r="R20" s="396">
        <f t="shared" si="2"/>
        <v>0.29166666666666669</v>
      </c>
      <c r="S20" s="389" t="s">
        <v>17</v>
      </c>
      <c r="T20" s="396">
        <f t="shared" si="3"/>
        <v>0.41666666666666669</v>
      </c>
      <c r="U20" s="395" t="s">
        <v>46</v>
      </c>
      <c r="V20" s="394">
        <v>0</v>
      </c>
      <c r="W20" s="388" t="s">
        <v>2</v>
      </c>
      <c r="X20" s="393">
        <f t="shared" si="4"/>
        <v>3</v>
      </c>
      <c r="Z20" s="393">
        <f t="shared" si="5"/>
        <v>7</v>
      </c>
      <c r="AB20" s="392"/>
    </row>
    <row r="21" spans="2:28">
      <c r="B21" s="400">
        <v>16</v>
      </c>
      <c r="C21" s="412" t="s">
        <v>898</v>
      </c>
      <c r="D21" s="401" t="str">
        <f t="shared" si="0"/>
        <v>入</v>
      </c>
      <c r="E21" s="400" t="s">
        <v>16</v>
      </c>
      <c r="F21" s="394">
        <v>0.70833333333333337</v>
      </c>
      <c r="G21" s="400" t="s">
        <v>17</v>
      </c>
      <c r="H21" s="394">
        <v>0</v>
      </c>
      <c r="I21" s="399" t="s">
        <v>46</v>
      </c>
      <c r="J21" s="394">
        <v>4.1666666666666664E-2</v>
      </c>
      <c r="K21" s="398" t="s">
        <v>2</v>
      </c>
      <c r="L21" s="393">
        <f t="shared" si="1"/>
        <v>5.9999999999999991</v>
      </c>
      <c r="N21" s="397">
        <f>【記載例】小多機!$BB$13</f>
        <v>0.29166666666666669</v>
      </c>
      <c r="O21" s="389" t="s">
        <v>17</v>
      </c>
      <c r="P21" s="397">
        <f>【記載例】小多機!$BF$13</f>
        <v>0.83333333333333337</v>
      </c>
      <c r="R21" s="396">
        <f t="shared" si="2"/>
        <v>0.70833333333333337</v>
      </c>
      <c r="S21" s="389" t="s">
        <v>17</v>
      </c>
      <c r="T21" s="396">
        <f t="shared" si="3"/>
        <v>0.83333333333333337</v>
      </c>
      <c r="U21" s="395" t="s">
        <v>46</v>
      </c>
      <c r="V21" s="394">
        <v>0</v>
      </c>
      <c r="W21" s="388" t="s">
        <v>2</v>
      </c>
      <c r="X21" s="393">
        <f t="shared" si="4"/>
        <v>3</v>
      </c>
      <c r="Z21" s="393">
        <f t="shared" si="5"/>
        <v>2.9999999999999991</v>
      </c>
      <c r="AB21" s="392"/>
    </row>
    <row r="22" spans="2:28">
      <c r="B22" s="400">
        <v>17</v>
      </c>
      <c r="C22" s="412" t="s">
        <v>941</v>
      </c>
      <c r="D22" s="401" t="str">
        <f t="shared" si="0"/>
        <v>有休</v>
      </c>
      <c r="E22" s="400" t="s">
        <v>16</v>
      </c>
      <c r="F22" s="394">
        <v>0</v>
      </c>
      <c r="G22" s="400" t="s">
        <v>17</v>
      </c>
      <c r="H22" s="394">
        <v>0</v>
      </c>
      <c r="I22" s="399" t="s">
        <v>46</v>
      </c>
      <c r="J22" s="394">
        <v>0</v>
      </c>
      <c r="K22" s="398" t="s">
        <v>2</v>
      </c>
      <c r="L22" s="393">
        <f t="shared" si="1"/>
        <v>0</v>
      </c>
      <c r="N22" s="394">
        <v>0</v>
      </c>
      <c r="O22" s="389" t="s">
        <v>17</v>
      </c>
      <c r="P22" s="394">
        <v>0</v>
      </c>
      <c r="R22" s="396" t="str">
        <f t="shared" si="2"/>
        <v/>
      </c>
      <c r="S22" s="389" t="s">
        <v>17</v>
      </c>
      <c r="T22" s="396">
        <f t="shared" si="3"/>
        <v>0</v>
      </c>
      <c r="U22" s="395" t="s">
        <v>46</v>
      </c>
      <c r="V22" s="394">
        <v>0</v>
      </c>
      <c r="W22" s="388" t="s">
        <v>2</v>
      </c>
      <c r="X22" s="393" t="str">
        <f t="shared" si="4"/>
        <v/>
      </c>
      <c r="Z22" s="393">
        <f t="shared" si="5"/>
        <v>0</v>
      </c>
      <c r="AB22" s="392"/>
    </row>
    <row r="23" spans="2:28">
      <c r="B23" s="400">
        <v>18</v>
      </c>
      <c r="C23" s="407" t="s">
        <v>68</v>
      </c>
      <c r="D23" s="411" t="str">
        <f t="shared" si="0"/>
        <v>r</v>
      </c>
      <c r="E23" s="411" t="s">
        <v>16</v>
      </c>
      <c r="F23" s="409"/>
      <c r="G23" s="411" t="s">
        <v>17</v>
      </c>
      <c r="H23" s="409"/>
      <c r="I23" s="410" t="s">
        <v>46</v>
      </c>
      <c r="J23" s="409"/>
      <c r="K23" s="408" t="s">
        <v>2</v>
      </c>
      <c r="L23" s="407">
        <v>1</v>
      </c>
      <c r="M23" s="406"/>
      <c r="N23" s="407"/>
      <c r="O23" s="411" t="s">
        <v>17</v>
      </c>
      <c r="P23" s="407"/>
      <c r="Q23" s="408"/>
      <c r="R23" s="407"/>
      <c r="S23" s="411" t="s">
        <v>17</v>
      </c>
      <c r="T23" s="407"/>
      <c r="U23" s="410" t="s">
        <v>46</v>
      </c>
      <c r="V23" s="409"/>
      <c r="W23" s="408" t="s">
        <v>2</v>
      </c>
      <c r="X23" s="407">
        <v>1</v>
      </c>
      <c r="Y23" s="408"/>
      <c r="Z23" s="407" t="s">
        <v>45</v>
      </c>
      <c r="AA23" s="406"/>
      <c r="AB23" s="405"/>
    </row>
    <row r="24" spans="2:28">
      <c r="B24" s="400">
        <v>19</v>
      </c>
      <c r="C24" s="407" t="s">
        <v>69</v>
      </c>
      <c r="D24" s="411" t="str">
        <f t="shared" si="0"/>
        <v>s</v>
      </c>
      <c r="E24" s="411" t="s">
        <v>16</v>
      </c>
      <c r="F24" s="409"/>
      <c r="G24" s="411" t="s">
        <v>17</v>
      </c>
      <c r="H24" s="409"/>
      <c r="I24" s="410" t="s">
        <v>46</v>
      </c>
      <c r="J24" s="409"/>
      <c r="K24" s="408" t="s">
        <v>2</v>
      </c>
      <c r="L24" s="407">
        <v>2</v>
      </c>
      <c r="M24" s="406"/>
      <c r="N24" s="407"/>
      <c r="O24" s="411" t="s">
        <v>17</v>
      </c>
      <c r="P24" s="407"/>
      <c r="Q24" s="408"/>
      <c r="R24" s="407"/>
      <c r="S24" s="411" t="s">
        <v>17</v>
      </c>
      <c r="T24" s="407"/>
      <c r="U24" s="410" t="s">
        <v>46</v>
      </c>
      <c r="V24" s="409"/>
      <c r="W24" s="408" t="s">
        <v>2</v>
      </c>
      <c r="X24" s="407">
        <v>2</v>
      </c>
      <c r="Y24" s="408"/>
      <c r="Z24" s="407" t="s">
        <v>45</v>
      </c>
      <c r="AA24" s="406"/>
      <c r="AB24" s="405"/>
    </row>
    <row r="25" spans="2:28">
      <c r="B25" s="400">
        <v>20</v>
      </c>
      <c r="C25" s="407" t="s">
        <v>70</v>
      </c>
      <c r="D25" s="411" t="str">
        <f t="shared" si="0"/>
        <v>t</v>
      </c>
      <c r="E25" s="411" t="s">
        <v>16</v>
      </c>
      <c r="F25" s="409"/>
      <c r="G25" s="411" t="s">
        <v>17</v>
      </c>
      <c r="H25" s="409"/>
      <c r="I25" s="410" t="s">
        <v>46</v>
      </c>
      <c r="J25" s="409"/>
      <c r="K25" s="408" t="s">
        <v>2</v>
      </c>
      <c r="L25" s="407">
        <v>3</v>
      </c>
      <c r="M25" s="406"/>
      <c r="N25" s="407"/>
      <c r="O25" s="411" t="s">
        <v>17</v>
      </c>
      <c r="P25" s="407"/>
      <c r="Q25" s="408"/>
      <c r="R25" s="407"/>
      <c r="S25" s="411" t="s">
        <v>17</v>
      </c>
      <c r="T25" s="407"/>
      <c r="U25" s="410" t="s">
        <v>46</v>
      </c>
      <c r="V25" s="409"/>
      <c r="W25" s="408" t="s">
        <v>2</v>
      </c>
      <c r="X25" s="407">
        <v>3</v>
      </c>
      <c r="Y25" s="408"/>
      <c r="Z25" s="407" t="s">
        <v>45</v>
      </c>
      <c r="AA25" s="406"/>
      <c r="AB25" s="405"/>
    </row>
    <row r="26" spans="2:28">
      <c r="B26" s="400">
        <v>21</v>
      </c>
      <c r="C26" s="407" t="s">
        <v>71</v>
      </c>
      <c r="D26" s="411" t="str">
        <f t="shared" si="0"/>
        <v>u</v>
      </c>
      <c r="E26" s="411" t="s">
        <v>16</v>
      </c>
      <c r="F26" s="409"/>
      <c r="G26" s="411" t="s">
        <v>17</v>
      </c>
      <c r="H26" s="409"/>
      <c r="I26" s="410" t="s">
        <v>46</v>
      </c>
      <c r="J26" s="409"/>
      <c r="K26" s="408" t="s">
        <v>2</v>
      </c>
      <c r="L26" s="407">
        <v>4</v>
      </c>
      <c r="M26" s="406"/>
      <c r="N26" s="407"/>
      <c r="O26" s="411" t="s">
        <v>17</v>
      </c>
      <c r="P26" s="407"/>
      <c r="Q26" s="408"/>
      <c r="R26" s="407"/>
      <c r="S26" s="411" t="s">
        <v>17</v>
      </c>
      <c r="T26" s="407"/>
      <c r="U26" s="410" t="s">
        <v>46</v>
      </c>
      <c r="V26" s="409"/>
      <c r="W26" s="408" t="s">
        <v>2</v>
      </c>
      <c r="X26" s="407">
        <v>4</v>
      </c>
      <c r="Y26" s="408"/>
      <c r="Z26" s="407" t="s">
        <v>45</v>
      </c>
      <c r="AA26" s="406"/>
      <c r="AB26" s="405"/>
    </row>
    <row r="27" spans="2:28">
      <c r="B27" s="400">
        <v>22</v>
      </c>
      <c r="C27" s="407" t="s">
        <v>72</v>
      </c>
      <c r="D27" s="411" t="str">
        <f t="shared" si="0"/>
        <v>v</v>
      </c>
      <c r="E27" s="411" t="s">
        <v>16</v>
      </c>
      <c r="F27" s="409"/>
      <c r="G27" s="411" t="s">
        <v>17</v>
      </c>
      <c r="H27" s="409"/>
      <c r="I27" s="410" t="s">
        <v>46</v>
      </c>
      <c r="J27" s="409"/>
      <c r="K27" s="408" t="s">
        <v>2</v>
      </c>
      <c r="L27" s="407">
        <v>5</v>
      </c>
      <c r="M27" s="406"/>
      <c r="N27" s="407"/>
      <c r="O27" s="411" t="s">
        <v>17</v>
      </c>
      <c r="P27" s="407"/>
      <c r="Q27" s="408"/>
      <c r="R27" s="407"/>
      <c r="S27" s="411" t="s">
        <v>17</v>
      </c>
      <c r="T27" s="407"/>
      <c r="U27" s="410" t="s">
        <v>46</v>
      </c>
      <c r="V27" s="409"/>
      <c r="W27" s="408" t="s">
        <v>2</v>
      </c>
      <c r="X27" s="407">
        <v>5</v>
      </c>
      <c r="Y27" s="408"/>
      <c r="Z27" s="407" t="s">
        <v>45</v>
      </c>
      <c r="AA27" s="406"/>
      <c r="AB27" s="405"/>
    </row>
    <row r="28" spans="2:28">
      <c r="B28" s="400">
        <v>23</v>
      </c>
      <c r="C28" s="407" t="s">
        <v>73</v>
      </c>
      <c r="D28" s="411" t="str">
        <f t="shared" si="0"/>
        <v>w</v>
      </c>
      <c r="E28" s="411" t="s">
        <v>16</v>
      </c>
      <c r="F28" s="409"/>
      <c r="G28" s="411" t="s">
        <v>17</v>
      </c>
      <c r="H28" s="409"/>
      <c r="I28" s="410" t="s">
        <v>46</v>
      </c>
      <c r="J28" s="409"/>
      <c r="K28" s="408" t="s">
        <v>2</v>
      </c>
      <c r="L28" s="407">
        <v>6</v>
      </c>
      <c r="M28" s="406"/>
      <c r="N28" s="407"/>
      <c r="O28" s="411" t="s">
        <v>17</v>
      </c>
      <c r="P28" s="407"/>
      <c r="Q28" s="408"/>
      <c r="R28" s="407"/>
      <c r="S28" s="411" t="s">
        <v>17</v>
      </c>
      <c r="T28" s="407"/>
      <c r="U28" s="410" t="s">
        <v>46</v>
      </c>
      <c r="V28" s="409"/>
      <c r="W28" s="408" t="s">
        <v>2</v>
      </c>
      <c r="X28" s="407">
        <v>6</v>
      </c>
      <c r="Y28" s="408"/>
      <c r="Z28" s="407" t="s">
        <v>45</v>
      </c>
      <c r="AA28" s="406"/>
      <c r="AB28" s="405"/>
    </row>
    <row r="29" spans="2:28">
      <c r="B29" s="400">
        <v>24</v>
      </c>
      <c r="C29" s="407" t="s">
        <v>74</v>
      </c>
      <c r="D29" s="411" t="str">
        <f t="shared" si="0"/>
        <v>x</v>
      </c>
      <c r="E29" s="411" t="s">
        <v>16</v>
      </c>
      <c r="F29" s="409"/>
      <c r="G29" s="411" t="s">
        <v>17</v>
      </c>
      <c r="H29" s="409"/>
      <c r="I29" s="410" t="s">
        <v>46</v>
      </c>
      <c r="J29" s="409"/>
      <c r="K29" s="408" t="s">
        <v>2</v>
      </c>
      <c r="L29" s="407">
        <v>7</v>
      </c>
      <c r="M29" s="406"/>
      <c r="N29" s="407"/>
      <c r="O29" s="411" t="s">
        <v>17</v>
      </c>
      <c r="P29" s="407"/>
      <c r="Q29" s="408"/>
      <c r="R29" s="407"/>
      <c r="S29" s="411" t="s">
        <v>17</v>
      </c>
      <c r="T29" s="407"/>
      <c r="U29" s="410" t="s">
        <v>46</v>
      </c>
      <c r="V29" s="409"/>
      <c r="W29" s="408" t="s">
        <v>2</v>
      </c>
      <c r="X29" s="407">
        <v>7</v>
      </c>
      <c r="Y29" s="408"/>
      <c r="Z29" s="407" t="s">
        <v>45</v>
      </c>
      <c r="AA29" s="406"/>
      <c r="AB29" s="405"/>
    </row>
    <row r="30" spans="2:28">
      <c r="B30" s="400">
        <v>25</v>
      </c>
      <c r="C30" s="407" t="s">
        <v>75</v>
      </c>
      <c r="D30" s="411" t="str">
        <f t="shared" si="0"/>
        <v>y</v>
      </c>
      <c r="E30" s="411" t="s">
        <v>16</v>
      </c>
      <c r="F30" s="409"/>
      <c r="G30" s="411" t="s">
        <v>17</v>
      </c>
      <c r="H30" s="409"/>
      <c r="I30" s="410" t="s">
        <v>46</v>
      </c>
      <c r="J30" s="409"/>
      <c r="K30" s="408" t="s">
        <v>2</v>
      </c>
      <c r="L30" s="407">
        <v>8</v>
      </c>
      <c r="M30" s="406"/>
      <c r="N30" s="407"/>
      <c r="O30" s="411" t="s">
        <v>17</v>
      </c>
      <c r="P30" s="407"/>
      <c r="Q30" s="408"/>
      <c r="R30" s="407"/>
      <c r="S30" s="411" t="s">
        <v>17</v>
      </c>
      <c r="T30" s="407"/>
      <c r="U30" s="410" t="s">
        <v>46</v>
      </c>
      <c r="V30" s="409"/>
      <c r="W30" s="408" t="s">
        <v>2</v>
      </c>
      <c r="X30" s="407">
        <v>8</v>
      </c>
      <c r="Y30" s="408"/>
      <c r="Z30" s="407" t="s">
        <v>45</v>
      </c>
      <c r="AA30" s="406"/>
      <c r="AB30" s="405"/>
    </row>
    <row r="31" spans="2:28">
      <c r="B31" s="400">
        <v>26</v>
      </c>
      <c r="C31" s="407" t="s">
        <v>76</v>
      </c>
      <c r="D31" s="411" t="str">
        <f t="shared" si="0"/>
        <v>z</v>
      </c>
      <c r="E31" s="411" t="s">
        <v>16</v>
      </c>
      <c r="F31" s="409"/>
      <c r="G31" s="411" t="s">
        <v>17</v>
      </c>
      <c r="H31" s="409"/>
      <c r="I31" s="410" t="s">
        <v>46</v>
      </c>
      <c r="J31" s="409"/>
      <c r="K31" s="408" t="s">
        <v>2</v>
      </c>
      <c r="L31" s="407">
        <v>1</v>
      </c>
      <c r="M31" s="406"/>
      <c r="N31" s="407"/>
      <c r="O31" s="411" t="s">
        <v>17</v>
      </c>
      <c r="P31" s="407"/>
      <c r="Q31" s="408"/>
      <c r="R31" s="407"/>
      <c r="S31" s="411" t="s">
        <v>17</v>
      </c>
      <c r="T31" s="407"/>
      <c r="U31" s="410" t="s">
        <v>46</v>
      </c>
      <c r="V31" s="409"/>
      <c r="W31" s="408" t="s">
        <v>2</v>
      </c>
      <c r="X31" s="407" t="s">
        <v>45</v>
      </c>
      <c r="Y31" s="408"/>
      <c r="Z31" s="407">
        <v>1</v>
      </c>
      <c r="AA31" s="406"/>
      <c r="AB31" s="405"/>
    </row>
    <row r="32" spans="2:28">
      <c r="B32" s="400">
        <v>27</v>
      </c>
      <c r="C32" s="407" t="s">
        <v>74</v>
      </c>
      <c r="D32" s="411" t="str">
        <f t="shared" si="0"/>
        <v>x</v>
      </c>
      <c r="E32" s="411" t="s">
        <v>16</v>
      </c>
      <c r="F32" s="409"/>
      <c r="G32" s="411" t="s">
        <v>17</v>
      </c>
      <c r="H32" s="409"/>
      <c r="I32" s="410" t="s">
        <v>46</v>
      </c>
      <c r="J32" s="409"/>
      <c r="K32" s="408" t="s">
        <v>2</v>
      </c>
      <c r="L32" s="407">
        <v>2</v>
      </c>
      <c r="M32" s="406"/>
      <c r="N32" s="407"/>
      <c r="O32" s="411" t="s">
        <v>17</v>
      </c>
      <c r="P32" s="407"/>
      <c r="Q32" s="408"/>
      <c r="R32" s="407"/>
      <c r="S32" s="411" t="s">
        <v>17</v>
      </c>
      <c r="T32" s="407"/>
      <c r="U32" s="410" t="s">
        <v>46</v>
      </c>
      <c r="V32" s="409"/>
      <c r="W32" s="408" t="s">
        <v>2</v>
      </c>
      <c r="X32" s="407" t="s">
        <v>45</v>
      </c>
      <c r="Y32" s="408"/>
      <c r="Z32" s="407">
        <v>2</v>
      </c>
      <c r="AA32" s="406"/>
      <c r="AB32" s="405"/>
    </row>
    <row r="33" spans="2:28">
      <c r="B33" s="400">
        <v>28</v>
      </c>
      <c r="C33" s="407" t="s">
        <v>80</v>
      </c>
      <c r="D33" s="411" t="str">
        <f t="shared" si="0"/>
        <v>aa</v>
      </c>
      <c r="E33" s="411" t="s">
        <v>16</v>
      </c>
      <c r="F33" s="409"/>
      <c r="G33" s="411" t="s">
        <v>17</v>
      </c>
      <c r="H33" s="409"/>
      <c r="I33" s="410" t="s">
        <v>46</v>
      </c>
      <c r="J33" s="409"/>
      <c r="K33" s="408" t="s">
        <v>2</v>
      </c>
      <c r="L33" s="407">
        <v>3</v>
      </c>
      <c r="M33" s="406"/>
      <c r="N33" s="407"/>
      <c r="O33" s="411" t="s">
        <v>17</v>
      </c>
      <c r="P33" s="407"/>
      <c r="Q33" s="408"/>
      <c r="R33" s="407"/>
      <c r="S33" s="411" t="s">
        <v>17</v>
      </c>
      <c r="T33" s="407"/>
      <c r="U33" s="410" t="s">
        <v>46</v>
      </c>
      <c r="V33" s="409"/>
      <c r="W33" s="408" t="s">
        <v>2</v>
      </c>
      <c r="X33" s="407" t="s">
        <v>45</v>
      </c>
      <c r="Y33" s="408"/>
      <c r="Z33" s="407">
        <v>3</v>
      </c>
      <c r="AA33" s="406"/>
      <c r="AB33" s="405"/>
    </row>
    <row r="34" spans="2:28">
      <c r="B34" s="400">
        <v>29</v>
      </c>
      <c r="C34" s="407" t="s">
        <v>81</v>
      </c>
      <c r="D34" s="411" t="str">
        <f t="shared" si="0"/>
        <v>ab</v>
      </c>
      <c r="E34" s="411" t="s">
        <v>16</v>
      </c>
      <c r="F34" s="409"/>
      <c r="G34" s="411" t="s">
        <v>17</v>
      </c>
      <c r="H34" s="409"/>
      <c r="I34" s="410" t="s">
        <v>46</v>
      </c>
      <c r="J34" s="409"/>
      <c r="K34" s="408" t="s">
        <v>2</v>
      </c>
      <c r="L34" s="407">
        <v>4</v>
      </c>
      <c r="M34" s="406"/>
      <c r="N34" s="407"/>
      <c r="O34" s="411" t="s">
        <v>17</v>
      </c>
      <c r="P34" s="407"/>
      <c r="Q34" s="408"/>
      <c r="R34" s="407"/>
      <c r="S34" s="411" t="s">
        <v>17</v>
      </c>
      <c r="T34" s="407"/>
      <c r="U34" s="410" t="s">
        <v>46</v>
      </c>
      <c r="V34" s="409"/>
      <c r="W34" s="408" t="s">
        <v>2</v>
      </c>
      <c r="X34" s="407" t="s">
        <v>45</v>
      </c>
      <c r="Y34" s="408"/>
      <c r="Z34" s="407">
        <v>4</v>
      </c>
      <c r="AA34" s="406"/>
      <c r="AB34" s="405"/>
    </row>
    <row r="35" spans="2:28">
      <c r="B35" s="400">
        <v>30</v>
      </c>
      <c r="C35" s="407" t="s">
        <v>82</v>
      </c>
      <c r="D35" s="411" t="str">
        <f t="shared" si="0"/>
        <v>ac</v>
      </c>
      <c r="E35" s="411" t="s">
        <v>16</v>
      </c>
      <c r="F35" s="409"/>
      <c r="G35" s="411" t="s">
        <v>17</v>
      </c>
      <c r="H35" s="409"/>
      <c r="I35" s="410" t="s">
        <v>46</v>
      </c>
      <c r="J35" s="409"/>
      <c r="K35" s="408" t="s">
        <v>2</v>
      </c>
      <c r="L35" s="407">
        <v>5</v>
      </c>
      <c r="M35" s="406"/>
      <c r="N35" s="407"/>
      <c r="O35" s="411" t="s">
        <v>17</v>
      </c>
      <c r="P35" s="407"/>
      <c r="Q35" s="408"/>
      <c r="R35" s="407"/>
      <c r="S35" s="411" t="s">
        <v>17</v>
      </c>
      <c r="T35" s="407"/>
      <c r="U35" s="410" t="s">
        <v>46</v>
      </c>
      <c r="V35" s="409"/>
      <c r="W35" s="408" t="s">
        <v>2</v>
      </c>
      <c r="X35" s="407" t="s">
        <v>45</v>
      </c>
      <c r="Y35" s="408"/>
      <c r="Z35" s="407">
        <v>5</v>
      </c>
      <c r="AA35" s="406"/>
      <c r="AB35" s="405"/>
    </row>
    <row r="36" spans="2:28">
      <c r="B36" s="400">
        <v>31</v>
      </c>
      <c r="C36" s="407" t="s">
        <v>83</v>
      </c>
      <c r="D36" s="411" t="str">
        <f t="shared" si="0"/>
        <v>ad</v>
      </c>
      <c r="E36" s="411" t="s">
        <v>16</v>
      </c>
      <c r="F36" s="409"/>
      <c r="G36" s="411" t="s">
        <v>17</v>
      </c>
      <c r="H36" s="409"/>
      <c r="I36" s="410" t="s">
        <v>46</v>
      </c>
      <c r="J36" s="409"/>
      <c r="K36" s="408" t="s">
        <v>2</v>
      </c>
      <c r="L36" s="407">
        <v>6</v>
      </c>
      <c r="M36" s="406"/>
      <c r="N36" s="407"/>
      <c r="O36" s="411" t="s">
        <v>17</v>
      </c>
      <c r="P36" s="407"/>
      <c r="Q36" s="408"/>
      <c r="R36" s="407"/>
      <c r="S36" s="411" t="s">
        <v>17</v>
      </c>
      <c r="T36" s="407"/>
      <c r="U36" s="410" t="s">
        <v>46</v>
      </c>
      <c r="V36" s="409"/>
      <c r="W36" s="408" t="s">
        <v>2</v>
      </c>
      <c r="X36" s="407" t="s">
        <v>45</v>
      </c>
      <c r="Y36" s="408"/>
      <c r="Z36" s="407">
        <v>6</v>
      </c>
      <c r="AA36" s="406"/>
      <c r="AB36" s="405"/>
    </row>
    <row r="37" spans="2:28">
      <c r="B37" s="400">
        <v>32</v>
      </c>
      <c r="C37" s="407" t="s">
        <v>84</v>
      </c>
      <c r="D37" s="411" t="str">
        <f t="shared" si="0"/>
        <v>ae</v>
      </c>
      <c r="E37" s="411" t="s">
        <v>16</v>
      </c>
      <c r="F37" s="409"/>
      <c r="G37" s="411" t="s">
        <v>17</v>
      </c>
      <c r="H37" s="409"/>
      <c r="I37" s="410" t="s">
        <v>46</v>
      </c>
      <c r="J37" s="409"/>
      <c r="K37" s="408" t="s">
        <v>2</v>
      </c>
      <c r="L37" s="407">
        <v>7</v>
      </c>
      <c r="M37" s="406"/>
      <c r="N37" s="407"/>
      <c r="O37" s="411" t="s">
        <v>17</v>
      </c>
      <c r="P37" s="407"/>
      <c r="Q37" s="408"/>
      <c r="R37" s="407"/>
      <c r="S37" s="411" t="s">
        <v>17</v>
      </c>
      <c r="T37" s="407"/>
      <c r="U37" s="410" t="s">
        <v>46</v>
      </c>
      <c r="V37" s="409"/>
      <c r="W37" s="408" t="s">
        <v>2</v>
      </c>
      <c r="X37" s="407" t="s">
        <v>45</v>
      </c>
      <c r="Y37" s="408"/>
      <c r="Z37" s="407">
        <v>7</v>
      </c>
      <c r="AA37" s="406"/>
      <c r="AB37" s="405"/>
    </row>
    <row r="38" spans="2:28">
      <c r="B38" s="400">
        <v>33</v>
      </c>
      <c r="C38" s="407" t="s">
        <v>85</v>
      </c>
      <c r="D38" s="411" t="str">
        <f t="shared" si="0"/>
        <v>af</v>
      </c>
      <c r="E38" s="411" t="s">
        <v>16</v>
      </c>
      <c r="F38" s="409"/>
      <c r="G38" s="411" t="s">
        <v>17</v>
      </c>
      <c r="H38" s="409"/>
      <c r="I38" s="410" t="s">
        <v>46</v>
      </c>
      <c r="J38" s="409"/>
      <c r="K38" s="408" t="s">
        <v>2</v>
      </c>
      <c r="L38" s="407">
        <v>8</v>
      </c>
      <c r="M38" s="406"/>
      <c r="N38" s="407"/>
      <c r="O38" s="411" t="s">
        <v>17</v>
      </c>
      <c r="P38" s="407"/>
      <c r="Q38" s="408"/>
      <c r="R38" s="407"/>
      <c r="S38" s="411" t="s">
        <v>17</v>
      </c>
      <c r="T38" s="407"/>
      <c r="U38" s="410" t="s">
        <v>46</v>
      </c>
      <c r="V38" s="409"/>
      <c r="W38" s="408" t="s">
        <v>2</v>
      </c>
      <c r="X38" s="407" t="s">
        <v>45</v>
      </c>
      <c r="Y38" s="408"/>
      <c r="Z38" s="407">
        <v>8</v>
      </c>
      <c r="AA38" s="406"/>
      <c r="AB38" s="405"/>
    </row>
    <row r="39" spans="2:28">
      <c r="B39" s="400">
        <v>34</v>
      </c>
      <c r="C39" s="404" t="s">
        <v>905</v>
      </c>
      <c r="D39" s="401"/>
      <c r="E39" s="400" t="s">
        <v>16</v>
      </c>
      <c r="F39" s="394">
        <v>0</v>
      </c>
      <c r="G39" s="400" t="s">
        <v>17</v>
      </c>
      <c r="H39" s="394">
        <v>0.41666666666666669</v>
      </c>
      <c r="I39" s="399" t="s">
        <v>46</v>
      </c>
      <c r="J39" s="394">
        <v>4.1666666666666664E-2</v>
      </c>
      <c r="K39" s="398" t="s">
        <v>2</v>
      </c>
      <c r="L39" s="393">
        <f>IF(OR(F39="",H39=""),"",(H39+IF(F39&gt;H39,1,0)-F39-J39)*24)</f>
        <v>9</v>
      </c>
      <c r="N39" s="397">
        <f>【記載例】小多機!$BB$13</f>
        <v>0.29166666666666669</v>
      </c>
      <c r="O39" s="389" t="s">
        <v>17</v>
      </c>
      <c r="P39" s="397">
        <f>【記載例】小多機!$BF$13</f>
        <v>0.83333333333333337</v>
      </c>
      <c r="R39" s="396">
        <f>IF(F39="","",IF(F39&lt;N39,N39,IF(F39&gt;=P39,"",F39)))</f>
        <v>0.29166666666666669</v>
      </c>
      <c r="S39" s="389" t="s">
        <v>17</v>
      </c>
      <c r="T39" s="396">
        <f>IF(H39="","",IF(H39&gt;F39,IF(H39&lt;P39,H39,P39),P39))</f>
        <v>0.41666666666666669</v>
      </c>
      <c r="U39" s="395" t="s">
        <v>46</v>
      </c>
      <c r="V39" s="394">
        <v>0</v>
      </c>
      <c r="W39" s="388" t="s">
        <v>2</v>
      </c>
      <c r="X39" s="393">
        <f>IF(R39="","",IF((T39+IF(R39&gt;T39,1,0)-R39-V39)*24=0,"",(T39+IF(R39&gt;T39,1,0)-R39-V39)*24))</f>
        <v>3</v>
      </c>
      <c r="Z39" s="393">
        <f t="shared" ref="Z39:Z47" si="6">IF(X39="",L39,IF(OR(L39-X39=0,L39-X39&lt;0),"-",L39-X39))</f>
        <v>6</v>
      </c>
      <c r="AB39" s="392"/>
    </row>
    <row r="40" spans="2:28">
      <c r="B40" s="400"/>
      <c r="C40" s="403" t="s">
        <v>45</v>
      </c>
      <c r="D40" s="401"/>
      <c r="E40" s="400" t="s">
        <v>16</v>
      </c>
      <c r="F40" s="394">
        <v>0.70833333333333337</v>
      </c>
      <c r="G40" s="400" t="s">
        <v>17</v>
      </c>
      <c r="H40" s="394">
        <v>0</v>
      </c>
      <c r="I40" s="399" t="s">
        <v>46</v>
      </c>
      <c r="J40" s="394">
        <v>4.1666666666666664E-2</v>
      </c>
      <c r="K40" s="398" t="s">
        <v>2</v>
      </c>
      <c r="L40" s="393">
        <f>IF(OR(F40="",H40=""),"",(H40+IF(F40&gt;H40,1,0)-F40-J40)*24)</f>
        <v>5.9999999999999991</v>
      </c>
      <c r="N40" s="397">
        <f>【記載例】小多機!$BB$13</f>
        <v>0.29166666666666669</v>
      </c>
      <c r="O40" s="389" t="s">
        <v>17</v>
      </c>
      <c r="P40" s="397">
        <f>【記載例】小多機!$BF$13</f>
        <v>0.83333333333333337</v>
      </c>
      <c r="R40" s="396">
        <f>IF(F40="","",IF(F40&lt;N40,N40,IF(F40&gt;=P40,"",F40)))</f>
        <v>0.70833333333333337</v>
      </c>
      <c r="S40" s="389" t="s">
        <v>17</v>
      </c>
      <c r="T40" s="396">
        <f>IF(H40="","",IF(H40&gt;F40,IF(H40&lt;P40,H40,P40),P40))</f>
        <v>0.83333333333333337</v>
      </c>
      <c r="U40" s="395" t="s">
        <v>46</v>
      </c>
      <c r="V40" s="394">
        <v>0</v>
      </c>
      <c r="W40" s="388" t="s">
        <v>2</v>
      </c>
      <c r="X40" s="393">
        <f>IF(R40="","",IF((T40+IF(R40&gt;T40,1,0)-R40-V40)*24=0,"",(T40+IF(R40&gt;T40,1,0)-R40-V40)*24))</f>
        <v>3</v>
      </c>
      <c r="Z40" s="393">
        <f t="shared" si="6"/>
        <v>2.9999999999999991</v>
      </c>
      <c r="AB40" s="392"/>
    </row>
    <row r="41" spans="2:28">
      <c r="B41" s="400"/>
      <c r="C41" s="402" t="s">
        <v>45</v>
      </c>
      <c r="D41" s="401" t="str">
        <f>C39</f>
        <v>明入</v>
      </c>
      <c r="E41" s="400" t="s">
        <v>16</v>
      </c>
      <c r="F41" s="394" t="s">
        <v>45</v>
      </c>
      <c r="G41" s="400" t="s">
        <v>17</v>
      </c>
      <c r="H41" s="394" t="s">
        <v>45</v>
      </c>
      <c r="I41" s="399" t="s">
        <v>46</v>
      </c>
      <c r="J41" s="394" t="s">
        <v>45</v>
      </c>
      <c r="K41" s="398" t="s">
        <v>2</v>
      </c>
      <c r="L41" s="393">
        <f>IF(OR(L39="",L40=""),"",L39+L40)</f>
        <v>15</v>
      </c>
      <c r="N41" s="397" t="s">
        <v>45</v>
      </c>
      <c r="O41" s="389" t="s">
        <v>17</v>
      </c>
      <c r="P41" s="397" t="s">
        <v>45</v>
      </c>
      <c r="R41" s="396" t="s">
        <v>45</v>
      </c>
      <c r="S41" s="389" t="s">
        <v>17</v>
      </c>
      <c r="T41" s="396" t="s">
        <v>45</v>
      </c>
      <c r="U41" s="395" t="s">
        <v>46</v>
      </c>
      <c r="V41" s="394" t="s">
        <v>937</v>
      </c>
      <c r="W41" s="388" t="s">
        <v>2</v>
      </c>
      <c r="X41" s="393">
        <f>IF(OR(X39="",X40=""),"",X39+X40)</f>
        <v>6</v>
      </c>
      <c r="Z41" s="393">
        <f t="shared" si="6"/>
        <v>9</v>
      </c>
      <c r="AB41" s="392" t="s">
        <v>940</v>
      </c>
    </row>
    <row r="42" spans="2:28">
      <c r="B42" s="400"/>
      <c r="C42" s="404" t="s">
        <v>939</v>
      </c>
      <c r="D42" s="401"/>
      <c r="E42" s="400" t="s">
        <v>16</v>
      </c>
      <c r="F42" s="394"/>
      <c r="G42" s="400" t="s">
        <v>17</v>
      </c>
      <c r="H42" s="394"/>
      <c r="I42" s="399" t="s">
        <v>46</v>
      </c>
      <c r="J42" s="394">
        <v>0</v>
      </c>
      <c r="K42" s="398" t="s">
        <v>2</v>
      </c>
      <c r="L42" s="393" t="str">
        <f>IF(OR(F42="",H42=""),"",(H42+IF(F42&gt;H42,1,0)-F42-J42)*24)</f>
        <v/>
      </c>
      <c r="N42" s="397">
        <f>【記載例】小多機!$BB$13</f>
        <v>0.29166666666666669</v>
      </c>
      <c r="O42" s="389" t="s">
        <v>17</v>
      </c>
      <c r="P42" s="397">
        <f>【記載例】小多機!$BF$13</f>
        <v>0.83333333333333337</v>
      </c>
      <c r="R42" s="396" t="str">
        <f>IF(F42="","",IF(F42&lt;N42,N42,IF(F42&gt;=P42,"",F42)))</f>
        <v/>
      </c>
      <c r="S42" s="389" t="s">
        <v>17</v>
      </c>
      <c r="T42" s="396" t="str">
        <f>IF(H42="","",IF(H42&gt;F42,IF(H42&lt;P42,H42,P42),P42))</f>
        <v/>
      </c>
      <c r="U42" s="395" t="s">
        <v>46</v>
      </c>
      <c r="V42" s="394">
        <v>0</v>
      </c>
      <c r="W42" s="388" t="s">
        <v>2</v>
      </c>
      <c r="X42" s="393" t="str">
        <f>IF(R42="","",IF((T42+IF(R42&gt;T42,1,0)-R42-V42)*24=0,"",(T42+IF(R42&gt;T42,1,0)-R42-V42)*24))</f>
        <v/>
      </c>
      <c r="Z42" s="393" t="str">
        <f t="shared" si="6"/>
        <v/>
      </c>
      <c r="AB42" s="392"/>
    </row>
    <row r="43" spans="2:28">
      <c r="B43" s="400">
        <v>35</v>
      </c>
      <c r="C43" s="403" t="s">
        <v>45</v>
      </c>
      <c r="D43" s="401"/>
      <c r="E43" s="400" t="s">
        <v>16</v>
      </c>
      <c r="F43" s="394"/>
      <c r="G43" s="400" t="s">
        <v>17</v>
      </c>
      <c r="H43" s="394"/>
      <c r="I43" s="399" t="s">
        <v>46</v>
      </c>
      <c r="J43" s="394">
        <v>0</v>
      </c>
      <c r="K43" s="398" t="s">
        <v>2</v>
      </c>
      <c r="L43" s="393" t="str">
        <f>IF(OR(F43="",H43=""),"",(H43+IF(F43&gt;H43,1,0)-F43-J43)*24)</f>
        <v/>
      </c>
      <c r="N43" s="397">
        <f>【記載例】小多機!$BB$13</f>
        <v>0.29166666666666669</v>
      </c>
      <c r="O43" s="389" t="s">
        <v>17</v>
      </c>
      <c r="P43" s="397">
        <f>【記載例】小多機!$BF$13</f>
        <v>0.83333333333333337</v>
      </c>
      <c r="R43" s="396" t="str">
        <f>IF(F43="","",IF(F43&lt;N43,N43,IF(F43&gt;=P43,"",F43)))</f>
        <v/>
      </c>
      <c r="S43" s="389" t="s">
        <v>17</v>
      </c>
      <c r="T43" s="396" t="str">
        <f>IF(H43="","",IF(H43&gt;F43,IF(H43&lt;P43,H43,P43),P43))</f>
        <v/>
      </c>
      <c r="U43" s="395" t="s">
        <v>46</v>
      </c>
      <c r="V43" s="394">
        <v>0</v>
      </c>
      <c r="W43" s="388" t="s">
        <v>2</v>
      </c>
      <c r="X43" s="393" t="str">
        <f>IF(R43="","",IF((T43+IF(R43&gt;T43,1,0)-R43-V43)*24=0,"",(T43+IF(R43&gt;T43,1,0)-R43-V43)*24))</f>
        <v/>
      </c>
      <c r="Z43" s="393" t="str">
        <f t="shared" si="6"/>
        <v/>
      </c>
      <c r="AB43" s="392"/>
    </row>
    <row r="44" spans="2:28">
      <c r="B44" s="400"/>
      <c r="C44" s="402" t="s">
        <v>45</v>
      </c>
      <c r="D44" s="401" t="str">
        <f>C42</f>
        <v>ah</v>
      </c>
      <c r="E44" s="400" t="s">
        <v>16</v>
      </c>
      <c r="F44" s="394" t="s">
        <v>45</v>
      </c>
      <c r="G44" s="400" t="s">
        <v>17</v>
      </c>
      <c r="H44" s="394" t="s">
        <v>45</v>
      </c>
      <c r="I44" s="399" t="s">
        <v>46</v>
      </c>
      <c r="J44" s="394" t="s">
        <v>45</v>
      </c>
      <c r="K44" s="398" t="s">
        <v>2</v>
      </c>
      <c r="L44" s="393" t="str">
        <f>IF(OR(L42="",L43=""),"",L42+L43)</f>
        <v/>
      </c>
      <c r="N44" s="397" t="s">
        <v>45</v>
      </c>
      <c r="O44" s="389" t="s">
        <v>17</v>
      </c>
      <c r="P44" s="397" t="s">
        <v>45</v>
      </c>
      <c r="R44" s="396" t="s">
        <v>45</v>
      </c>
      <c r="S44" s="389" t="s">
        <v>17</v>
      </c>
      <c r="T44" s="396" t="s">
        <v>45</v>
      </c>
      <c r="U44" s="395" t="s">
        <v>46</v>
      </c>
      <c r="V44" s="394" t="s">
        <v>937</v>
      </c>
      <c r="W44" s="388" t="s">
        <v>2</v>
      </c>
      <c r="X44" s="393" t="str">
        <f>IF(OR(X42="",X43=""),"",X42+X43)</f>
        <v/>
      </c>
      <c r="Z44" s="393" t="str">
        <f t="shared" si="6"/>
        <v/>
      </c>
      <c r="AB44" s="392" t="s">
        <v>936</v>
      </c>
    </row>
    <row r="45" spans="2:28">
      <c r="B45" s="400"/>
      <c r="C45" s="404" t="s">
        <v>938</v>
      </c>
      <c r="D45" s="401"/>
      <c r="E45" s="400" t="s">
        <v>16</v>
      </c>
      <c r="F45" s="394"/>
      <c r="G45" s="400" t="s">
        <v>17</v>
      </c>
      <c r="H45" s="394"/>
      <c r="I45" s="399" t="s">
        <v>46</v>
      </c>
      <c r="J45" s="394">
        <v>0</v>
      </c>
      <c r="K45" s="398" t="s">
        <v>2</v>
      </c>
      <c r="L45" s="393" t="str">
        <f>IF(OR(F45="",H45=""),"",(H45+IF(F45&gt;H45,1,0)-F45-J45)*24)</f>
        <v/>
      </c>
      <c r="N45" s="397">
        <f>【記載例】小多機!$BB$13</f>
        <v>0.29166666666666669</v>
      </c>
      <c r="O45" s="389" t="s">
        <v>17</v>
      </c>
      <c r="P45" s="397">
        <f>【記載例】小多機!$BF$13</f>
        <v>0.83333333333333337</v>
      </c>
      <c r="R45" s="396" t="str">
        <f>IF(F45="","",IF(F45&lt;N45,N45,IF(F45&gt;=P45,"",F45)))</f>
        <v/>
      </c>
      <c r="S45" s="389" t="s">
        <v>17</v>
      </c>
      <c r="T45" s="396" t="str">
        <f>IF(H45="","",IF(H45&gt;F45,IF(H45&lt;P45,H45,P45),P45))</f>
        <v/>
      </c>
      <c r="U45" s="395" t="s">
        <v>46</v>
      </c>
      <c r="V45" s="394">
        <v>0</v>
      </c>
      <c r="W45" s="388" t="s">
        <v>2</v>
      </c>
      <c r="X45" s="393" t="str">
        <f>IF(R45="","",IF((T45+IF(R45&gt;T45,1,0)-R45-V45)*24=0,"",(T45+IF(R45&gt;T45,1,0)-R45-V45)*24))</f>
        <v/>
      </c>
      <c r="Z45" s="393" t="str">
        <f t="shared" si="6"/>
        <v/>
      </c>
      <c r="AB45" s="392"/>
    </row>
    <row r="46" spans="2:28">
      <c r="B46" s="400">
        <v>36</v>
      </c>
      <c r="C46" s="403" t="s">
        <v>45</v>
      </c>
      <c r="D46" s="401"/>
      <c r="E46" s="400" t="s">
        <v>16</v>
      </c>
      <c r="F46" s="394"/>
      <c r="G46" s="400" t="s">
        <v>17</v>
      </c>
      <c r="H46" s="394"/>
      <c r="I46" s="399" t="s">
        <v>46</v>
      </c>
      <c r="J46" s="394">
        <v>0</v>
      </c>
      <c r="K46" s="398" t="s">
        <v>2</v>
      </c>
      <c r="L46" s="393" t="str">
        <f>IF(OR(F46="",H46=""),"",(H46+IF(F46&gt;H46,1,0)-F46-J46)*24)</f>
        <v/>
      </c>
      <c r="N46" s="397">
        <f>【記載例】小多機!$BB$13</f>
        <v>0.29166666666666669</v>
      </c>
      <c r="O46" s="389" t="s">
        <v>17</v>
      </c>
      <c r="P46" s="397">
        <f>【記載例】小多機!$BF$13</f>
        <v>0.83333333333333337</v>
      </c>
      <c r="R46" s="396" t="str">
        <f>IF(F46="","",IF(F46&lt;N46,N46,IF(F46&gt;=P46,"",F46)))</f>
        <v/>
      </c>
      <c r="S46" s="389" t="s">
        <v>17</v>
      </c>
      <c r="T46" s="396" t="str">
        <f>IF(H46="","",IF(H46&gt;F46,IF(H46&lt;P46,H46,P46),P46))</f>
        <v/>
      </c>
      <c r="U46" s="395" t="s">
        <v>46</v>
      </c>
      <c r="V46" s="394">
        <v>0</v>
      </c>
      <c r="W46" s="388" t="s">
        <v>2</v>
      </c>
      <c r="X46" s="393" t="str">
        <f>IF(R46="","",IF((T46+IF(R46&gt;T46,1,0)-R46-V46)*24=0,"",(T46+IF(R46&gt;T46,1,0)-R46-V46)*24))</f>
        <v/>
      </c>
      <c r="Z46" s="393" t="str">
        <f t="shared" si="6"/>
        <v/>
      </c>
      <c r="AB46" s="392"/>
    </row>
    <row r="47" spans="2:28">
      <c r="B47" s="400"/>
      <c r="C47" s="402" t="s">
        <v>45</v>
      </c>
      <c r="D47" s="401" t="str">
        <f>C45</f>
        <v>ai</v>
      </c>
      <c r="E47" s="400" t="s">
        <v>16</v>
      </c>
      <c r="F47" s="394" t="s">
        <v>45</v>
      </c>
      <c r="G47" s="400" t="s">
        <v>17</v>
      </c>
      <c r="H47" s="394" t="s">
        <v>45</v>
      </c>
      <c r="I47" s="399" t="s">
        <v>46</v>
      </c>
      <c r="J47" s="394" t="s">
        <v>45</v>
      </c>
      <c r="K47" s="398" t="s">
        <v>2</v>
      </c>
      <c r="L47" s="393" t="str">
        <f>IF(OR(L45="",L46=""),"",L45+L46)</f>
        <v/>
      </c>
      <c r="N47" s="397" t="s">
        <v>45</v>
      </c>
      <c r="O47" s="389" t="s">
        <v>17</v>
      </c>
      <c r="P47" s="397" t="s">
        <v>45</v>
      </c>
      <c r="R47" s="396" t="s">
        <v>45</v>
      </c>
      <c r="S47" s="389" t="s">
        <v>17</v>
      </c>
      <c r="T47" s="396" t="s">
        <v>45</v>
      </c>
      <c r="U47" s="395" t="s">
        <v>46</v>
      </c>
      <c r="V47" s="394" t="s">
        <v>937</v>
      </c>
      <c r="W47" s="388" t="s">
        <v>2</v>
      </c>
      <c r="X47" s="393" t="str">
        <f>IF(OR(X45="",X46=""),"",X45+X46)</f>
        <v/>
      </c>
      <c r="Z47" s="393" t="str">
        <f t="shared" si="6"/>
        <v/>
      </c>
      <c r="AB47" s="392" t="s">
        <v>936</v>
      </c>
    </row>
    <row r="49" spans="3:4">
      <c r="C49" s="391" t="s">
        <v>935</v>
      </c>
      <c r="D49" s="391"/>
    </row>
    <row r="50" spans="3:4">
      <c r="C50" s="391" t="s">
        <v>934</v>
      </c>
      <c r="D50" s="391"/>
    </row>
    <row r="51" spans="3:4">
      <c r="C51" s="391" t="s">
        <v>933</v>
      </c>
      <c r="D51" s="391"/>
    </row>
    <row r="52" spans="3:4">
      <c r="C52" s="391" t="s">
        <v>932</v>
      </c>
      <c r="D52" s="391"/>
    </row>
    <row r="53" spans="3:4">
      <c r="C53" s="390" t="s">
        <v>931</v>
      </c>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運営状況点検書（小規模多機能型居宅介護）</vt:lpstr>
      <vt:lpstr>記入方法</vt:lpstr>
      <vt:lpstr>【要提出】小規模多機能型居宅介護</vt:lpstr>
      <vt:lpstr>【要提出】シフト記号表（勤務時間帯）</vt:lpstr>
      <vt:lpstr>プルダウン・リスト</vt:lpstr>
      <vt:lpstr>【記載例】小多機</vt:lpstr>
      <vt:lpstr>【記載例】シフト記号表（勤務時間帯）</vt:lpstr>
      <vt:lpstr>'【記載例】シフト記号表（勤務時間帯）'!【記載例】シフト記号</vt:lpstr>
      <vt:lpstr>【記載例】小多機!【記載例】シフト記号</vt:lpstr>
      <vt:lpstr>'【記載例】シフト記号表（勤務時間帯）'!Print_Area</vt:lpstr>
      <vt:lpstr>【記載例】小多機!Print_Area</vt:lpstr>
      <vt:lpstr>'【要提出】シフト記号表（勤務時間帯）'!Print_Area</vt:lpstr>
      <vt:lpstr>【要提出】小規模多機能型居宅介護!Print_Area</vt:lpstr>
      <vt:lpstr>'運営状況点検書（小規模多機能型居宅介護）'!Print_Area</vt:lpstr>
      <vt:lpstr>記入方法!Print_Area</vt:lpstr>
      <vt:lpstr>あ</vt:lpstr>
      <vt:lpstr>プルダウン・リスト!介護支援専門員</vt:lpstr>
      <vt:lpstr>介護従業者_通いサービス</vt:lpstr>
      <vt:lpstr>介護従業者_訪問サービス</vt:lpstr>
      <vt:lpstr>管理者</vt:lpstr>
      <vt:lpstr>プルダウン・リスト!計画作成担当者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綾瀬市</dc:creator>
  <cp:lastModifiedBy>綾瀬市役所情報システム課</cp:lastModifiedBy>
  <cp:lastPrinted>2026-03-03T23:54:36Z</cp:lastPrinted>
  <dcterms:created xsi:type="dcterms:W3CDTF">2020-01-28T01:12:50Z</dcterms:created>
  <dcterms:modified xsi:type="dcterms:W3CDTF">2026-03-03T23:54:44Z</dcterms:modified>
</cp:coreProperties>
</file>